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Hogeschool InHolland/Europese aanbesteding schoonmaak 2023/Aanbestedingsstukken/Calculatie/"/>
    </mc:Choice>
  </mc:AlternateContent>
  <xr:revisionPtr revIDLastSave="13" documentId="13_ncr:1_{59BC0E97-B000-4A73-9175-D0F31C1CE0E1}" xr6:coauthVersionLast="47" xr6:coauthVersionMax="47" xr10:uidLastSave="{99E3F30E-62C5-4EC7-91DB-4B4932938C29}"/>
  <bookViews>
    <workbookView xWindow="28680" yWindow="-120" windowWidth="29040" windowHeight="15720" tabRatio="946" activeTab="8"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stelpost kosten vakanties" sheetId="4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1F" localSheetId="9" hidden="1">[1]Psychiatrie!#REF!</definedName>
    <definedName name="__1F" hidden="1">[1]Psychiatrie!#REF!</definedName>
    <definedName name="__2_0_F" localSheetId="9"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hidden="1">'[2]#REF'!#REF!</definedName>
    <definedName name="_filll" hidden="1">'[3]#REF'!#REF!</definedName>
    <definedName name="_xlnm._FilterDatabase" localSheetId="1" hidden="1">'2-Kosten per locatie'!$A$12:$G$15</definedName>
    <definedName name="_xlnm._FilterDatabase" localSheetId="3" hidden="1">'4-Basis ruimtestaat'!$B$9:$S$1744</definedName>
    <definedName name="_Hlk39130726" localSheetId="0">'1-Uitgangspunten'!$A$16</definedName>
    <definedName name="_Key1" localSheetId="1" hidden="1">'[2]#REF'!#REF!</definedName>
    <definedName name="_Key1" hidden="1">'[2]#REF'!#REF!</definedName>
    <definedName name="_Key2" localSheetId="9"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'[4]#REF'!#REF!</definedName>
    <definedName name="_xlnm.Print_Area" localSheetId="1">'2-Kosten per locatie'!$A$3:$AB$15</definedName>
    <definedName name="_xlnm.Print_Area" localSheetId="3">'4-Basis ruimtestaat'!$B$3:$S$421</definedName>
    <definedName name="_xlnm.Print_Area" localSheetId="4">'5-Premies en opslagen'!$A$3:$E$55</definedName>
    <definedName name="_xlnm.Print_Area" localSheetId="5">'6-Opbouw uurtarief productie'!$A$1:$O$63</definedName>
    <definedName name="_xlnm.Print_Area" localSheetId="8">'9-Afroepprijs'!$A$3:$F$76</definedName>
    <definedName name="_xlnm.Print_Titles" localSheetId="1">'2-Kosten per locatie'!$12:$12</definedName>
    <definedName name="_xlnm.Print_Titles" localSheetId="3">'4-Basis ruimtestaat'!$9:$9</definedName>
    <definedName name="_xlnm.Print_Titles" localSheetId="5">'6-Opbouw uurtarief productie'!$A:$C</definedName>
    <definedName name="_xlnm.Print_Titles" localSheetId="8">'9-Afroepprijs'!$6:$9</definedName>
    <definedName name="berichtok" localSheetId="9">#N/A</definedName>
    <definedName name="berichtok" localSheetId="1">'2-Kosten per locatie'!berichtok</definedName>
    <definedName name="berichtok">'2-Kosten per locatie'!berichtok</definedName>
    <definedName name="berichtoke" localSheetId="9">#N/A</definedName>
    <definedName name="berichtoke" localSheetId="1">'2-Kosten per locatie'!berichtoke</definedName>
    <definedName name="berichtoke">'2-Kosten per locatie'!berichtoke</definedName>
    <definedName name="berichtoke1" localSheetId="9">#N/A</definedName>
    <definedName name="berichtoke1" localSheetId="1">'2-Kosten per locatie'!berichtoke1</definedName>
    <definedName name="berichtoke1">'2-Kosten per locatie'!berichtoke1</definedName>
    <definedName name="Berkt" localSheetId="9">#N/A</definedName>
    <definedName name="Berkt" localSheetId="1">'2-Kosten per locatie'!Berkt</definedName>
    <definedName name="Berkt">'2-Kosten per locatie'!Berkt</definedName>
    <definedName name="dffdf" localSheetId="9" hidden="1">'[5]#REF'!#REF!</definedName>
    <definedName name="dffdf" hidden="1">'[5]#REF'!#REF!</definedName>
    <definedName name="einde" localSheetId="9">#N/A</definedName>
    <definedName name="einde" localSheetId="1">'2-Kosten per locatie'!einde</definedName>
    <definedName name="einde">'2-Kosten per locatie'!einde</definedName>
    <definedName name="fghf" localSheetId="9" hidden="1">'[6]#REF'!#REF!</definedName>
    <definedName name="fghf" hidden="1">'[6]#REF'!#REF!</definedName>
    <definedName name="Gan_R" localSheetId="9">#N/A</definedName>
    <definedName name="Gan_R" localSheetId="1">'2-Kosten per locatie'!Gan_R</definedName>
    <definedName name="Gan_R">'2-Kosten per locatie'!Gan_R</definedName>
    <definedName name="glas">#N/A</definedName>
    <definedName name="glassoort">'[7]10-Glasstaat'!$I$2:$J$14</definedName>
    <definedName name="Glassoort2">'[8]10-Glasstaat'!$I$2:$J$14</definedName>
    <definedName name="gs" localSheetId="9" hidden="1">'[5]#REF'!#REF!</definedName>
    <definedName name="gs" hidden="1">'[5]#REF'!#REF!</definedName>
    <definedName name="han" localSheetId="9" hidden="1">'[2]#REF'!#REF!</definedName>
    <definedName name="han" localSheetId="1" hidden="1">'[2]#REF'!#REF!</definedName>
    <definedName name="han" hidden="1">'[2]#REF'!#REF!</definedName>
    <definedName name="hjkjhkj">[9]Totaaloverzicht!$A$10:$L$37</definedName>
    <definedName name="HTML_CodePage" hidden="1">1252</definedName>
    <definedName name="HTML_Control" localSheetId="9" hidden="1">{"'ma_vr'!$A$1:$AA$42"}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localSheetId="9" hidden="1">'[6]#REF'!#REF!</definedName>
    <definedName name="kjh" hidden="1">'[6]#REF'!#REF!</definedName>
    <definedName name="Lijn">'[10]3-Basis ruimtestaat'!$C:$C</definedName>
    <definedName name="lll">'[12]3-Basis ruimtestaat'!$O:$O</definedName>
    <definedName name="mavr">'[13]3-Basis ruimtestaat'!$M:$M</definedName>
    <definedName name="Mutatiederdekwartaal" localSheetId="9" hidden="1">{"'ma_vr'!$A$1:$AA$42"}</definedName>
    <definedName name="Mutatiederdekwartaal" localSheetId="1" hidden="1">{"'ma_vr'!$A$1:$AA$42"}</definedName>
    <definedName name="Mutatiederdekwartaal" hidden="1">{"'ma_vr'!$A$1:$AA$42"}</definedName>
    <definedName name="naloop">'[13]3-Basis ruimtestaat'!$N:$N</definedName>
    <definedName name="NvB" localSheetId="9" hidden="1">'[3]#REF'!#REF!</definedName>
    <definedName name="NvB" hidden="1">'[3]#REF'!#REF!</definedName>
    <definedName name="uren_zazofe">'[14]4-Basis ruimtestaat'!$O:$O</definedName>
    <definedName name="uurt">[15]Uurtarieven!$F$57</definedName>
    <definedName name="VloerK">'[16]Basis ruimtestaat'!$W:$W</definedName>
    <definedName name="VloerM">'[16]Basis ruimtestaat'!$K:$V</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31" l="1"/>
  <c r="H16" i="31" s="1"/>
  <c r="F15" i="31"/>
  <c r="H15" i="31" s="1"/>
  <c r="C34" i="44"/>
  <c r="F11" i="31" l="1"/>
  <c r="J27" i="28"/>
  <c r="J1743" i="2"/>
  <c r="S1743" i="2" s="1"/>
  <c r="N1743" i="2"/>
  <c r="P1743" i="2"/>
  <c r="J1744" i="2"/>
  <c r="S1744" i="2" s="1"/>
  <c r="N1744" i="2"/>
  <c r="P1744" i="2"/>
  <c r="F12" i="31" l="1"/>
  <c r="H12" i="31" s="1"/>
  <c r="H11" i="31"/>
  <c r="B4" i="44" l="1"/>
  <c r="B8" i="44"/>
  <c r="B7" i="44"/>
  <c r="B6" i="44"/>
  <c r="B5" i="44"/>
  <c r="B3" i="44"/>
  <c r="A8" i="44"/>
  <c r="A7" i="44"/>
  <c r="A6" i="44"/>
  <c r="A5" i="44"/>
  <c r="A4" i="44"/>
  <c r="A3" i="44"/>
  <c r="A12" i="44"/>
  <c r="A11" i="44"/>
  <c r="B41" i="17" l="1"/>
  <c r="P1742" i="2" l="1"/>
  <c r="N1742" i="2"/>
  <c r="P1741" i="2"/>
  <c r="O1741" i="2"/>
  <c r="N1741" i="2"/>
  <c r="M1741" i="2"/>
  <c r="P1740" i="2"/>
  <c r="O1740" i="2"/>
  <c r="N1740" i="2"/>
  <c r="M1740" i="2"/>
  <c r="P1739" i="2"/>
  <c r="O1739" i="2"/>
  <c r="N1739" i="2"/>
  <c r="M1739" i="2"/>
  <c r="P1738" i="2"/>
  <c r="N1738" i="2"/>
  <c r="P1737" i="2"/>
  <c r="N1737" i="2"/>
  <c r="P1736" i="2"/>
  <c r="O1736" i="2"/>
  <c r="N1736" i="2"/>
  <c r="M1736" i="2"/>
  <c r="P1735" i="2"/>
  <c r="N1735" i="2"/>
  <c r="P1734" i="2"/>
  <c r="N1734" i="2"/>
  <c r="P1733" i="2"/>
  <c r="O1733" i="2"/>
  <c r="N1733" i="2"/>
  <c r="M1733" i="2"/>
  <c r="P1732" i="2"/>
  <c r="N1732" i="2"/>
  <c r="P1731" i="2"/>
  <c r="N1731" i="2"/>
  <c r="P1729" i="2"/>
  <c r="O1729" i="2"/>
  <c r="N1729" i="2"/>
  <c r="M1729" i="2"/>
  <c r="P1720" i="2"/>
  <c r="N1720" i="2"/>
  <c r="P1717" i="2"/>
  <c r="N1717" i="2"/>
  <c r="P1716" i="2"/>
  <c r="O1716" i="2"/>
  <c r="M1716" i="2" s="1"/>
  <c r="N1716" i="2"/>
  <c r="P1715" i="2"/>
  <c r="N1715" i="2"/>
  <c r="P1714" i="2"/>
  <c r="N1714" i="2"/>
  <c r="P1713" i="2"/>
  <c r="N1713" i="2"/>
  <c r="P1712" i="2"/>
  <c r="N1712" i="2"/>
  <c r="P1711" i="2"/>
  <c r="O1711" i="2"/>
  <c r="N1711" i="2"/>
  <c r="M1711" i="2"/>
  <c r="P1710" i="2"/>
  <c r="N1710" i="2"/>
  <c r="P1709" i="2"/>
  <c r="N1709" i="2"/>
  <c r="P1708" i="2"/>
  <c r="N1708" i="2"/>
  <c r="P1707" i="2"/>
  <c r="N1707" i="2"/>
  <c r="P1706" i="2"/>
  <c r="N1706" i="2"/>
  <c r="P1705" i="2"/>
  <c r="O1705" i="2"/>
  <c r="N1705" i="2"/>
  <c r="M1705" i="2"/>
  <c r="P1704" i="2"/>
  <c r="N1704" i="2"/>
  <c r="P1703" i="2"/>
  <c r="N1703" i="2"/>
  <c r="P1702" i="2"/>
  <c r="N1702" i="2"/>
  <c r="P1701" i="2"/>
  <c r="N1701" i="2"/>
  <c r="P1700" i="2"/>
  <c r="N1700" i="2"/>
  <c r="P1699" i="2"/>
  <c r="N1699" i="2"/>
  <c r="P1698" i="2"/>
  <c r="N1698" i="2"/>
  <c r="P1697" i="2"/>
  <c r="O1697" i="2"/>
  <c r="N1697" i="2"/>
  <c r="M1697" i="2"/>
  <c r="P1696" i="2"/>
  <c r="O1696" i="2"/>
  <c r="N1696" i="2"/>
  <c r="M1696" i="2"/>
  <c r="P1695" i="2"/>
  <c r="N1695" i="2"/>
  <c r="P1694" i="2"/>
  <c r="N1694" i="2"/>
  <c r="P1693" i="2"/>
  <c r="O1693" i="2"/>
  <c r="N1693" i="2"/>
  <c r="M1693" i="2"/>
  <c r="P1692" i="2"/>
  <c r="O1692" i="2"/>
  <c r="N1692" i="2"/>
  <c r="M1692" i="2"/>
  <c r="P1688" i="2"/>
  <c r="N1688" i="2"/>
  <c r="P1687" i="2"/>
  <c r="N1687" i="2"/>
  <c r="P1686" i="2"/>
  <c r="O1686" i="2"/>
  <c r="N1686" i="2"/>
  <c r="M1686" i="2"/>
  <c r="P1682" i="2"/>
  <c r="N1682" i="2"/>
  <c r="P1681" i="2"/>
  <c r="N1681" i="2"/>
  <c r="P1680" i="2"/>
  <c r="N1680" i="2"/>
  <c r="P1679" i="2"/>
  <c r="N1679" i="2"/>
  <c r="P1678" i="2"/>
  <c r="N1678" i="2"/>
  <c r="P1677" i="2"/>
  <c r="N1677" i="2"/>
  <c r="P1676" i="2"/>
  <c r="N1676" i="2"/>
  <c r="P1675" i="2"/>
  <c r="O1675" i="2"/>
  <c r="N1675" i="2"/>
  <c r="M1675" i="2"/>
  <c r="P1674" i="2"/>
  <c r="N1674" i="2"/>
  <c r="P1673" i="2"/>
  <c r="N1673" i="2"/>
  <c r="P1672" i="2"/>
  <c r="N1672" i="2"/>
  <c r="P1671" i="2"/>
  <c r="N1671" i="2"/>
  <c r="P1670" i="2"/>
  <c r="N1670" i="2"/>
  <c r="P1669" i="2"/>
  <c r="N1669" i="2"/>
  <c r="P1668" i="2"/>
  <c r="N1668" i="2"/>
  <c r="P1667" i="2"/>
  <c r="N1667" i="2"/>
  <c r="P1666" i="2"/>
  <c r="N1666" i="2"/>
  <c r="P1660" i="2"/>
  <c r="O1660" i="2"/>
  <c r="N1660" i="2"/>
  <c r="M1660" i="2"/>
  <c r="P1659" i="2"/>
  <c r="O1659" i="2"/>
  <c r="N1659" i="2"/>
  <c r="M1659" i="2"/>
  <c r="P1658" i="2"/>
  <c r="N1658" i="2"/>
  <c r="P1657" i="2"/>
  <c r="N1657" i="2"/>
  <c r="P1656" i="2"/>
  <c r="O1656" i="2"/>
  <c r="N1656" i="2"/>
  <c r="M1656" i="2"/>
  <c r="P1655" i="2"/>
  <c r="O1655" i="2"/>
  <c r="N1655" i="2"/>
  <c r="M1655" i="2"/>
  <c r="P1651" i="2"/>
  <c r="N1651" i="2"/>
  <c r="P1650" i="2"/>
  <c r="O1650" i="2"/>
  <c r="N1650" i="2"/>
  <c r="M1650" i="2"/>
  <c r="P1646" i="2"/>
  <c r="N1646" i="2"/>
  <c r="P1645" i="2"/>
  <c r="N1645" i="2"/>
  <c r="P1644" i="2"/>
  <c r="N1644" i="2"/>
  <c r="P1643" i="2"/>
  <c r="N1643" i="2"/>
  <c r="P1642" i="2"/>
  <c r="N1642" i="2"/>
  <c r="P1641" i="2"/>
  <c r="N1641" i="2"/>
  <c r="P1640" i="2"/>
  <c r="N1640" i="2"/>
  <c r="P1639" i="2"/>
  <c r="N1639" i="2"/>
  <c r="P1638" i="2"/>
  <c r="N1638" i="2"/>
  <c r="P1637" i="2"/>
  <c r="N1637" i="2"/>
  <c r="P1636" i="2"/>
  <c r="N1636" i="2"/>
  <c r="P1635" i="2"/>
  <c r="N1635" i="2"/>
  <c r="P1634" i="2"/>
  <c r="N1634" i="2"/>
  <c r="P1633" i="2"/>
  <c r="N1633" i="2"/>
  <c r="P1632" i="2"/>
  <c r="N1632" i="2"/>
  <c r="P1631" i="2"/>
  <c r="N1631" i="2"/>
  <c r="P1630" i="2"/>
  <c r="N1630" i="2"/>
  <c r="P1629" i="2"/>
  <c r="N1629" i="2"/>
  <c r="P1628" i="2"/>
  <c r="N1628" i="2"/>
  <c r="P1627" i="2"/>
  <c r="N1627" i="2"/>
  <c r="P1626" i="2"/>
  <c r="N1626" i="2"/>
  <c r="P1620" i="2"/>
  <c r="O1620" i="2"/>
  <c r="N1620" i="2"/>
  <c r="M1620" i="2"/>
  <c r="P1619" i="2"/>
  <c r="O1619" i="2"/>
  <c r="N1619" i="2"/>
  <c r="M1619" i="2"/>
  <c r="P1618" i="2"/>
  <c r="N1618" i="2"/>
  <c r="P1617" i="2"/>
  <c r="N1617" i="2"/>
  <c r="P1616" i="2"/>
  <c r="O1616" i="2"/>
  <c r="N1616" i="2"/>
  <c r="M1616" i="2"/>
  <c r="P1615" i="2"/>
  <c r="O1615" i="2"/>
  <c r="N1615" i="2"/>
  <c r="M1615" i="2"/>
  <c r="P1611" i="2"/>
  <c r="O1611" i="2"/>
  <c r="N1611" i="2"/>
  <c r="M1611" i="2"/>
  <c r="P1607" i="2"/>
  <c r="N1607" i="2"/>
  <c r="P1606" i="2"/>
  <c r="N1606" i="2"/>
  <c r="P1605" i="2"/>
  <c r="N1605" i="2"/>
  <c r="P1604" i="2"/>
  <c r="N1604" i="2"/>
  <c r="P1603" i="2"/>
  <c r="N1603" i="2"/>
  <c r="P1602" i="2"/>
  <c r="N1602" i="2"/>
  <c r="P1601" i="2"/>
  <c r="N1601" i="2"/>
  <c r="P1600" i="2"/>
  <c r="O1600" i="2"/>
  <c r="N1600" i="2"/>
  <c r="M1600" i="2"/>
  <c r="P1599" i="2"/>
  <c r="N1599" i="2"/>
  <c r="P1598" i="2"/>
  <c r="N1598" i="2"/>
  <c r="P1597" i="2"/>
  <c r="N1597" i="2"/>
  <c r="P1596" i="2"/>
  <c r="N1596" i="2"/>
  <c r="P1595" i="2"/>
  <c r="N1595" i="2"/>
  <c r="P1594" i="2"/>
  <c r="N1594" i="2"/>
  <c r="P1593" i="2"/>
  <c r="N1593" i="2"/>
  <c r="P1592" i="2"/>
  <c r="N1592" i="2"/>
  <c r="P1591" i="2"/>
  <c r="N1591" i="2"/>
  <c r="P1590" i="2"/>
  <c r="N1590" i="2"/>
  <c r="P1589" i="2"/>
  <c r="N1589" i="2"/>
  <c r="P1588" i="2"/>
  <c r="N1588" i="2"/>
  <c r="P1587" i="2"/>
  <c r="N1587" i="2"/>
  <c r="P1586" i="2"/>
  <c r="N1586" i="2"/>
  <c r="P1585" i="2"/>
  <c r="N1585" i="2"/>
  <c r="P1575" i="2"/>
  <c r="O1575" i="2"/>
  <c r="N1575" i="2"/>
  <c r="M1575" i="2"/>
  <c r="P1574" i="2"/>
  <c r="O1574" i="2"/>
  <c r="M1574" i="2" s="1"/>
  <c r="N1574" i="2"/>
  <c r="P1573" i="2"/>
  <c r="N1573" i="2"/>
  <c r="P1572" i="2"/>
  <c r="O1572" i="2"/>
  <c r="N1572" i="2"/>
  <c r="M1572" i="2"/>
  <c r="P1571" i="2"/>
  <c r="O1571" i="2"/>
  <c r="N1571" i="2"/>
  <c r="M1571" i="2"/>
  <c r="P1570" i="2"/>
  <c r="O1570" i="2"/>
  <c r="N1570" i="2"/>
  <c r="M1570" i="2"/>
  <c r="P1569" i="2"/>
  <c r="O1569" i="2"/>
  <c r="N1569" i="2"/>
  <c r="M1569" i="2"/>
  <c r="P1565" i="2"/>
  <c r="N1565" i="2"/>
  <c r="P1564" i="2"/>
  <c r="N1564" i="2"/>
  <c r="P1563" i="2"/>
  <c r="N1563" i="2"/>
  <c r="P1562" i="2"/>
  <c r="N1562" i="2"/>
  <c r="P1561" i="2"/>
  <c r="N1561" i="2"/>
  <c r="P1560" i="2"/>
  <c r="N1560" i="2"/>
  <c r="P1559" i="2"/>
  <c r="N1559" i="2"/>
  <c r="P1558" i="2"/>
  <c r="N1558" i="2"/>
  <c r="P1557" i="2"/>
  <c r="N1557" i="2"/>
  <c r="P1556" i="2"/>
  <c r="N1556" i="2"/>
  <c r="P1555" i="2"/>
  <c r="N1555" i="2"/>
  <c r="P1554" i="2"/>
  <c r="O1554" i="2"/>
  <c r="M1554" i="2" s="1"/>
  <c r="N1554" i="2"/>
  <c r="P1553" i="2"/>
  <c r="N1553" i="2"/>
  <c r="P1552" i="2"/>
  <c r="N1552" i="2"/>
  <c r="P1551" i="2"/>
  <c r="O1551" i="2"/>
  <c r="N1551" i="2"/>
  <c r="M1551" i="2"/>
  <c r="P1550" i="2"/>
  <c r="N1550" i="2"/>
  <c r="P1549" i="2"/>
  <c r="N1549" i="2"/>
  <c r="P1548" i="2"/>
  <c r="N1548" i="2"/>
  <c r="P1547" i="2"/>
  <c r="N1547" i="2"/>
  <c r="P1546" i="2"/>
  <c r="N1546" i="2"/>
  <c r="P1545" i="2"/>
  <c r="N1545" i="2"/>
  <c r="P1544" i="2"/>
  <c r="N1544" i="2"/>
  <c r="P1543" i="2"/>
  <c r="N1543" i="2"/>
  <c r="P1542" i="2"/>
  <c r="N1542" i="2"/>
  <c r="P1541" i="2"/>
  <c r="N1541" i="2"/>
  <c r="P1540" i="2"/>
  <c r="O1540" i="2"/>
  <c r="N1540" i="2"/>
  <c r="M1540" i="2"/>
  <c r="P1539" i="2"/>
  <c r="N1539" i="2"/>
  <c r="P1538" i="2"/>
  <c r="N1538" i="2"/>
  <c r="P1537" i="2"/>
  <c r="O1537" i="2"/>
  <c r="N1537" i="2"/>
  <c r="M1537" i="2"/>
  <c r="P1536" i="2"/>
  <c r="O1536" i="2"/>
  <c r="N1536" i="2"/>
  <c r="M1536" i="2"/>
  <c r="P1535" i="2"/>
  <c r="N1535" i="2"/>
  <c r="P1534" i="2"/>
  <c r="N1534" i="2"/>
  <c r="P1533" i="2"/>
  <c r="O1533" i="2"/>
  <c r="N1533" i="2"/>
  <c r="M1533" i="2"/>
  <c r="P1532" i="2"/>
  <c r="O1532" i="2"/>
  <c r="N1532" i="2"/>
  <c r="M1532" i="2"/>
  <c r="P1528" i="2"/>
  <c r="N1528" i="2"/>
  <c r="P1527" i="2"/>
  <c r="N1527" i="2"/>
  <c r="P1526" i="2"/>
  <c r="O1526" i="2"/>
  <c r="N1526" i="2"/>
  <c r="M1526" i="2"/>
  <c r="P1522" i="2"/>
  <c r="N1522" i="2"/>
  <c r="P1521" i="2"/>
  <c r="N1521" i="2"/>
  <c r="P1520" i="2"/>
  <c r="O1520" i="2"/>
  <c r="M1520" i="2" s="1"/>
  <c r="N1520" i="2"/>
  <c r="P1519" i="2"/>
  <c r="N1519" i="2"/>
  <c r="P1518" i="2"/>
  <c r="N1518" i="2"/>
  <c r="P1517" i="2"/>
  <c r="N1517" i="2"/>
  <c r="P1516" i="2"/>
  <c r="N1516" i="2"/>
  <c r="P1515" i="2"/>
  <c r="N1515" i="2"/>
  <c r="P1514" i="2"/>
  <c r="N1514" i="2"/>
  <c r="P1513" i="2"/>
  <c r="N1513" i="2"/>
  <c r="P1512" i="2"/>
  <c r="N1512" i="2"/>
  <c r="P1511" i="2"/>
  <c r="N1511" i="2"/>
  <c r="P1510" i="2"/>
  <c r="N1510" i="2"/>
  <c r="P1509" i="2"/>
  <c r="N1509" i="2"/>
  <c r="P1508" i="2"/>
  <c r="N1508" i="2"/>
  <c r="P1507" i="2"/>
  <c r="N1507" i="2"/>
  <c r="P1506" i="2"/>
  <c r="N1506" i="2"/>
  <c r="P1505" i="2"/>
  <c r="O1505" i="2"/>
  <c r="N1505" i="2"/>
  <c r="M1505" i="2"/>
  <c r="P1504" i="2"/>
  <c r="O1504" i="2"/>
  <c r="N1504" i="2"/>
  <c r="M1504" i="2"/>
  <c r="P1503" i="2"/>
  <c r="N1503" i="2"/>
  <c r="P1502" i="2"/>
  <c r="N1502" i="2"/>
  <c r="P1501" i="2"/>
  <c r="O1501" i="2"/>
  <c r="N1501" i="2"/>
  <c r="M1501" i="2"/>
  <c r="P1500" i="2"/>
  <c r="O1500" i="2"/>
  <c r="N1500" i="2"/>
  <c r="M1500" i="2"/>
  <c r="P1496" i="2"/>
  <c r="N1496" i="2"/>
  <c r="P1495" i="2"/>
  <c r="O1495" i="2"/>
  <c r="N1495" i="2"/>
  <c r="M1495" i="2"/>
  <c r="P1491" i="2"/>
  <c r="N1491" i="2"/>
  <c r="P1490" i="2"/>
  <c r="N1490" i="2"/>
  <c r="P1489" i="2"/>
  <c r="N1489" i="2"/>
  <c r="P1488" i="2"/>
  <c r="N1488" i="2"/>
  <c r="P1487" i="2"/>
  <c r="N1487" i="2"/>
  <c r="P1486" i="2"/>
  <c r="N1486" i="2"/>
  <c r="P1485" i="2"/>
  <c r="N1485" i="2"/>
  <c r="P1484" i="2"/>
  <c r="N1484" i="2"/>
  <c r="P1483" i="2"/>
  <c r="N1483" i="2"/>
  <c r="P1482" i="2"/>
  <c r="N1482" i="2"/>
  <c r="P1481" i="2"/>
  <c r="N1481" i="2"/>
  <c r="P1480" i="2"/>
  <c r="N1480" i="2"/>
  <c r="P1479" i="2"/>
  <c r="N1479" i="2"/>
  <c r="P1478" i="2"/>
  <c r="N1478" i="2"/>
  <c r="P1477" i="2"/>
  <c r="N1477" i="2"/>
  <c r="P1476" i="2"/>
  <c r="N1476" i="2"/>
  <c r="P1475" i="2"/>
  <c r="N1475" i="2"/>
  <c r="P1474" i="2"/>
  <c r="N1474" i="2"/>
  <c r="P1473" i="2"/>
  <c r="O1473" i="2"/>
  <c r="N1473" i="2"/>
  <c r="M1473" i="2"/>
  <c r="P1472" i="2"/>
  <c r="O1472" i="2"/>
  <c r="N1472" i="2"/>
  <c r="M1472" i="2"/>
  <c r="P1471" i="2"/>
  <c r="N1471" i="2"/>
  <c r="P1470" i="2"/>
  <c r="N1470" i="2"/>
  <c r="P1469" i="2"/>
  <c r="O1469" i="2"/>
  <c r="N1469" i="2"/>
  <c r="M1469" i="2"/>
  <c r="P1468" i="2"/>
  <c r="O1468" i="2"/>
  <c r="N1468" i="2"/>
  <c r="M1468" i="2"/>
  <c r="P1464" i="2"/>
  <c r="O1464" i="2"/>
  <c r="N1464" i="2"/>
  <c r="M1464" i="2"/>
  <c r="P1460" i="2"/>
  <c r="N1460" i="2"/>
  <c r="P1459" i="2"/>
  <c r="N1459" i="2"/>
  <c r="P1458" i="2"/>
  <c r="N1458" i="2"/>
  <c r="P1457" i="2"/>
  <c r="N1457" i="2"/>
  <c r="P1456" i="2"/>
  <c r="N1456" i="2"/>
  <c r="P1455" i="2"/>
  <c r="O1455" i="2"/>
  <c r="N1455" i="2"/>
  <c r="M1455" i="2"/>
  <c r="P1454" i="2"/>
  <c r="N1454" i="2"/>
  <c r="P1453" i="2"/>
  <c r="N1453" i="2"/>
  <c r="P1452" i="2"/>
  <c r="N1452" i="2"/>
  <c r="P1451" i="2"/>
  <c r="N1451" i="2"/>
  <c r="P1450" i="2"/>
  <c r="N1450" i="2"/>
  <c r="P1449" i="2"/>
  <c r="N1449" i="2"/>
  <c r="P1448" i="2"/>
  <c r="N1448" i="2"/>
  <c r="P1447" i="2"/>
  <c r="N1447" i="2"/>
  <c r="P1446" i="2"/>
  <c r="N1446" i="2"/>
  <c r="P1445" i="2"/>
  <c r="N1445" i="2"/>
  <c r="P1444" i="2"/>
  <c r="O1444" i="2"/>
  <c r="N1444" i="2"/>
  <c r="M1444" i="2"/>
  <c r="P1443" i="2"/>
  <c r="O1443" i="2"/>
  <c r="N1443" i="2"/>
  <c r="M1443" i="2"/>
  <c r="P1442" i="2"/>
  <c r="O1442" i="2"/>
  <c r="N1442" i="2"/>
  <c r="M1442" i="2"/>
  <c r="P1441" i="2"/>
  <c r="N1441" i="2"/>
  <c r="P1440" i="2"/>
  <c r="N1440" i="2"/>
  <c r="P1439" i="2"/>
  <c r="N1439" i="2"/>
  <c r="P1437" i="2"/>
  <c r="O1437" i="2"/>
  <c r="N1437" i="2"/>
  <c r="M1437" i="2"/>
  <c r="P1436" i="2"/>
  <c r="O1436" i="2"/>
  <c r="N1436" i="2"/>
  <c r="M1436" i="2"/>
  <c r="P1435" i="2"/>
  <c r="O1435" i="2"/>
  <c r="N1435" i="2"/>
  <c r="M1435" i="2"/>
  <c r="P1434" i="2"/>
  <c r="O1434" i="2"/>
  <c r="N1434" i="2"/>
  <c r="M1434" i="2"/>
  <c r="P1433" i="2"/>
  <c r="N1433" i="2"/>
  <c r="P1432" i="2"/>
  <c r="O1432" i="2"/>
  <c r="M1432" i="2" s="1"/>
  <c r="N1432" i="2"/>
  <c r="P1430" i="2"/>
  <c r="N1430" i="2"/>
  <c r="P1429" i="2"/>
  <c r="O1429" i="2"/>
  <c r="M1429" i="2" s="1"/>
  <c r="N1429" i="2"/>
  <c r="P1428" i="2"/>
  <c r="N1428" i="2"/>
  <c r="P1427" i="2"/>
  <c r="N1427" i="2"/>
  <c r="P1426" i="2"/>
  <c r="N1426" i="2"/>
  <c r="P1425" i="2"/>
  <c r="N1425" i="2"/>
  <c r="P1424" i="2"/>
  <c r="N1424" i="2"/>
  <c r="P1423" i="2"/>
  <c r="N1423" i="2"/>
  <c r="P1422" i="2"/>
  <c r="N1422" i="2"/>
  <c r="P1421" i="2"/>
  <c r="N1421" i="2"/>
  <c r="P1420" i="2"/>
  <c r="N1420" i="2"/>
  <c r="P1419" i="2"/>
  <c r="N1419" i="2"/>
  <c r="P1418" i="2"/>
  <c r="N1418" i="2"/>
  <c r="P1417" i="2"/>
  <c r="N1417" i="2"/>
  <c r="P1416" i="2"/>
  <c r="N1416" i="2"/>
  <c r="P1415" i="2"/>
  <c r="N1415" i="2"/>
  <c r="P1414" i="2"/>
  <c r="O1414" i="2"/>
  <c r="M1414" i="2" s="1"/>
  <c r="N1414" i="2"/>
  <c r="P1413" i="2"/>
  <c r="O1413" i="2"/>
  <c r="M1413" i="2" s="1"/>
  <c r="N1413" i="2"/>
  <c r="P1412" i="2"/>
  <c r="N1412" i="2"/>
  <c r="P1411" i="2"/>
  <c r="N1411" i="2"/>
  <c r="P1410" i="2"/>
  <c r="N1410" i="2"/>
  <c r="P1409" i="2"/>
  <c r="N1409" i="2"/>
  <c r="P1408" i="2"/>
  <c r="N1408" i="2"/>
  <c r="P1407" i="2"/>
  <c r="N1407" i="2"/>
  <c r="P1406" i="2"/>
  <c r="N1406" i="2"/>
  <c r="P1405" i="2"/>
  <c r="N1405" i="2"/>
  <c r="P1404" i="2"/>
  <c r="N1404" i="2"/>
  <c r="P1403" i="2"/>
  <c r="N1403" i="2"/>
  <c r="P1402" i="2"/>
  <c r="N1402" i="2"/>
  <c r="P1401" i="2"/>
  <c r="N1401" i="2"/>
  <c r="P1400" i="2"/>
  <c r="N1400" i="2"/>
  <c r="P1399" i="2"/>
  <c r="O1399" i="2"/>
  <c r="M1399" i="2" s="1"/>
  <c r="N1399" i="2"/>
  <c r="P1398" i="2"/>
  <c r="O1398" i="2"/>
  <c r="M1398" i="2" s="1"/>
  <c r="N1398" i="2"/>
  <c r="P1397" i="2"/>
  <c r="N1397" i="2"/>
  <c r="P1396" i="2"/>
  <c r="N1396" i="2"/>
  <c r="P1395" i="2"/>
  <c r="O1395" i="2"/>
  <c r="N1395" i="2"/>
  <c r="M1395" i="2"/>
  <c r="P1391" i="2"/>
  <c r="N1391" i="2"/>
  <c r="P1390" i="2"/>
  <c r="N1390" i="2"/>
  <c r="P1389" i="2"/>
  <c r="O1389" i="2"/>
  <c r="N1389" i="2"/>
  <c r="M1389" i="2"/>
  <c r="P1388" i="2"/>
  <c r="O1388" i="2"/>
  <c r="N1388" i="2"/>
  <c r="M1388" i="2"/>
  <c r="P1384" i="2"/>
  <c r="N1384" i="2"/>
  <c r="P1383" i="2"/>
  <c r="N1383" i="2"/>
  <c r="P1382" i="2"/>
  <c r="N1382" i="2"/>
  <c r="P1381" i="2"/>
  <c r="N1381" i="2"/>
  <c r="P1380" i="2"/>
  <c r="N1380" i="2"/>
  <c r="P1379" i="2"/>
  <c r="O1379" i="2"/>
  <c r="M1379" i="2" s="1"/>
  <c r="N1379" i="2"/>
  <c r="P1378" i="2"/>
  <c r="N1378" i="2"/>
  <c r="P1377" i="2"/>
  <c r="N1377" i="2"/>
  <c r="P1376" i="2"/>
  <c r="N1376" i="2"/>
  <c r="P1375" i="2"/>
  <c r="N1375" i="2"/>
  <c r="P1374" i="2"/>
  <c r="N1374" i="2"/>
  <c r="P1373" i="2"/>
  <c r="N1373" i="2"/>
  <c r="P1372" i="2"/>
  <c r="N1372" i="2"/>
  <c r="P1371" i="2"/>
  <c r="N1371" i="2"/>
  <c r="P1370" i="2"/>
  <c r="N1370" i="2"/>
  <c r="P1369" i="2"/>
  <c r="N1369" i="2"/>
  <c r="P1368" i="2"/>
  <c r="N1368" i="2"/>
  <c r="P1367" i="2"/>
  <c r="N1367" i="2"/>
  <c r="P1366" i="2"/>
  <c r="N1366" i="2"/>
  <c r="P1365" i="2"/>
  <c r="N1365" i="2"/>
  <c r="P1364" i="2"/>
  <c r="N1364" i="2"/>
  <c r="P1358" i="2"/>
  <c r="O1358" i="2"/>
  <c r="M1358" i="2" s="1"/>
  <c r="N1358" i="2"/>
  <c r="P1357" i="2"/>
  <c r="O1357" i="2"/>
  <c r="N1357" i="2"/>
  <c r="M1357" i="2"/>
  <c r="P1356" i="2"/>
  <c r="N1356" i="2"/>
  <c r="P1355" i="2"/>
  <c r="N1355" i="2"/>
  <c r="P1354" i="2"/>
  <c r="O1354" i="2"/>
  <c r="N1354" i="2"/>
  <c r="M1354" i="2"/>
  <c r="P1350" i="2"/>
  <c r="N1350" i="2"/>
  <c r="P1349" i="2"/>
  <c r="O1349" i="2"/>
  <c r="N1349" i="2"/>
  <c r="M1349" i="2"/>
  <c r="P1348" i="2"/>
  <c r="O1348" i="2"/>
  <c r="N1348" i="2"/>
  <c r="M1348" i="2"/>
  <c r="P1344" i="2"/>
  <c r="N1344" i="2"/>
  <c r="P1343" i="2"/>
  <c r="N1343" i="2"/>
  <c r="P1342" i="2"/>
  <c r="N1342" i="2"/>
  <c r="P1341" i="2"/>
  <c r="N1341" i="2"/>
  <c r="P1340" i="2"/>
  <c r="N1340" i="2"/>
  <c r="P1339" i="2"/>
  <c r="N1339" i="2"/>
  <c r="P1338" i="2"/>
  <c r="N1338" i="2"/>
  <c r="P1337" i="2"/>
  <c r="N1337" i="2"/>
  <c r="P1336" i="2"/>
  <c r="N1336" i="2"/>
  <c r="P1335" i="2"/>
  <c r="N1335" i="2"/>
  <c r="P1334" i="2"/>
  <c r="N1334" i="2"/>
  <c r="P1333" i="2"/>
  <c r="N1333" i="2"/>
  <c r="P1332" i="2"/>
  <c r="N1332" i="2"/>
  <c r="P1331" i="2"/>
  <c r="N1331" i="2"/>
  <c r="P1330" i="2"/>
  <c r="N1330" i="2"/>
  <c r="P1329" i="2"/>
  <c r="N1329" i="2"/>
  <c r="P1328" i="2"/>
  <c r="N1328" i="2"/>
  <c r="P1327" i="2"/>
  <c r="N1327" i="2"/>
  <c r="P1321" i="2"/>
  <c r="O1321" i="2"/>
  <c r="M1321" i="2" s="1"/>
  <c r="N1321" i="2"/>
  <c r="P1320" i="2"/>
  <c r="O1320" i="2"/>
  <c r="M1320" i="2" s="1"/>
  <c r="N1320" i="2"/>
  <c r="P1319" i="2"/>
  <c r="N1319" i="2"/>
  <c r="P1318" i="2"/>
  <c r="N1318" i="2"/>
  <c r="P1317" i="2"/>
  <c r="O1317" i="2"/>
  <c r="N1317" i="2"/>
  <c r="M1317" i="2"/>
  <c r="P1313" i="2"/>
  <c r="O1313" i="2"/>
  <c r="N1313" i="2"/>
  <c r="M1313" i="2"/>
  <c r="P1312" i="2"/>
  <c r="O1312" i="2"/>
  <c r="N1312" i="2"/>
  <c r="M1312" i="2"/>
  <c r="P1308" i="2"/>
  <c r="N1308" i="2"/>
  <c r="P1307" i="2"/>
  <c r="N1307" i="2"/>
  <c r="P1306" i="2"/>
  <c r="N1306" i="2"/>
  <c r="P1305" i="2"/>
  <c r="N1305" i="2"/>
  <c r="P1304" i="2"/>
  <c r="N1304" i="2"/>
  <c r="P1303" i="2"/>
  <c r="N1303" i="2"/>
  <c r="P1302" i="2"/>
  <c r="O1302" i="2"/>
  <c r="M1302" i="2" s="1"/>
  <c r="N1302" i="2"/>
  <c r="P1301" i="2"/>
  <c r="N1301" i="2"/>
  <c r="P1300" i="2"/>
  <c r="N1300" i="2"/>
  <c r="P1299" i="2"/>
  <c r="N1299" i="2"/>
  <c r="P1298" i="2"/>
  <c r="N1298" i="2"/>
  <c r="P1297" i="2"/>
  <c r="N1297" i="2"/>
  <c r="P1296" i="2"/>
  <c r="N1296" i="2"/>
  <c r="P1295" i="2"/>
  <c r="N1295" i="2"/>
  <c r="P1288" i="2"/>
  <c r="O1288" i="2"/>
  <c r="M1288" i="2" s="1"/>
  <c r="N1288" i="2"/>
  <c r="P1287" i="2"/>
  <c r="O1287" i="2"/>
  <c r="N1287" i="2"/>
  <c r="M1287" i="2"/>
  <c r="P1286" i="2"/>
  <c r="N1286" i="2"/>
  <c r="P1285" i="2"/>
  <c r="O1285" i="2"/>
  <c r="N1285" i="2"/>
  <c r="M1285" i="2"/>
  <c r="P1284" i="2"/>
  <c r="O1284" i="2"/>
  <c r="N1284" i="2"/>
  <c r="M1284" i="2"/>
  <c r="P1283" i="2"/>
  <c r="O1283" i="2"/>
  <c r="N1283" i="2"/>
  <c r="M1283" i="2"/>
  <c r="P1282" i="2"/>
  <c r="O1282" i="2"/>
  <c r="N1282" i="2"/>
  <c r="M1282" i="2"/>
  <c r="P1278" i="2"/>
  <c r="N1278" i="2"/>
  <c r="P1277" i="2"/>
  <c r="N1277" i="2"/>
  <c r="P1276" i="2"/>
  <c r="N1276" i="2"/>
  <c r="P1275" i="2"/>
  <c r="N1275" i="2"/>
  <c r="P1274" i="2"/>
  <c r="N1274" i="2"/>
  <c r="P1273" i="2"/>
  <c r="N1273" i="2"/>
  <c r="P1272" i="2"/>
  <c r="N1272" i="2"/>
  <c r="P1271" i="2"/>
  <c r="N1271" i="2"/>
  <c r="P1270" i="2"/>
  <c r="N1270" i="2"/>
  <c r="P1269" i="2"/>
  <c r="N1269" i="2"/>
  <c r="P1268" i="2"/>
  <c r="N1268" i="2"/>
  <c r="P1267" i="2"/>
  <c r="N1267" i="2"/>
  <c r="P1266" i="2"/>
  <c r="N1266" i="2"/>
  <c r="P1265" i="2"/>
  <c r="N1265" i="2"/>
  <c r="P1264" i="2"/>
  <c r="N1264" i="2"/>
  <c r="P1263" i="2"/>
  <c r="O1263" i="2"/>
  <c r="N1263" i="2"/>
  <c r="M1263" i="2"/>
  <c r="P1262" i="2"/>
  <c r="O1262" i="2"/>
  <c r="N1262" i="2"/>
  <c r="M1262" i="2"/>
  <c r="P1261" i="2"/>
  <c r="N1261" i="2"/>
  <c r="P1260" i="2"/>
  <c r="N1260" i="2"/>
  <c r="P1259" i="2"/>
  <c r="O1259" i="2"/>
  <c r="M1259" i="2" s="1"/>
  <c r="N1259" i="2"/>
  <c r="P1258" i="2"/>
  <c r="O1258" i="2"/>
  <c r="M1258" i="2" s="1"/>
  <c r="N1258" i="2"/>
  <c r="P1257" i="2"/>
  <c r="N1257" i="2"/>
  <c r="P1256" i="2"/>
  <c r="N1256" i="2"/>
  <c r="P1255" i="2"/>
  <c r="O1255" i="2"/>
  <c r="N1255" i="2"/>
  <c r="M1255" i="2"/>
  <c r="P1251" i="2"/>
  <c r="N1251" i="2"/>
  <c r="P1250" i="2"/>
  <c r="N1250" i="2"/>
  <c r="P1249" i="2"/>
  <c r="O1249" i="2"/>
  <c r="N1249" i="2"/>
  <c r="M1249" i="2"/>
  <c r="P1248" i="2"/>
  <c r="O1248" i="2"/>
  <c r="N1248" i="2"/>
  <c r="M1248" i="2"/>
  <c r="P1244" i="2"/>
  <c r="N1244" i="2"/>
  <c r="P1243" i="2"/>
  <c r="N1243" i="2"/>
  <c r="P1242" i="2"/>
  <c r="O1242" i="2"/>
  <c r="M1242" i="2" s="1"/>
  <c r="N1242" i="2"/>
  <c r="P1241" i="2"/>
  <c r="N1241" i="2"/>
  <c r="P1240" i="2"/>
  <c r="N1240" i="2"/>
  <c r="P1239" i="2"/>
  <c r="N1239" i="2"/>
  <c r="P1238" i="2"/>
  <c r="N1238" i="2"/>
  <c r="P1237" i="2"/>
  <c r="N1237" i="2"/>
  <c r="P1236" i="2"/>
  <c r="N1236" i="2"/>
  <c r="P1235" i="2"/>
  <c r="N1235" i="2"/>
  <c r="P1234" i="2"/>
  <c r="N1234" i="2"/>
  <c r="P1233" i="2"/>
  <c r="N1233" i="2"/>
  <c r="P1232" i="2"/>
  <c r="N1232" i="2"/>
  <c r="P1231" i="2"/>
  <c r="N1231" i="2"/>
  <c r="P1230" i="2"/>
  <c r="N1230" i="2"/>
  <c r="P1229" i="2"/>
  <c r="N1229" i="2"/>
  <c r="P1228" i="2"/>
  <c r="O1228" i="2"/>
  <c r="M1228" i="2" s="1"/>
  <c r="N1228" i="2"/>
  <c r="P1227" i="2"/>
  <c r="O1227" i="2"/>
  <c r="M1227" i="2" s="1"/>
  <c r="N1227" i="2"/>
  <c r="P1226" i="2"/>
  <c r="N1226" i="2"/>
  <c r="P1225" i="2"/>
  <c r="N1225" i="2"/>
  <c r="P1224" i="2"/>
  <c r="O1224" i="2"/>
  <c r="N1224" i="2"/>
  <c r="M1224" i="2"/>
  <c r="P1220" i="2"/>
  <c r="N1220" i="2"/>
  <c r="P1219" i="2"/>
  <c r="O1219" i="2"/>
  <c r="N1219" i="2"/>
  <c r="M1219" i="2"/>
  <c r="P1218" i="2"/>
  <c r="O1218" i="2"/>
  <c r="N1218" i="2"/>
  <c r="M1218" i="2"/>
  <c r="P1214" i="2"/>
  <c r="N1214" i="2"/>
  <c r="P1213" i="2"/>
  <c r="N1213" i="2"/>
  <c r="P1212" i="2"/>
  <c r="N1212" i="2"/>
  <c r="P1211" i="2"/>
  <c r="N1211" i="2"/>
  <c r="P1210" i="2"/>
  <c r="N1210" i="2"/>
  <c r="P1209" i="2"/>
  <c r="N1209" i="2"/>
  <c r="P1208" i="2"/>
  <c r="N1208" i="2"/>
  <c r="P1207" i="2"/>
  <c r="N1207" i="2"/>
  <c r="P1206" i="2"/>
  <c r="N1206" i="2"/>
  <c r="P1205" i="2"/>
  <c r="N1205" i="2"/>
  <c r="P1204" i="2"/>
  <c r="N1204" i="2"/>
  <c r="P1203" i="2"/>
  <c r="N1203" i="2"/>
  <c r="P1202" i="2"/>
  <c r="N1202" i="2"/>
  <c r="P1201" i="2"/>
  <c r="N1201" i="2"/>
  <c r="P1200" i="2"/>
  <c r="N1200" i="2"/>
  <c r="P1199" i="2"/>
  <c r="N1199" i="2"/>
  <c r="P1198" i="2"/>
  <c r="O1198" i="2"/>
  <c r="M1198" i="2" s="1"/>
  <c r="N1198" i="2"/>
  <c r="P1197" i="2"/>
  <c r="O1197" i="2"/>
  <c r="M1197" i="2" s="1"/>
  <c r="N1197" i="2"/>
  <c r="P1196" i="2"/>
  <c r="N1196" i="2"/>
  <c r="P1195" i="2"/>
  <c r="N1195" i="2"/>
  <c r="P1194" i="2"/>
  <c r="O1194" i="2"/>
  <c r="N1194" i="2"/>
  <c r="M1194" i="2"/>
  <c r="P1190" i="2"/>
  <c r="O1190" i="2"/>
  <c r="N1190" i="2"/>
  <c r="M1190" i="2"/>
  <c r="P1189" i="2"/>
  <c r="O1189" i="2"/>
  <c r="N1189" i="2"/>
  <c r="M1189" i="2"/>
  <c r="P1185" i="2"/>
  <c r="N1185" i="2"/>
  <c r="P1184" i="2"/>
  <c r="N1184" i="2"/>
  <c r="P1183" i="2"/>
  <c r="N1183" i="2"/>
  <c r="P1182" i="2"/>
  <c r="N1182" i="2"/>
  <c r="P1181" i="2"/>
  <c r="N1181" i="2"/>
  <c r="P1180" i="2"/>
  <c r="O1180" i="2"/>
  <c r="M1180" i="2" s="1"/>
  <c r="N1180" i="2"/>
  <c r="P1179" i="2"/>
  <c r="N1179" i="2"/>
  <c r="P1178" i="2"/>
  <c r="N1178" i="2"/>
  <c r="P1177" i="2"/>
  <c r="N1177" i="2"/>
  <c r="P1176" i="2"/>
  <c r="N1176" i="2"/>
  <c r="P1175" i="2"/>
  <c r="N1175" i="2"/>
  <c r="P1174" i="2"/>
  <c r="N1174" i="2"/>
  <c r="P1173" i="2"/>
  <c r="N1173" i="2"/>
  <c r="P1172" i="2"/>
  <c r="O1172" i="2"/>
  <c r="M1172" i="2" s="1"/>
  <c r="N1172" i="2"/>
  <c r="P1171" i="2"/>
  <c r="N1171" i="2"/>
  <c r="P1170" i="2"/>
  <c r="N1170" i="2"/>
  <c r="P1169" i="2"/>
  <c r="N1169" i="2"/>
  <c r="P1168" i="2"/>
  <c r="N1168" i="2"/>
  <c r="P1167" i="2"/>
  <c r="N1167" i="2"/>
  <c r="P1166" i="2"/>
  <c r="N1166" i="2"/>
  <c r="P1165" i="2"/>
  <c r="N1165" i="2"/>
  <c r="P1164" i="2"/>
  <c r="O1164" i="2"/>
  <c r="N1164" i="2"/>
  <c r="M1164" i="2"/>
  <c r="P1163" i="2"/>
  <c r="O1163" i="2"/>
  <c r="N1163" i="2"/>
  <c r="M1163" i="2"/>
  <c r="P1159" i="2"/>
  <c r="O1159" i="2"/>
  <c r="N1159" i="2"/>
  <c r="M1159" i="2"/>
  <c r="P1158" i="2"/>
  <c r="O1158" i="2"/>
  <c r="N1158" i="2"/>
  <c r="M1158" i="2"/>
  <c r="P1154" i="2"/>
  <c r="N1154" i="2"/>
  <c r="P1153" i="2"/>
  <c r="N1153" i="2"/>
  <c r="P1152" i="2"/>
  <c r="N1152" i="2"/>
  <c r="P1151" i="2"/>
  <c r="N1151" i="2"/>
  <c r="P1150" i="2"/>
  <c r="N1150" i="2"/>
  <c r="P1149" i="2"/>
  <c r="N1149" i="2"/>
  <c r="P1148" i="2"/>
  <c r="O1148" i="2"/>
  <c r="M1148" i="2" s="1"/>
  <c r="N1148" i="2"/>
  <c r="P1147" i="2"/>
  <c r="N1147" i="2"/>
  <c r="P1146" i="2"/>
  <c r="N1146" i="2"/>
  <c r="P1145" i="2"/>
  <c r="N1145" i="2"/>
  <c r="P1144" i="2"/>
  <c r="N1144" i="2"/>
  <c r="P1143" i="2"/>
  <c r="N1143" i="2"/>
  <c r="P1142" i="2"/>
  <c r="N1142" i="2"/>
  <c r="P1141" i="2"/>
  <c r="N1141" i="2"/>
  <c r="P1140" i="2"/>
  <c r="N1140" i="2"/>
  <c r="P1139" i="2"/>
  <c r="N1139" i="2"/>
  <c r="P1138" i="2"/>
  <c r="N1138" i="2"/>
  <c r="P1137" i="2"/>
  <c r="N1137" i="2"/>
  <c r="P1136" i="2"/>
  <c r="N1136" i="2"/>
  <c r="P1135" i="2"/>
  <c r="N1135" i="2"/>
  <c r="P1134" i="2"/>
  <c r="N1134" i="2"/>
  <c r="P1133" i="2"/>
  <c r="N1133" i="2"/>
  <c r="P1132" i="2"/>
  <c r="N1132" i="2"/>
  <c r="P1131" i="2"/>
  <c r="O1131" i="2"/>
  <c r="N1131" i="2"/>
  <c r="M1131" i="2"/>
  <c r="P1130" i="2"/>
  <c r="O1130" i="2"/>
  <c r="N1130" i="2"/>
  <c r="M1130" i="2"/>
  <c r="P1126" i="2"/>
  <c r="O1126" i="2"/>
  <c r="N1126" i="2"/>
  <c r="M1126" i="2"/>
  <c r="P1125" i="2"/>
  <c r="O1125" i="2"/>
  <c r="N1125" i="2"/>
  <c r="M1125" i="2"/>
  <c r="P1121" i="2"/>
  <c r="N1121" i="2"/>
  <c r="P1120" i="2"/>
  <c r="N1120" i="2"/>
  <c r="P1119" i="2"/>
  <c r="N1119" i="2"/>
  <c r="P1118" i="2"/>
  <c r="N1118" i="2"/>
  <c r="P1117" i="2"/>
  <c r="N1117" i="2"/>
  <c r="P1116" i="2"/>
  <c r="N1116" i="2"/>
  <c r="P1115" i="2"/>
  <c r="N1115" i="2"/>
  <c r="P1114" i="2"/>
  <c r="N1114" i="2"/>
  <c r="P1113" i="2"/>
  <c r="N1113" i="2"/>
  <c r="P1112" i="2"/>
  <c r="N1112" i="2"/>
  <c r="P1111" i="2"/>
  <c r="N1111" i="2"/>
  <c r="P1110" i="2"/>
  <c r="N1110" i="2"/>
  <c r="P1109" i="2"/>
  <c r="N1109" i="2"/>
  <c r="P1108" i="2"/>
  <c r="N1108" i="2"/>
  <c r="P1107" i="2"/>
  <c r="N1107" i="2"/>
  <c r="P1106" i="2"/>
  <c r="N1106" i="2"/>
  <c r="P1105" i="2"/>
  <c r="N1105" i="2"/>
  <c r="P1104" i="2"/>
  <c r="N1104" i="2"/>
  <c r="P1103" i="2"/>
  <c r="N1103" i="2"/>
  <c r="P1102" i="2"/>
  <c r="O1102" i="2"/>
  <c r="N1102" i="2"/>
  <c r="M1102" i="2"/>
  <c r="P1101" i="2"/>
  <c r="O1101" i="2"/>
  <c r="N1101" i="2"/>
  <c r="M1101" i="2"/>
  <c r="P1097" i="2"/>
  <c r="O1097" i="2"/>
  <c r="N1097" i="2"/>
  <c r="M1097" i="2"/>
  <c r="P1096" i="2"/>
  <c r="O1096" i="2"/>
  <c r="N1096" i="2"/>
  <c r="M1096" i="2"/>
  <c r="P1092" i="2"/>
  <c r="N1092" i="2"/>
  <c r="P1091" i="2"/>
  <c r="N1091" i="2"/>
  <c r="P1090" i="2"/>
  <c r="N1090" i="2"/>
  <c r="P1089" i="2"/>
  <c r="N1089" i="2"/>
  <c r="P1088" i="2"/>
  <c r="N1088" i="2"/>
  <c r="P1087" i="2"/>
  <c r="N1087" i="2"/>
  <c r="P1086" i="2"/>
  <c r="N1086" i="2"/>
  <c r="P1085" i="2"/>
  <c r="N1085" i="2"/>
  <c r="P1084" i="2"/>
  <c r="N1084" i="2"/>
  <c r="P1083" i="2"/>
  <c r="N1083" i="2"/>
  <c r="P1082" i="2"/>
  <c r="N1082" i="2"/>
  <c r="P1081" i="2"/>
  <c r="N1081" i="2"/>
  <c r="P1080" i="2"/>
  <c r="N1080" i="2"/>
  <c r="P1079" i="2"/>
  <c r="N1079" i="2"/>
  <c r="P1078" i="2"/>
  <c r="N1078" i="2"/>
  <c r="P1077" i="2"/>
  <c r="N1077" i="2"/>
  <c r="P1076" i="2"/>
  <c r="N1076" i="2"/>
  <c r="P1075" i="2"/>
  <c r="N1075" i="2"/>
  <c r="P1074" i="2"/>
  <c r="O1074" i="2"/>
  <c r="N1074" i="2"/>
  <c r="M1074" i="2"/>
  <c r="P1073" i="2"/>
  <c r="O1073" i="2"/>
  <c r="N1073" i="2"/>
  <c r="M1073" i="2"/>
  <c r="P1069" i="2"/>
  <c r="O1069" i="2"/>
  <c r="N1069" i="2"/>
  <c r="M1069" i="2"/>
  <c r="P1068" i="2"/>
  <c r="O1068" i="2"/>
  <c r="N1068" i="2"/>
  <c r="M1068" i="2"/>
  <c r="P1064" i="2"/>
  <c r="N1064" i="2"/>
  <c r="P1063" i="2"/>
  <c r="N1063" i="2"/>
  <c r="P1062" i="2"/>
  <c r="N1062" i="2"/>
  <c r="P1061" i="2"/>
  <c r="N1061" i="2"/>
  <c r="P1060" i="2"/>
  <c r="N1060" i="2"/>
  <c r="P1059" i="2"/>
  <c r="N1059" i="2"/>
  <c r="P1058" i="2"/>
  <c r="N1058" i="2"/>
  <c r="P1057" i="2"/>
  <c r="N1057" i="2"/>
  <c r="P1056" i="2"/>
  <c r="N1056" i="2"/>
  <c r="P1055" i="2"/>
  <c r="N1055" i="2"/>
  <c r="P1054" i="2"/>
  <c r="N1054" i="2"/>
  <c r="P1053" i="2"/>
  <c r="N1053" i="2"/>
  <c r="P1052" i="2"/>
  <c r="N1052" i="2"/>
  <c r="P1051" i="2"/>
  <c r="N1051" i="2"/>
  <c r="P1050" i="2"/>
  <c r="N1050" i="2"/>
  <c r="P1049" i="2"/>
  <c r="N1049" i="2"/>
  <c r="P1048" i="2"/>
  <c r="N1048" i="2"/>
  <c r="P1047" i="2"/>
  <c r="N1047" i="2"/>
  <c r="P1046" i="2"/>
  <c r="O1046" i="2"/>
  <c r="N1046" i="2"/>
  <c r="M1046" i="2"/>
  <c r="P1045" i="2"/>
  <c r="O1045" i="2"/>
  <c r="N1045" i="2"/>
  <c r="M1045" i="2"/>
  <c r="P1041" i="2"/>
  <c r="O1041" i="2"/>
  <c r="N1041" i="2"/>
  <c r="M1041" i="2"/>
  <c r="P1040" i="2"/>
  <c r="O1040" i="2"/>
  <c r="N1040" i="2"/>
  <c r="M1040" i="2"/>
  <c r="P1036" i="2"/>
  <c r="N1036" i="2"/>
  <c r="P1035" i="2"/>
  <c r="N1035" i="2"/>
  <c r="P1034" i="2"/>
  <c r="N1034" i="2"/>
  <c r="P1033" i="2"/>
  <c r="N1033" i="2"/>
  <c r="P1032" i="2"/>
  <c r="N1032" i="2"/>
  <c r="P1031" i="2"/>
  <c r="N1031" i="2"/>
  <c r="P1030" i="2"/>
  <c r="N1030" i="2"/>
  <c r="P1029" i="2"/>
  <c r="N1029" i="2"/>
  <c r="P1028" i="2"/>
  <c r="N1028" i="2"/>
  <c r="P1027" i="2"/>
  <c r="N1027" i="2"/>
  <c r="P1026" i="2"/>
  <c r="N1026" i="2"/>
  <c r="P1025" i="2"/>
  <c r="N1025" i="2"/>
  <c r="P1024" i="2"/>
  <c r="N1024" i="2"/>
  <c r="P1023" i="2"/>
  <c r="N1023" i="2"/>
  <c r="P1022" i="2"/>
  <c r="N1022" i="2"/>
  <c r="P1021" i="2"/>
  <c r="N1021" i="2"/>
  <c r="P1020" i="2"/>
  <c r="N1020" i="2"/>
  <c r="P1019" i="2"/>
  <c r="O1019" i="2"/>
  <c r="N1019" i="2"/>
  <c r="M1019" i="2"/>
  <c r="P1018" i="2"/>
  <c r="O1018" i="2"/>
  <c r="N1018" i="2"/>
  <c r="M1018" i="2"/>
  <c r="P1014" i="2"/>
  <c r="O1014" i="2"/>
  <c r="N1014" i="2"/>
  <c r="M1014" i="2"/>
  <c r="P1013" i="2"/>
  <c r="O1013" i="2"/>
  <c r="N1013" i="2"/>
  <c r="M1013" i="2"/>
  <c r="P1009" i="2"/>
  <c r="N1009" i="2"/>
  <c r="P1008" i="2"/>
  <c r="N1008" i="2"/>
  <c r="P1007" i="2"/>
  <c r="N1007" i="2"/>
  <c r="P1006" i="2"/>
  <c r="N1006" i="2"/>
  <c r="P1005" i="2"/>
  <c r="N1005" i="2"/>
  <c r="P1004" i="2"/>
  <c r="N1004" i="2"/>
  <c r="P1003" i="2"/>
  <c r="N1003" i="2"/>
  <c r="P1002" i="2"/>
  <c r="N1002" i="2"/>
  <c r="P1001" i="2"/>
  <c r="O1001" i="2"/>
  <c r="M1001" i="2" s="1"/>
  <c r="N1001" i="2"/>
  <c r="P1000" i="2"/>
  <c r="N1000" i="2"/>
  <c r="P999" i="2"/>
  <c r="N999" i="2"/>
  <c r="P998" i="2"/>
  <c r="N998" i="2"/>
  <c r="P997" i="2"/>
  <c r="N997" i="2"/>
  <c r="P996" i="2"/>
  <c r="O996" i="2"/>
  <c r="M996" i="2" s="1"/>
  <c r="N996" i="2"/>
  <c r="P995" i="2"/>
  <c r="N995" i="2"/>
  <c r="P994" i="2"/>
  <c r="N994" i="2"/>
  <c r="P993" i="2"/>
  <c r="N993" i="2"/>
  <c r="P992" i="2"/>
  <c r="O992" i="2"/>
  <c r="N992" i="2"/>
  <c r="M992" i="2"/>
  <c r="P991" i="2"/>
  <c r="O991" i="2"/>
  <c r="N991" i="2"/>
  <c r="M991" i="2"/>
  <c r="P987" i="2"/>
  <c r="O987" i="2"/>
  <c r="N987" i="2"/>
  <c r="M987" i="2"/>
  <c r="P986" i="2"/>
  <c r="O986" i="2"/>
  <c r="N986" i="2"/>
  <c r="M986" i="2"/>
  <c r="P982" i="2"/>
  <c r="N982" i="2"/>
  <c r="P981" i="2"/>
  <c r="N981" i="2"/>
  <c r="P980" i="2"/>
  <c r="N980" i="2"/>
  <c r="P979" i="2"/>
  <c r="N979" i="2"/>
  <c r="P978" i="2"/>
  <c r="N978" i="2"/>
  <c r="P977" i="2"/>
  <c r="N977" i="2"/>
  <c r="P976" i="2"/>
  <c r="N976" i="2"/>
  <c r="P975" i="2"/>
  <c r="N975" i="2"/>
  <c r="P974" i="2"/>
  <c r="N974" i="2"/>
  <c r="P973" i="2"/>
  <c r="N973" i="2"/>
  <c r="P972" i="2"/>
  <c r="N972" i="2"/>
  <c r="P971" i="2"/>
  <c r="N971" i="2"/>
  <c r="P970" i="2"/>
  <c r="N970" i="2"/>
  <c r="P969" i="2"/>
  <c r="N969" i="2"/>
  <c r="P968" i="2"/>
  <c r="N968" i="2"/>
  <c r="P967" i="2"/>
  <c r="N967" i="2"/>
  <c r="P966" i="2"/>
  <c r="N966" i="2"/>
  <c r="P965" i="2"/>
  <c r="O965" i="2"/>
  <c r="N965" i="2"/>
  <c r="M965" i="2"/>
  <c r="P964" i="2"/>
  <c r="O964" i="2"/>
  <c r="N964" i="2"/>
  <c r="M964" i="2"/>
  <c r="P963" i="2"/>
  <c r="O963" i="2"/>
  <c r="N963" i="2"/>
  <c r="M963" i="2"/>
  <c r="P958" i="2"/>
  <c r="O958" i="2"/>
  <c r="N958" i="2"/>
  <c r="M958" i="2"/>
  <c r="P954" i="2"/>
  <c r="N954" i="2"/>
  <c r="P953" i="2"/>
  <c r="N953" i="2"/>
  <c r="P952" i="2"/>
  <c r="O952" i="2"/>
  <c r="N952" i="2"/>
  <c r="M952" i="2"/>
  <c r="P951" i="2"/>
  <c r="N951" i="2"/>
  <c r="P950" i="2"/>
  <c r="N950" i="2"/>
  <c r="P949" i="2"/>
  <c r="O949" i="2"/>
  <c r="M949" i="2" s="1"/>
  <c r="N949" i="2"/>
  <c r="P948" i="2"/>
  <c r="O948" i="2"/>
  <c r="M948" i="2" s="1"/>
  <c r="N948" i="2"/>
  <c r="P947" i="2"/>
  <c r="N947" i="2"/>
  <c r="P946" i="2"/>
  <c r="N946" i="2"/>
  <c r="P945" i="2"/>
  <c r="N945" i="2"/>
  <c r="P944" i="2"/>
  <c r="O944" i="2"/>
  <c r="N944" i="2"/>
  <c r="M944" i="2"/>
  <c r="P943" i="2"/>
  <c r="O943" i="2"/>
  <c r="N943" i="2"/>
  <c r="M943" i="2"/>
  <c r="P942" i="2"/>
  <c r="O942" i="2"/>
  <c r="N942" i="2"/>
  <c r="M942" i="2"/>
  <c r="P941" i="2"/>
  <c r="O941" i="2"/>
  <c r="N941" i="2"/>
  <c r="M941" i="2"/>
  <c r="P940" i="2"/>
  <c r="O940" i="2"/>
  <c r="N940" i="2"/>
  <c r="M940" i="2"/>
  <c r="P939" i="2"/>
  <c r="O939" i="2"/>
  <c r="N939" i="2"/>
  <c r="M939" i="2"/>
  <c r="P938" i="2"/>
  <c r="O938" i="2"/>
  <c r="N938" i="2"/>
  <c r="M938" i="2"/>
  <c r="P937" i="2"/>
  <c r="O937" i="2"/>
  <c r="N937" i="2"/>
  <c r="M937" i="2"/>
  <c r="P936" i="2"/>
  <c r="O936" i="2"/>
  <c r="N936" i="2"/>
  <c r="M936" i="2"/>
  <c r="P935" i="2"/>
  <c r="O935" i="2"/>
  <c r="N935" i="2"/>
  <c r="M935" i="2"/>
  <c r="P934" i="2"/>
  <c r="O934" i="2"/>
  <c r="N934" i="2"/>
  <c r="M934" i="2"/>
  <c r="P933" i="2"/>
  <c r="O933" i="2"/>
  <c r="N933" i="2"/>
  <c r="M933" i="2"/>
  <c r="P932" i="2"/>
  <c r="O932" i="2"/>
  <c r="N932" i="2"/>
  <c r="M932" i="2"/>
  <c r="P931" i="2"/>
  <c r="O931" i="2"/>
  <c r="N931" i="2"/>
  <c r="M931" i="2"/>
  <c r="P930" i="2"/>
  <c r="O930" i="2"/>
  <c r="N930" i="2"/>
  <c r="M930" i="2"/>
  <c r="P929" i="2"/>
  <c r="O929" i="2"/>
  <c r="N929" i="2"/>
  <c r="M929" i="2"/>
  <c r="P928" i="2"/>
  <c r="O928" i="2"/>
  <c r="N928" i="2"/>
  <c r="M928" i="2"/>
  <c r="P927" i="2"/>
  <c r="O927" i="2"/>
  <c r="N927" i="2"/>
  <c r="M927" i="2"/>
  <c r="P926" i="2"/>
  <c r="O926" i="2"/>
  <c r="N926" i="2"/>
  <c r="M926" i="2"/>
  <c r="P925" i="2"/>
  <c r="O925" i="2"/>
  <c r="N925" i="2"/>
  <c r="M925" i="2"/>
  <c r="P924" i="2"/>
  <c r="O924" i="2"/>
  <c r="N924" i="2"/>
  <c r="M924" i="2"/>
  <c r="P923" i="2"/>
  <c r="O923" i="2"/>
  <c r="N923" i="2"/>
  <c r="M923" i="2"/>
  <c r="P922" i="2"/>
  <c r="O922" i="2"/>
  <c r="N922" i="2"/>
  <c r="M922" i="2"/>
  <c r="P921" i="2"/>
  <c r="O921" i="2"/>
  <c r="N921" i="2"/>
  <c r="M921" i="2"/>
  <c r="P920" i="2"/>
  <c r="O920" i="2"/>
  <c r="N920" i="2"/>
  <c r="M920" i="2"/>
  <c r="P919" i="2"/>
  <c r="O919" i="2"/>
  <c r="N919" i="2"/>
  <c r="M919" i="2"/>
  <c r="P918" i="2"/>
  <c r="O918" i="2"/>
  <c r="N918" i="2"/>
  <c r="M918" i="2"/>
  <c r="P917" i="2"/>
  <c r="O917" i="2"/>
  <c r="N917" i="2"/>
  <c r="M917" i="2"/>
  <c r="P916" i="2"/>
  <c r="O916" i="2"/>
  <c r="N916" i="2"/>
  <c r="M916" i="2"/>
  <c r="P915" i="2"/>
  <c r="O915" i="2"/>
  <c r="N915" i="2"/>
  <c r="M915" i="2"/>
  <c r="P914" i="2"/>
  <c r="O914" i="2"/>
  <c r="N914" i="2"/>
  <c r="M914" i="2"/>
  <c r="P913" i="2"/>
  <c r="O913" i="2"/>
  <c r="N913" i="2"/>
  <c r="M913" i="2"/>
  <c r="P912" i="2"/>
  <c r="O912" i="2"/>
  <c r="N912" i="2"/>
  <c r="M912" i="2"/>
  <c r="P911" i="2"/>
  <c r="O911" i="2"/>
  <c r="N911" i="2"/>
  <c r="M911" i="2"/>
  <c r="P910" i="2"/>
  <c r="O910" i="2"/>
  <c r="N910" i="2"/>
  <c r="M910" i="2"/>
  <c r="P909" i="2"/>
  <c r="O909" i="2"/>
  <c r="N909" i="2"/>
  <c r="M909" i="2"/>
  <c r="P908" i="2"/>
  <c r="O908" i="2"/>
  <c r="N908" i="2"/>
  <c r="M908" i="2"/>
  <c r="P907" i="2"/>
  <c r="O907" i="2"/>
  <c r="N907" i="2"/>
  <c r="M907" i="2"/>
  <c r="P906" i="2"/>
  <c r="O906" i="2"/>
  <c r="N906" i="2"/>
  <c r="M906" i="2"/>
  <c r="P905" i="2"/>
  <c r="O905" i="2"/>
  <c r="N905" i="2"/>
  <c r="M905" i="2"/>
  <c r="P904" i="2"/>
  <c r="O904" i="2"/>
  <c r="N904" i="2"/>
  <c r="M904" i="2"/>
  <c r="P903" i="2"/>
  <c r="O903" i="2"/>
  <c r="M903" i="2" s="1"/>
  <c r="N903" i="2"/>
  <c r="P902" i="2"/>
  <c r="N902" i="2"/>
  <c r="P901" i="2"/>
  <c r="N901" i="2"/>
  <c r="P900" i="2"/>
  <c r="N900" i="2"/>
  <c r="P899" i="2"/>
  <c r="O899" i="2"/>
  <c r="M899" i="2" s="1"/>
  <c r="N899" i="2"/>
  <c r="P898" i="2"/>
  <c r="N898" i="2"/>
  <c r="P897" i="2"/>
  <c r="N897" i="2"/>
  <c r="P896" i="2"/>
  <c r="N896" i="2"/>
  <c r="P895" i="2"/>
  <c r="N895" i="2"/>
  <c r="P894" i="2"/>
  <c r="N894" i="2"/>
  <c r="P893" i="2"/>
  <c r="N893" i="2"/>
  <c r="P892" i="2"/>
  <c r="N892" i="2"/>
  <c r="P891" i="2"/>
  <c r="N891" i="2"/>
  <c r="P890" i="2"/>
  <c r="N890" i="2"/>
  <c r="P889" i="2"/>
  <c r="O889" i="2"/>
  <c r="N889" i="2"/>
  <c r="M889" i="2"/>
  <c r="P888" i="2"/>
  <c r="O888" i="2"/>
  <c r="N888" i="2"/>
  <c r="M888" i="2"/>
  <c r="P882" i="2"/>
  <c r="O882" i="2"/>
  <c r="N882" i="2"/>
  <c r="M882" i="2"/>
  <c r="P881" i="2"/>
  <c r="O881" i="2"/>
  <c r="N881" i="2"/>
  <c r="M881" i="2"/>
  <c r="P875" i="2"/>
  <c r="N875" i="2"/>
  <c r="P874" i="2"/>
  <c r="N874" i="2"/>
  <c r="P873" i="2"/>
  <c r="N873" i="2"/>
  <c r="P872" i="2"/>
  <c r="O872" i="2"/>
  <c r="N872" i="2"/>
  <c r="M872" i="2"/>
  <c r="P871" i="2"/>
  <c r="N871" i="2"/>
  <c r="P870" i="2"/>
  <c r="N870" i="2"/>
  <c r="P869" i="2"/>
  <c r="N869" i="2"/>
  <c r="P868" i="2"/>
  <c r="O868" i="2"/>
  <c r="N868" i="2"/>
  <c r="M868" i="2"/>
  <c r="P867" i="2"/>
  <c r="O867" i="2"/>
  <c r="N867" i="2"/>
  <c r="M867" i="2"/>
  <c r="P866" i="2"/>
  <c r="N866" i="2"/>
  <c r="P865" i="2"/>
  <c r="N865" i="2"/>
  <c r="P864" i="2"/>
  <c r="N864" i="2"/>
  <c r="P863" i="2"/>
  <c r="N863" i="2"/>
  <c r="P862" i="2"/>
  <c r="N862" i="2"/>
  <c r="P861" i="2"/>
  <c r="N861" i="2"/>
  <c r="P860" i="2"/>
  <c r="N860" i="2"/>
  <c r="P859" i="2"/>
  <c r="N859" i="2"/>
  <c r="P858" i="2"/>
  <c r="N858" i="2"/>
  <c r="P857" i="2"/>
  <c r="N857" i="2"/>
  <c r="P856" i="2"/>
  <c r="N856" i="2"/>
  <c r="P855" i="2"/>
  <c r="N855" i="2"/>
  <c r="P854" i="2"/>
  <c r="N854" i="2"/>
  <c r="P853" i="2"/>
  <c r="N853" i="2"/>
  <c r="P852" i="2"/>
  <c r="N852" i="2"/>
  <c r="P851" i="2"/>
  <c r="N851" i="2"/>
  <c r="P850" i="2"/>
  <c r="O850" i="2"/>
  <c r="N850" i="2"/>
  <c r="M850" i="2"/>
  <c r="P849" i="2"/>
  <c r="O849" i="2"/>
  <c r="N849" i="2"/>
  <c r="M849" i="2"/>
  <c r="P843" i="2"/>
  <c r="O843" i="2"/>
  <c r="N843" i="2"/>
  <c r="M843" i="2"/>
  <c r="P842" i="2"/>
  <c r="O842" i="2"/>
  <c r="N842" i="2"/>
  <c r="M842" i="2"/>
  <c r="P841" i="2"/>
  <c r="O841" i="2"/>
  <c r="N841" i="2"/>
  <c r="M841" i="2"/>
  <c r="P837" i="2"/>
  <c r="N837" i="2"/>
  <c r="P836" i="2"/>
  <c r="N836" i="2"/>
  <c r="P835" i="2"/>
  <c r="N835" i="2"/>
  <c r="P834" i="2"/>
  <c r="N834" i="2"/>
  <c r="P833" i="2"/>
  <c r="N833" i="2"/>
  <c r="P832" i="2"/>
  <c r="N832" i="2"/>
  <c r="P831" i="2"/>
  <c r="N831" i="2"/>
  <c r="P830" i="2"/>
  <c r="N830" i="2"/>
  <c r="P829" i="2"/>
  <c r="O829" i="2"/>
  <c r="N829" i="2"/>
  <c r="M829" i="2"/>
  <c r="P828" i="2"/>
  <c r="N828" i="2"/>
  <c r="P827" i="2"/>
  <c r="N827" i="2"/>
  <c r="P826" i="2"/>
  <c r="N826" i="2"/>
  <c r="P825" i="2"/>
  <c r="N825" i="2"/>
  <c r="P824" i="2"/>
  <c r="N824" i="2"/>
  <c r="P823" i="2"/>
  <c r="N823" i="2"/>
  <c r="P822" i="2"/>
  <c r="N822" i="2"/>
  <c r="P821" i="2"/>
  <c r="N821" i="2"/>
  <c r="P820" i="2"/>
  <c r="N820" i="2"/>
  <c r="P819" i="2"/>
  <c r="N819" i="2"/>
  <c r="P818" i="2"/>
  <c r="N818" i="2"/>
  <c r="P817" i="2"/>
  <c r="N817" i="2"/>
  <c r="P816" i="2"/>
  <c r="N816" i="2"/>
  <c r="P815" i="2"/>
  <c r="N815" i="2"/>
  <c r="P814" i="2"/>
  <c r="N814" i="2"/>
  <c r="P813" i="2"/>
  <c r="N813" i="2"/>
  <c r="P812" i="2"/>
  <c r="N812" i="2"/>
  <c r="P811" i="2"/>
  <c r="N811" i="2"/>
  <c r="P810" i="2"/>
  <c r="N810" i="2"/>
  <c r="P809" i="2"/>
  <c r="N809" i="2"/>
  <c r="P808" i="2"/>
  <c r="O808" i="2"/>
  <c r="M808" i="2" s="1"/>
  <c r="N808" i="2"/>
  <c r="P807" i="2"/>
  <c r="N807" i="2"/>
  <c r="P806" i="2"/>
  <c r="N806" i="2"/>
  <c r="P805" i="2"/>
  <c r="N805" i="2"/>
  <c r="P804" i="2"/>
  <c r="N804" i="2"/>
  <c r="P803" i="2"/>
  <c r="N803" i="2"/>
  <c r="P802" i="2"/>
  <c r="O802" i="2"/>
  <c r="N802" i="2"/>
  <c r="M802" i="2"/>
  <c r="P801" i="2"/>
  <c r="O801" i="2"/>
  <c r="N801" i="2"/>
  <c r="M801" i="2"/>
  <c r="P800" i="2"/>
  <c r="O800" i="2"/>
  <c r="N800" i="2"/>
  <c r="M800" i="2"/>
  <c r="P799" i="2"/>
  <c r="O799" i="2"/>
  <c r="N799" i="2"/>
  <c r="M799" i="2"/>
  <c r="P793" i="2"/>
  <c r="O793" i="2"/>
  <c r="N793" i="2"/>
  <c r="M793" i="2"/>
  <c r="P792" i="2"/>
  <c r="O792" i="2"/>
  <c r="N792" i="2"/>
  <c r="M792" i="2"/>
  <c r="P786" i="2"/>
  <c r="N786" i="2"/>
  <c r="P785" i="2"/>
  <c r="N785" i="2"/>
  <c r="P784" i="2"/>
  <c r="N784" i="2"/>
  <c r="P783" i="2"/>
  <c r="N783" i="2"/>
  <c r="P782" i="2"/>
  <c r="N782" i="2"/>
  <c r="P781" i="2"/>
  <c r="N781" i="2"/>
  <c r="P780" i="2"/>
  <c r="N780" i="2"/>
  <c r="P779" i="2"/>
  <c r="N779" i="2"/>
  <c r="P778" i="2"/>
  <c r="N778" i="2"/>
  <c r="P777" i="2"/>
  <c r="N777" i="2"/>
  <c r="P776" i="2"/>
  <c r="O776" i="2"/>
  <c r="M776" i="2" s="1"/>
  <c r="N776" i="2"/>
  <c r="P775" i="2"/>
  <c r="N775" i="2"/>
  <c r="P774" i="2"/>
  <c r="N774" i="2"/>
  <c r="P773" i="2"/>
  <c r="N773" i="2"/>
  <c r="P772" i="2"/>
  <c r="N772" i="2"/>
  <c r="P771" i="2"/>
  <c r="N771" i="2"/>
  <c r="P766" i="2"/>
  <c r="N766" i="2"/>
  <c r="P763" i="2"/>
  <c r="N763" i="2"/>
  <c r="P762" i="2"/>
  <c r="N762" i="2"/>
  <c r="P761" i="2"/>
  <c r="N761" i="2"/>
  <c r="P760" i="2"/>
  <c r="O760" i="2"/>
  <c r="N760" i="2"/>
  <c r="M760" i="2"/>
  <c r="P759" i="2"/>
  <c r="O759" i="2"/>
  <c r="N759" i="2"/>
  <c r="M759" i="2"/>
  <c r="P758" i="2"/>
  <c r="N758" i="2"/>
  <c r="P757" i="2"/>
  <c r="N757" i="2"/>
  <c r="P756" i="2"/>
  <c r="N756" i="2"/>
  <c r="P755" i="2"/>
  <c r="N755" i="2"/>
  <c r="P754" i="2"/>
  <c r="N754" i="2"/>
  <c r="P753" i="2"/>
  <c r="N753" i="2"/>
  <c r="P752" i="2"/>
  <c r="N752" i="2"/>
  <c r="P751" i="2"/>
  <c r="N751" i="2"/>
  <c r="P750" i="2"/>
  <c r="N750" i="2"/>
  <c r="P749" i="2"/>
  <c r="N749" i="2"/>
  <c r="P748" i="2"/>
  <c r="N748" i="2"/>
  <c r="P747" i="2"/>
  <c r="N747" i="2"/>
  <c r="P746" i="2"/>
  <c r="N746" i="2"/>
  <c r="P745" i="2"/>
  <c r="N745" i="2"/>
  <c r="P744" i="2"/>
  <c r="N744" i="2"/>
  <c r="P743" i="2"/>
  <c r="N743" i="2"/>
  <c r="P742" i="2"/>
  <c r="N742" i="2"/>
  <c r="P741" i="2"/>
  <c r="N741" i="2"/>
  <c r="P740" i="2"/>
  <c r="N740" i="2"/>
  <c r="P739" i="2"/>
  <c r="N739" i="2"/>
  <c r="P738" i="2"/>
  <c r="N738" i="2"/>
  <c r="P737" i="2"/>
  <c r="N737" i="2"/>
  <c r="P735" i="2"/>
  <c r="N735" i="2"/>
  <c r="P734" i="2"/>
  <c r="N734" i="2"/>
  <c r="P732" i="2"/>
  <c r="N732" i="2"/>
  <c r="P731" i="2"/>
  <c r="N731" i="2"/>
  <c r="P730" i="2"/>
  <c r="N730" i="2"/>
  <c r="P729" i="2"/>
  <c r="N729" i="2"/>
  <c r="P728" i="2"/>
  <c r="N728" i="2"/>
  <c r="P727" i="2"/>
  <c r="O727" i="2"/>
  <c r="M727" i="2" s="1"/>
  <c r="N727" i="2"/>
  <c r="P726" i="2"/>
  <c r="O726" i="2"/>
  <c r="M726" i="2" s="1"/>
  <c r="N726" i="2"/>
  <c r="P725" i="2"/>
  <c r="O725" i="2"/>
  <c r="M725" i="2" s="1"/>
  <c r="N725" i="2"/>
  <c r="P724" i="2"/>
  <c r="O724" i="2"/>
  <c r="N724" i="2"/>
  <c r="M724" i="2"/>
  <c r="P723" i="2"/>
  <c r="N723" i="2"/>
  <c r="P722" i="2"/>
  <c r="O722" i="2"/>
  <c r="N722" i="2"/>
  <c r="M722" i="2"/>
  <c r="P721" i="2"/>
  <c r="N721" i="2"/>
  <c r="P720" i="2"/>
  <c r="N720" i="2"/>
  <c r="P719" i="2"/>
  <c r="N719" i="2"/>
  <c r="P718" i="2"/>
  <c r="N718" i="2"/>
  <c r="P717" i="2"/>
  <c r="N717" i="2"/>
  <c r="P716" i="2"/>
  <c r="N716" i="2"/>
  <c r="P714" i="2"/>
  <c r="N714" i="2"/>
  <c r="P713" i="2"/>
  <c r="N713" i="2"/>
  <c r="P712" i="2"/>
  <c r="N712" i="2"/>
  <c r="P711" i="2"/>
  <c r="N711" i="2"/>
  <c r="P710" i="2"/>
  <c r="N710" i="2"/>
  <c r="P709" i="2"/>
  <c r="N709" i="2"/>
  <c r="P708" i="2"/>
  <c r="N708" i="2"/>
  <c r="P707" i="2"/>
  <c r="N707" i="2"/>
  <c r="P706" i="2"/>
  <c r="N706" i="2"/>
  <c r="P705" i="2"/>
  <c r="N705" i="2"/>
  <c r="P704" i="2"/>
  <c r="N704" i="2"/>
  <c r="P703" i="2"/>
  <c r="N703" i="2"/>
  <c r="P702" i="2"/>
  <c r="N702" i="2"/>
  <c r="P701" i="2"/>
  <c r="O701" i="2"/>
  <c r="N701" i="2"/>
  <c r="M701" i="2"/>
  <c r="P700" i="2"/>
  <c r="N700" i="2"/>
  <c r="P699" i="2"/>
  <c r="N699" i="2"/>
  <c r="P698" i="2"/>
  <c r="N698" i="2"/>
  <c r="P697" i="2"/>
  <c r="N697" i="2"/>
  <c r="P696" i="2"/>
  <c r="N696" i="2"/>
  <c r="P695" i="2"/>
  <c r="N695" i="2"/>
  <c r="P694" i="2"/>
  <c r="N694" i="2"/>
  <c r="P693" i="2"/>
  <c r="N693" i="2"/>
  <c r="P692" i="2"/>
  <c r="N692" i="2"/>
  <c r="P691" i="2"/>
  <c r="N691" i="2"/>
  <c r="P690" i="2"/>
  <c r="N690" i="2"/>
  <c r="P689" i="2"/>
  <c r="N689" i="2"/>
  <c r="P688" i="2"/>
  <c r="O688" i="2"/>
  <c r="N688" i="2"/>
  <c r="M688" i="2"/>
  <c r="P687" i="2"/>
  <c r="N687" i="2"/>
  <c r="P686" i="2"/>
  <c r="N686" i="2"/>
  <c r="P685" i="2"/>
  <c r="N685" i="2"/>
  <c r="P684" i="2"/>
  <c r="N684" i="2"/>
  <c r="P683" i="2"/>
  <c r="O683" i="2"/>
  <c r="M683" i="2" s="1"/>
  <c r="N683" i="2"/>
  <c r="P682" i="2"/>
  <c r="N682" i="2"/>
  <c r="P681" i="2"/>
  <c r="N681" i="2"/>
  <c r="P680" i="2"/>
  <c r="N680" i="2"/>
  <c r="P679" i="2"/>
  <c r="N679" i="2"/>
  <c r="P678" i="2"/>
  <c r="N678" i="2"/>
  <c r="P677" i="2"/>
  <c r="N677" i="2"/>
  <c r="P676" i="2"/>
  <c r="N676" i="2"/>
  <c r="P675" i="2"/>
  <c r="N675" i="2"/>
  <c r="P674" i="2"/>
  <c r="N674" i="2"/>
  <c r="P673" i="2"/>
  <c r="N673" i="2"/>
  <c r="P672" i="2"/>
  <c r="N672" i="2"/>
  <c r="P671" i="2"/>
  <c r="N671" i="2"/>
  <c r="P670" i="2"/>
  <c r="O670" i="2"/>
  <c r="N670" i="2"/>
  <c r="M670" i="2"/>
  <c r="P619" i="2"/>
  <c r="N619" i="2"/>
  <c r="P526" i="2"/>
  <c r="O526" i="2"/>
  <c r="M526" i="2" s="1"/>
  <c r="N526" i="2"/>
  <c r="P549" i="2"/>
  <c r="N549" i="2"/>
  <c r="P542" i="2"/>
  <c r="O542" i="2"/>
  <c r="M542" i="2" s="1"/>
  <c r="N542" i="2"/>
  <c r="P547" i="2"/>
  <c r="O547" i="2"/>
  <c r="N547" i="2"/>
  <c r="M547" i="2"/>
  <c r="P546" i="2"/>
  <c r="O546" i="2"/>
  <c r="N546" i="2"/>
  <c r="M546" i="2"/>
  <c r="P548" i="2"/>
  <c r="N548" i="2"/>
  <c r="P550" i="2"/>
  <c r="N550" i="2"/>
  <c r="P551" i="2"/>
  <c r="N551" i="2"/>
  <c r="P544" i="2"/>
  <c r="O544" i="2"/>
  <c r="N544" i="2"/>
  <c r="M544" i="2"/>
  <c r="P520" i="2"/>
  <c r="N520" i="2"/>
  <c r="P523" i="2"/>
  <c r="N523" i="2"/>
  <c r="P522" i="2"/>
  <c r="N522" i="2"/>
  <c r="P519" i="2"/>
  <c r="N519" i="2"/>
  <c r="P524" i="2"/>
  <c r="N524" i="2"/>
  <c r="P525" i="2"/>
  <c r="N525" i="2"/>
  <c r="P545" i="2"/>
  <c r="O545" i="2"/>
  <c r="N545" i="2"/>
  <c r="M545" i="2"/>
  <c r="P521" i="2"/>
  <c r="N521" i="2"/>
  <c r="P518" i="2"/>
  <c r="O518" i="2"/>
  <c r="N518" i="2"/>
  <c r="M518" i="2"/>
  <c r="P560" i="2"/>
  <c r="N560" i="2"/>
  <c r="P563" i="2"/>
  <c r="N563" i="2"/>
  <c r="P557" i="2"/>
  <c r="O557" i="2"/>
  <c r="N557" i="2"/>
  <c r="M557" i="2"/>
  <c r="P558" i="2"/>
  <c r="N558" i="2"/>
  <c r="P556" i="2"/>
  <c r="O556" i="2"/>
  <c r="M556" i="2" s="1"/>
  <c r="N556" i="2"/>
  <c r="P552" i="2"/>
  <c r="O552" i="2"/>
  <c r="M552" i="2" s="1"/>
  <c r="N552" i="2"/>
  <c r="P559" i="2"/>
  <c r="N559" i="2"/>
  <c r="P553" i="2"/>
  <c r="O553" i="2"/>
  <c r="M553" i="2" s="1"/>
  <c r="N553" i="2"/>
  <c r="P554" i="2"/>
  <c r="O554" i="2"/>
  <c r="M554" i="2" s="1"/>
  <c r="N554" i="2"/>
  <c r="P555" i="2"/>
  <c r="O555" i="2"/>
  <c r="N555" i="2"/>
  <c r="M555" i="2"/>
  <c r="P614" i="2"/>
  <c r="N614" i="2"/>
  <c r="P613" i="2"/>
  <c r="N613" i="2"/>
  <c r="P650" i="2"/>
  <c r="O650" i="2"/>
  <c r="N650" i="2"/>
  <c r="M650" i="2"/>
  <c r="P651" i="2"/>
  <c r="O651" i="2"/>
  <c r="M651" i="2" s="1"/>
  <c r="N651" i="2"/>
  <c r="P654" i="2"/>
  <c r="N654" i="2"/>
  <c r="P653" i="2"/>
  <c r="N653" i="2"/>
  <c r="P636" i="2"/>
  <c r="O636" i="2"/>
  <c r="N636" i="2"/>
  <c r="M636" i="2"/>
  <c r="P637" i="2"/>
  <c r="O637" i="2"/>
  <c r="M637" i="2" s="1"/>
  <c r="N637" i="2"/>
  <c r="P642" i="2"/>
  <c r="N642" i="2"/>
  <c r="P641" i="2"/>
  <c r="N641" i="2"/>
  <c r="P652" i="2"/>
  <c r="N652" i="2"/>
  <c r="P643" i="2"/>
  <c r="N643" i="2"/>
  <c r="P649" i="2"/>
  <c r="O649" i="2"/>
  <c r="N649" i="2"/>
  <c r="M649" i="2"/>
  <c r="P638" i="2"/>
  <c r="N638" i="2"/>
  <c r="P640" i="2"/>
  <c r="N640" i="2"/>
  <c r="P639" i="2"/>
  <c r="O639" i="2"/>
  <c r="M639" i="2" s="1"/>
  <c r="N639" i="2"/>
  <c r="P633" i="2"/>
  <c r="O633" i="2"/>
  <c r="N633" i="2"/>
  <c r="M633" i="2"/>
  <c r="P634" i="2"/>
  <c r="O634" i="2"/>
  <c r="N634" i="2"/>
  <c r="M634" i="2"/>
  <c r="P635" i="2"/>
  <c r="O635" i="2"/>
  <c r="N635" i="2"/>
  <c r="M635" i="2"/>
  <c r="P632" i="2"/>
  <c r="N632" i="2"/>
  <c r="P663" i="2"/>
  <c r="O663" i="2"/>
  <c r="N663" i="2"/>
  <c r="M663" i="2"/>
  <c r="P592" i="2"/>
  <c r="O592" i="2"/>
  <c r="N592" i="2"/>
  <c r="M592" i="2"/>
  <c r="P631" i="2"/>
  <c r="N631" i="2"/>
  <c r="P615" i="2"/>
  <c r="N615" i="2"/>
  <c r="P566" i="2"/>
  <c r="N566" i="2"/>
  <c r="P564" i="2"/>
  <c r="N564" i="2"/>
  <c r="P598" i="2"/>
  <c r="N598" i="2"/>
  <c r="P608" i="2"/>
  <c r="N608" i="2"/>
  <c r="P565" i="2"/>
  <c r="N565" i="2"/>
  <c r="P591" i="2"/>
  <c r="N591" i="2"/>
  <c r="P594" i="2"/>
  <c r="N594" i="2"/>
  <c r="P596" i="2"/>
  <c r="N596" i="2"/>
  <c r="P597" i="2"/>
  <c r="N597" i="2"/>
  <c r="P595" i="2"/>
  <c r="N595" i="2"/>
  <c r="P599" i="2"/>
  <c r="O599" i="2"/>
  <c r="N599" i="2"/>
  <c r="M599" i="2"/>
  <c r="P600" i="2"/>
  <c r="O600" i="2"/>
  <c r="M600" i="2" s="1"/>
  <c r="N600" i="2"/>
  <c r="P601" i="2"/>
  <c r="O601" i="2"/>
  <c r="M601" i="2" s="1"/>
  <c r="N601" i="2"/>
  <c r="P602" i="2"/>
  <c r="O602" i="2"/>
  <c r="N602" i="2"/>
  <c r="M602" i="2"/>
  <c r="P607" i="2"/>
  <c r="O607" i="2"/>
  <c r="N607" i="2"/>
  <c r="M607" i="2"/>
  <c r="P606" i="2"/>
  <c r="N606" i="2"/>
  <c r="P605" i="2"/>
  <c r="N605" i="2"/>
  <c r="P604" i="2"/>
  <c r="O604" i="2"/>
  <c r="M604" i="2" s="1"/>
  <c r="N604" i="2"/>
  <c r="P603" i="2"/>
  <c r="O603" i="2"/>
  <c r="N603" i="2"/>
  <c r="M603" i="2"/>
  <c r="P593" i="2"/>
  <c r="O593" i="2"/>
  <c r="N593" i="2"/>
  <c r="M593" i="2"/>
  <c r="P625" i="2"/>
  <c r="O625" i="2"/>
  <c r="N625" i="2"/>
  <c r="M625" i="2"/>
  <c r="P626" i="2"/>
  <c r="N626" i="2"/>
  <c r="P630" i="2"/>
  <c r="O630" i="2"/>
  <c r="N630" i="2"/>
  <c r="M630" i="2"/>
  <c r="P627" i="2"/>
  <c r="N627" i="2"/>
  <c r="P629" i="2"/>
  <c r="N629" i="2"/>
  <c r="P628" i="2"/>
  <c r="N628" i="2"/>
  <c r="P609" i="2"/>
  <c r="N609" i="2"/>
  <c r="P610" i="2"/>
  <c r="N610" i="2"/>
  <c r="P611" i="2"/>
  <c r="N611" i="2"/>
  <c r="P612" i="2"/>
  <c r="N612" i="2"/>
  <c r="P616" i="2"/>
  <c r="N616" i="2"/>
  <c r="P618" i="2"/>
  <c r="N618" i="2"/>
  <c r="P621" i="2"/>
  <c r="N621" i="2"/>
  <c r="P617" i="2"/>
  <c r="N617" i="2"/>
  <c r="P620" i="2"/>
  <c r="N620" i="2"/>
  <c r="P624" i="2"/>
  <c r="N624" i="2"/>
  <c r="P623" i="2"/>
  <c r="N623" i="2"/>
  <c r="P622" i="2"/>
  <c r="N622" i="2"/>
  <c r="P340" i="2"/>
  <c r="O340" i="2"/>
  <c r="N340" i="2"/>
  <c r="M340" i="2"/>
  <c r="P339" i="2"/>
  <c r="O339" i="2"/>
  <c r="N339" i="2"/>
  <c r="M339" i="2"/>
  <c r="P341" i="2"/>
  <c r="O341" i="2"/>
  <c r="N341" i="2"/>
  <c r="M341" i="2"/>
  <c r="P338" i="2"/>
  <c r="O338" i="2"/>
  <c r="N338" i="2"/>
  <c r="M338" i="2"/>
  <c r="P337" i="2"/>
  <c r="O337" i="2"/>
  <c r="N337" i="2"/>
  <c r="M337" i="2"/>
  <c r="P513" i="2"/>
  <c r="O513" i="2"/>
  <c r="N513" i="2"/>
  <c r="M513" i="2"/>
  <c r="P261" i="2"/>
  <c r="O261" i="2"/>
  <c r="N261" i="2"/>
  <c r="M261" i="2"/>
  <c r="P514" i="2"/>
  <c r="O514" i="2"/>
  <c r="N514" i="2"/>
  <c r="M514" i="2"/>
  <c r="P516" i="2"/>
  <c r="O516" i="2"/>
  <c r="N516" i="2"/>
  <c r="M516" i="2"/>
  <c r="P515" i="2"/>
  <c r="O515" i="2"/>
  <c r="N515" i="2"/>
  <c r="M515" i="2"/>
  <c r="P668" i="2"/>
  <c r="O668" i="2"/>
  <c r="N668" i="2"/>
  <c r="M668" i="2"/>
  <c r="P667" i="2"/>
  <c r="O667" i="2"/>
  <c r="N667" i="2"/>
  <c r="M667" i="2"/>
  <c r="P504" i="2"/>
  <c r="O504" i="2"/>
  <c r="N504" i="2"/>
  <c r="M504" i="2"/>
  <c r="P493" i="2"/>
  <c r="N493" i="2"/>
  <c r="P496" i="2"/>
  <c r="O496" i="2"/>
  <c r="N496" i="2"/>
  <c r="M496" i="2"/>
  <c r="P494" i="2"/>
  <c r="O494" i="2"/>
  <c r="N494" i="2"/>
  <c r="M494" i="2"/>
  <c r="P201" i="2"/>
  <c r="O201" i="2"/>
  <c r="N201" i="2"/>
  <c r="M201" i="2"/>
  <c r="P344" i="2"/>
  <c r="O344" i="2"/>
  <c r="N344" i="2"/>
  <c r="M344" i="2"/>
  <c r="P517" i="2"/>
  <c r="O517" i="2"/>
  <c r="N517" i="2"/>
  <c r="M517" i="2"/>
  <c r="P343" i="2"/>
  <c r="O343" i="2"/>
  <c r="N343" i="2"/>
  <c r="M343" i="2"/>
  <c r="P342" i="2"/>
  <c r="O342" i="2"/>
  <c r="N342" i="2"/>
  <c r="M342" i="2"/>
  <c r="P466" i="2"/>
  <c r="O466" i="2"/>
  <c r="N466" i="2"/>
  <c r="M466" i="2"/>
  <c r="P441" i="2"/>
  <c r="O441" i="2"/>
  <c r="N441" i="2"/>
  <c r="M441" i="2"/>
  <c r="P146" i="2"/>
  <c r="N146" i="2"/>
  <c r="P430" i="2"/>
  <c r="N430" i="2"/>
  <c r="P431" i="2"/>
  <c r="O431" i="2"/>
  <c r="N431" i="2"/>
  <c r="M431" i="2"/>
  <c r="P443" i="2"/>
  <c r="N443" i="2"/>
  <c r="P445" i="2"/>
  <c r="N445" i="2"/>
  <c r="P470" i="2"/>
  <c r="N470" i="2"/>
  <c r="P142" i="2"/>
  <c r="N142" i="2"/>
  <c r="P662" i="2"/>
  <c r="N662" i="2"/>
  <c r="P657" i="2"/>
  <c r="O657" i="2"/>
  <c r="N657" i="2"/>
  <c r="M657" i="2"/>
  <c r="P656" i="2"/>
  <c r="O656" i="2"/>
  <c r="N656" i="2"/>
  <c r="M656" i="2"/>
  <c r="P655" i="2"/>
  <c r="O655" i="2"/>
  <c r="N655" i="2"/>
  <c r="M655" i="2"/>
  <c r="P357" i="2"/>
  <c r="O357" i="2"/>
  <c r="N357" i="2"/>
  <c r="M357" i="2"/>
  <c r="P395" i="2"/>
  <c r="N395" i="2"/>
  <c r="P375" i="2"/>
  <c r="O375" i="2"/>
  <c r="N375" i="2"/>
  <c r="M375" i="2"/>
  <c r="P376" i="2"/>
  <c r="N376" i="2"/>
  <c r="P664" i="2"/>
  <c r="N664" i="2"/>
  <c r="P665" i="2"/>
  <c r="N665" i="2"/>
  <c r="P669" i="2"/>
  <c r="O669" i="2"/>
  <c r="N669" i="2"/>
  <c r="M669" i="2"/>
  <c r="P661" i="2"/>
  <c r="N661" i="2"/>
  <c r="P658" i="2"/>
  <c r="N658" i="2"/>
  <c r="P660" i="2"/>
  <c r="N660" i="2"/>
  <c r="P659" i="2"/>
  <c r="N659" i="2"/>
  <c r="P666" i="2"/>
  <c r="N666" i="2"/>
  <c r="P364" i="2"/>
  <c r="N364" i="2"/>
  <c r="P365" i="2"/>
  <c r="O365" i="2"/>
  <c r="N365" i="2"/>
  <c r="M365" i="2"/>
  <c r="P397" i="2"/>
  <c r="O397" i="2"/>
  <c r="N397" i="2"/>
  <c r="M397" i="2"/>
  <c r="P388" i="2"/>
  <c r="N388" i="2"/>
  <c r="P377" i="2"/>
  <c r="N377" i="2"/>
  <c r="P459" i="2"/>
  <c r="N459" i="2"/>
  <c r="P393" i="2"/>
  <c r="N393" i="2"/>
  <c r="P391" i="2"/>
  <c r="N391" i="2"/>
  <c r="P390" i="2"/>
  <c r="N390" i="2"/>
  <c r="P309" i="2"/>
  <c r="O309" i="2"/>
  <c r="N309" i="2"/>
  <c r="M309" i="2"/>
  <c r="P336" i="2"/>
  <c r="O336" i="2"/>
  <c r="N336" i="2"/>
  <c r="M336" i="2"/>
  <c r="P137" i="2"/>
  <c r="O137" i="2"/>
  <c r="N137" i="2"/>
  <c r="M137" i="2"/>
  <c r="P328" i="2"/>
  <c r="N328" i="2"/>
  <c r="P326" i="2"/>
  <c r="N326" i="2"/>
  <c r="P325" i="2"/>
  <c r="N325" i="2"/>
  <c r="P322" i="2"/>
  <c r="N322" i="2"/>
  <c r="P320" i="2"/>
  <c r="N320" i="2"/>
  <c r="P319" i="2"/>
  <c r="N319" i="2"/>
  <c r="P268" i="2"/>
  <c r="N268" i="2"/>
  <c r="P266" i="2"/>
  <c r="N266" i="2"/>
  <c r="P263" i="2"/>
  <c r="N263" i="2"/>
  <c r="P260" i="2"/>
  <c r="N260" i="2"/>
  <c r="P259" i="2"/>
  <c r="N259" i="2"/>
  <c r="P218" i="2"/>
  <c r="N218" i="2"/>
  <c r="P208" i="2"/>
  <c r="N208" i="2"/>
  <c r="P206" i="2"/>
  <c r="N206" i="2"/>
  <c r="P203" i="2"/>
  <c r="N203" i="2"/>
  <c r="P200" i="2"/>
  <c r="N200" i="2"/>
  <c r="P199" i="2"/>
  <c r="N199" i="2"/>
  <c r="P144" i="2"/>
  <c r="N144" i="2"/>
  <c r="P139" i="2"/>
  <c r="N139" i="2"/>
  <c r="P136" i="2"/>
  <c r="N136" i="2"/>
  <c r="P135" i="2"/>
  <c r="N135" i="2"/>
  <c r="P100" i="2"/>
  <c r="N100" i="2"/>
  <c r="P74" i="2"/>
  <c r="N74" i="2"/>
  <c r="P61" i="2"/>
  <c r="O61" i="2"/>
  <c r="N61" i="2"/>
  <c r="M61" i="2"/>
  <c r="P72" i="2"/>
  <c r="N72" i="2"/>
  <c r="P11" i="2"/>
  <c r="N11" i="2"/>
  <c r="P64" i="2"/>
  <c r="N64" i="2"/>
  <c r="P161" i="2"/>
  <c r="N161" i="2"/>
  <c r="P160" i="2"/>
  <c r="N160" i="2"/>
  <c r="P297" i="2"/>
  <c r="N297" i="2"/>
  <c r="P296" i="2"/>
  <c r="N296" i="2"/>
  <c r="P292" i="2"/>
  <c r="N292" i="2"/>
  <c r="P265" i="2"/>
  <c r="N265" i="2"/>
  <c r="P264" i="2"/>
  <c r="N264" i="2"/>
  <c r="P262" i="2"/>
  <c r="N262" i="2"/>
  <c r="P258" i="2"/>
  <c r="O258" i="2"/>
  <c r="N258" i="2"/>
  <c r="M258" i="2"/>
  <c r="P239" i="2"/>
  <c r="N239" i="2"/>
  <c r="P236" i="2"/>
  <c r="N236" i="2"/>
  <c r="P209" i="2"/>
  <c r="N209" i="2"/>
  <c r="P182" i="2"/>
  <c r="N182" i="2"/>
  <c r="P80" i="2"/>
  <c r="N80" i="2"/>
  <c r="P143" i="2"/>
  <c r="N143" i="2"/>
  <c r="P141" i="2"/>
  <c r="N141" i="2"/>
  <c r="P140" i="2"/>
  <c r="N140" i="2"/>
  <c r="P138" i="2"/>
  <c r="N138" i="2"/>
  <c r="P76" i="2"/>
  <c r="N76" i="2"/>
  <c r="P75" i="2"/>
  <c r="N75" i="2"/>
  <c r="P73" i="2"/>
  <c r="N73" i="2"/>
  <c r="P67" i="2"/>
  <c r="O67" i="2"/>
  <c r="N67" i="2"/>
  <c r="M67" i="2"/>
  <c r="P66" i="2"/>
  <c r="O66" i="2"/>
  <c r="N66" i="2"/>
  <c r="M66" i="2"/>
  <c r="P65" i="2"/>
  <c r="O65" i="2"/>
  <c r="N65" i="2"/>
  <c r="M65" i="2"/>
  <c r="P58" i="2"/>
  <c r="O58" i="2"/>
  <c r="N58" i="2"/>
  <c r="M58" i="2"/>
  <c r="P57" i="2"/>
  <c r="O57" i="2"/>
  <c r="N57" i="2"/>
  <c r="M57" i="2"/>
  <c r="P50" i="2"/>
  <c r="N50" i="2"/>
  <c r="P12" i="2"/>
  <c r="O12" i="2"/>
  <c r="M12" i="2" s="1"/>
  <c r="N12" i="2"/>
  <c r="P423" i="2"/>
  <c r="N423" i="2"/>
  <c r="P447" i="2"/>
  <c r="O447" i="2"/>
  <c r="N447" i="2"/>
  <c r="M447" i="2"/>
  <c r="P508" i="2"/>
  <c r="O508" i="2"/>
  <c r="N508" i="2"/>
  <c r="M508" i="2"/>
  <c r="P374" i="2"/>
  <c r="O374" i="2"/>
  <c r="N374" i="2"/>
  <c r="M374" i="2"/>
  <c r="P363" i="2"/>
  <c r="O363" i="2"/>
  <c r="N363" i="2"/>
  <c r="M363" i="2"/>
  <c r="P79" i="2"/>
  <c r="N79" i="2"/>
  <c r="P562" i="2"/>
  <c r="N562" i="2"/>
  <c r="P561" i="2"/>
  <c r="O561" i="2"/>
  <c r="N561" i="2"/>
  <c r="M561" i="2"/>
  <c r="P145" i="2"/>
  <c r="N145" i="2"/>
  <c r="P122" i="2"/>
  <c r="N122" i="2"/>
  <c r="P118" i="2"/>
  <c r="N118" i="2"/>
  <c r="P78" i="2"/>
  <c r="N78" i="2"/>
  <c r="P77" i="2"/>
  <c r="N77" i="2"/>
  <c r="P71" i="2"/>
  <c r="N71" i="2"/>
  <c r="P70" i="2"/>
  <c r="N70" i="2"/>
  <c r="P69" i="2"/>
  <c r="O69" i="2"/>
  <c r="M69" i="2" s="1"/>
  <c r="N69" i="2"/>
  <c r="P68" i="2"/>
  <c r="O68" i="2"/>
  <c r="N68" i="2"/>
  <c r="M68" i="2"/>
  <c r="P63" i="2"/>
  <c r="N63" i="2"/>
  <c r="P62" i="2"/>
  <c r="O62" i="2"/>
  <c r="N62" i="2"/>
  <c r="M62" i="2"/>
  <c r="P60" i="2"/>
  <c r="O60" i="2"/>
  <c r="N60" i="2"/>
  <c r="M60" i="2"/>
  <c r="P59" i="2"/>
  <c r="O59" i="2"/>
  <c r="N59" i="2"/>
  <c r="M59" i="2"/>
  <c r="P13" i="2"/>
  <c r="O13" i="2"/>
  <c r="N13" i="2"/>
  <c r="M13" i="2"/>
  <c r="P416" i="2"/>
  <c r="N416" i="2"/>
  <c r="P462" i="2"/>
  <c r="N462" i="2"/>
  <c r="P330" i="2"/>
  <c r="N330" i="2"/>
  <c r="P329" i="2"/>
  <c r="N329" i="2"/>
  <c r="P289" i="2"/>
  <c r="N289" i="2"/>
  <c r="P282" i="2"/>
  <c r="N282" i="2"/>
  <c r="P269" i="2"/>
  <c r="N269" i="2"/>
  <c r="P267" i="2"/>
  <c r="N267" i="2"/>
  <c r="P248" i="2"/>
  <c r="N248" i="2"/>
  <c r="P247" i="2"/>
  <c r="O247" i="2"/>
  <c r="M247" i="2" s="1"/>
  <c r="N247" i="2"/>
  <c r="P244" i="2"/>
  <c r="N244" i="2"/>
  <c r="P243" i="2"/>
  <c r="N243" i="2"/>
  <c r="P240" i="2"/>
  <c r="N240" i="2"/>
  <c r="P178" i="2"/>
  <c r="N178" i="2"/>
  <c r="P179" i="2"/>
  <c r="N179" i="2"/>
  <c r="P420" i="2"/>
  <c r="N420" i="2"/>
  <c r="P421" i="2"/>
  <c r="N421" i="2"/>
  <c r="P482" i="2"/>
  <c r="N482" i="2"/>
  <c r="P10" i="2"/>
  <c r="N10" i="2"/>
  <c r="P402" i="2"/>
  <c r="O402" i="2"/>
  <c r="N402" i="2"/>
  <c r="M402" i="2"/>
  <c r="P334" i="2"/>
  <c r="O334" i="2"/>
  <c r="N334" i="2"/>
  <c r="M334" i="2"/>
  <c r="P379" i="2"/>
  <c r="O379" i="2"/>
  <c r="N379" i="2"/>
  <c r="M379" i="2"/>
  <c r="P440" i="2"/>
  <c r="O440" i="2"/>
  <c r="N440" i="2"/>
  <c r="M440" i="2"/>
  <c r="P429" i="2"/>
  <c r="O429" i="2"/>
  <c r="N429" i="2"/>
  <c r="M429" i="2"/>
  <c r="P503" i="2"/>
  <c r="O503" i="2"/>
  <c r="N503" i="2"/>
  <c r="M503" i="2"/>
  <c r="P492" i="2"/>
  <c r="O492" i="2"/>
  <c r="N492" i="2"/>
  <c r="M492" i="2"/>
  <c r="P359" i="2"/>
  <c r="O359" i="2"/>
  <c r="N359" i="2"/>
  <c r="M359" i="2"/>
  <c r="P353" i="2"/>
  <c r="O353" i="2"/>
  <c r="N353" i="2"/>
  <c r="M353" i="2"/>
  <c r="P426" i="2"/>
  <c r="N426" i="2"/>
  <c r="P425" i="2"/>
  <c r="N425" i="2"/>
  <c r="P424" i="2"/>
  <c r="N424" i="2"/>
  <c r="P422" i="2"/>
  <c r="N422" i="2"/>
  <c r="P415" i="2"/>
  <c r="N415" i="2"/>
  <c r="P414" i="2"/>
  <c r="N414" i="2"/>
  <c r="P401" i="2"/>
  <c r="O401" i="2"/>
  <c r="N401" i="2"/>
  <c r="M401" i="2"/>
  <c r="P400" i="2"/>
  <c r="O400" i="2"/>
  <c r="N400" i="2"/>
  <c r="M400" i="2"/>
  <c r="P512" i="2"/>
  <c r="N512" i="2"/>
  <c r="P505" i="2"/>
  <c r="N505" i="2"/>
  <c r="P502" i="2"/>
  <c r="N502" i="2"/>
  <c r="P501" i="2"/>
  <c r="N501" i="2"/>
  <c r="P392" i="2"/>
  <c r="N392" i="2"/>
  <c r="P389" i="2"/>
  <c r="O389" i="2"/>
  <c r="N389" i="2"/>
  <c r="M389" i="2"/>
  <c r="P387" i="2"/>
  <c r="N387" i="2"/>
  <c r="P386" i="2"/>
  <c r="N386" i="2"/>
  <c r="P372" i="2"/>
  <c r="N372" i="2"/>
  <c r="P366" i="2"/>
  <c r="N366" i="2"/>
  <c r="P488" i="2"/>
  <c r="O488" i="2"/>
  <c r="M488" i="2" s="1"/>
  <c r="N488" i="2"/>
  <c r="P484" i="2"/>
  <c r="N484" i="2"/>
  <c r="P483" i="2"/>
  <c r="N483" i="2"/>
  <c r="P481" i="2"/>
  <c r="N481" i="2"/>
  <c r="P476" i="2"/>
  <c r="N476" i="2"/>
  <c r="P469" i="2"/>
  <c r="N469" i="2"/>
  <c r="P464" i="2"/>
  <c r="N464" i="2"/>
  <c r="P463" i="2"/>
  <c r="N463" i="2"/>
  <c r="P461" i="2"/>
  <c r="N461" i="2"/>
  <c r="P454" i="2"/>
  <c r="N454" i="2"/>
  <c r="P444" i="2"/>
  <c r="N444" i="2"/>
  <c r="P442" i="2"/>
  <c r="N442" i="2"/>
  <c r="P428" i="2"/>
  <c r="N428" i="2"/>
  <c r="P361" i="2"/>
  <c r="N361" i="2"/>
  <c r="P356" i="2"/>
  <c r="O356" i="2"/>
  <c r="N356" i="2"/>
  <c r="M356" i="2"/>
  <c r="P352" i="2"/>
  <c r="O352" i="2"/>
  <c r="N352" i="2"/>
  <c r="M352" i="2"/>
  <c r="P350" i="2"/>
  <c r="O350" i="2"/>
  <c r="N350" i="2"/>
  <c r="M350" i="2"/>
  <c r="P335" i="2"/>
  <c r="O335" i="2"/>
  <c r="N335" i="2"/>
  <c r="M335" i="2"/>
  <c r="P324" i="2"/>
  <c r="N324" i="2"/>
  <c r="P323" i="2"/>
  <c r="N323" i="2"/>
  <c r="P321" i="2"/>
  <c r="N321" i="2"/>
  <c r="P318" i="2"/>
  <c r="O318" i="2"/>
  <c r="N318" i="2"/>
  <c r="M318" i="2"/>
  <c r="P317" i="2"/>
  <c r="O317" i="2"/>
  <c r="N317" i="2"/>
  <c r="M317" i="2"/>
  <c r="P308" i="2"/>
  <c r="O308" i="2"/>
  <c r="N308" i="2"/>
  <c r="M308" i="2"/>
  <c r="P307" i="2"/>
  <c r="O307" i="2"/>
  <c r="N307" i="2"/>
  <c r="M307" i="2"/>
  <c r="P306" i="2"/>
  <c r="O306" i="2"/>
  <c r="N306" i="2"/>
  <c r="M306" i="2"/>
  <c r="P291" i="2"/>
  <c r="N291" i="2"/>
  <c r="P290" i="2"/>
  <c r="N290" i="2"/>
  <c r="P284" i="2"/>
  <c r="N284" i="2"/>
  <c r="P283" i="2"/>
  <c r="N283" i="2"/>
  <c r="P281" i="2"/>
  <c r="N281" i="2"/>
  <c r="P276" i="2"/>
  <c r="N276" i="2"/>
  <c r="P275" i="2"/>
  <c r="N275" i="2"/>
  <c r="P274" i="2"/>
  <c r="N274" i="2"/>
  <c r="P273" i="2"/>
  <c r="N273" i="2"/>
  <c r="P272" i="2"/>
  <c r="N272" i="2"/>
  <c r="P257" i="2"/>
  <c r="O257" i="2"/>
  <c r="N257" i="2"/>
  <c r="M257" i="2"/>
  <c r="P256" i="2"/>
  <c r="O256" i="2"/>
  <c r="N256" i="2"/>
  <c r="M256" i="2"/>
  <c r="P246" i="2"/>
  <c r="N246" i="2"/>
  <c r="P245" i="2"/>
  <c r="N245" i="2"/>
  <c r="P242" i="2"/>
  <c r="N242" i="2"/>
  <c r="P234" i="2"/>
  <c r="N234" i="2"/>
  <c r="P233" i="2"/>
  <c r="N233" i="2"/>
  <c r="P232" i="2"/>
  <c r="N232" i="2"/>
  <c r="P231" i="2"/>
  <c r="N231" i="2"/>
  <c r="P225" i="2"/>
  <c r="N225" i="2"/>
  <c r="P224" i="2"/>
  <c r="N224" i="2"/>
  <c r="P223" i="2"/>
  <c r="N223" i="2"/>
  <c r="P222" i="2"/>
  <c r="N222" i="2"/>
  <c r="P217" i="2"/>
  <c r="N217" i="2"/>
  <c r="P207" i="2"/>
  <c r="N207" i="2"/>
  <c r="P205" i="2"/>
  <c r="N205" i="2"/>
  <c r="P189" i="2"/>
  <c r="O189" i="2"/>
  <c r="N189" i="2"/>
  <c r="M189" i="2"/>
  <c r="P188" i="2"/>
  <c r="N188" i="2"/>
  <c r="P187" i="2"/>
  <c r="N187" i="2"/>
  <c r="P186" i="2"/>
  <c r="N186" i="2"/>
  <c r="P177" i="2"/>
  <c r="N177" i="2"/>
  <c r="P176" i="2"/>
  <c r="N176" i="2"/>
  <c r="P175" i="2"/>
  <c r="N175" i="2"/>
  <c r="P170" i="2"/>
  <c r="N170" i="2"/>
  <c r="P169" i="2"/>
  <c r="N169" i="2"/>
  <c r="P168" i="2"/>
  <c r="N168" i="2"/>
  <c r="P167" i="2"/>
  <c r="N167" i="2"/>
  <c r="P162" i="2"/>
  <c r="N162" i="2"/>
  <c r="P159" i="2"/>
  <c r="N159" i="2"/>
  <c r="P158" i="2"/>
  <c r="N158" i="2"/>
  <c r="P157" i="2"/>
  <c r="N157" i="2"/>
  <c r="P154" i="2"/>
  <c r="N154" i="2"/>
  <c r="P347" i="2"/>
  <c r="O347" i="2"/>
  <c r="N347" i="2"/>
  <c r="M347" i="2"/>
  <c r="P346" i="2"/>
  <c r="O346" i="2"/>
  <c r="N346" i="2"/>
  <c r="M346" i="2"/>
  <c r="P345" i="2"/>
  <c r="O345" i="2"/>
  <c r="N345" i="2"/>
  <c r="M345" i="2"/>
  <c r="P134" i="2"/>
  <c r="O134" i="2"/>
  <c r="N134" i="2"/>
  <c r="M134" i="2"/>
  <c r="P458" i="2"/>
  <c r="N458" i="2"/>
  <c r="P404" i="2"/>
  <c r="O404" i="2"/>
  <c r="N404" i="2"/>
  <c r="M404" i="2"/>
  <c r="P133" i="2"/>
  <c r="O133" i="2"/>
  <c r="N133" i="2"/>
  <c r="M133" i="2"/>
  <c r="P132" i="2"/>
  <c r="O132" i="2"/>
  <c r="N132" i="2"/>
  <c r="M132" i="2"/>
  <c r="P125" i="2"/>
  <c r="O125" i="2"/>
  <c r="N125" i="2"/>
  <c r="M125" i="2"/>
  <c r="P124" i="2"/>
  <c r="N124" i="2"/>
  <c r="P117" i="2"/>
  <c r="N117" i="2"/>
  <c r="P116" i="2"/>
  <c r="N116" i="2"/>
  <c r="P115" i="2"/>
  <c r="N115" i="2"/>
  <c r="P110" i="2"/>
  <c r="N110" i="2"/>
  <c r="P109" i="2"/>
  <c r="N109" i="2"/>
  <c r="P108" i="2"/>
  <c r="N108" i="2"/>
  <c r="P107" i="2"/>
  <c r="N107" i="2"/>
  <c r="P106" i="2"/>
  <c r="N106" i="2"/>
  <c r="P101" i="2"/>
  <c r="N101" i="2"/>
  <c r="P99" i="2"/>
  <c r="N99" i="2"/>
  <c r="P98" i="2"/>
  <c r="N98" i="2"/>
  <c r="P97" i="2"/>
  <c r="N97" i="2"/>
  <c r="P92" i="2"/>
  <c r="N92" i="2"/>
  <c r="P91" i="2"/>
  <c r="N91" i="2"/>
  <c r="P90" i="2"/>
  <c r="N90" i="2"/>
  <c r="P89" i="2"/>
  <c r="N89" i="2"/>
  <c r="P56" i="2"/>
  <c r="O56" i="2"/>
  <c r="N56" i="2"/>
  <c r="M56" i="2"/>
  <c r="P55" i="2"/>
  <c r="N55" i="2"/>
  <c r="P54" i="2"/>
  <c r="N54" i="2"/>
  <c r="P48" i="2"/>
  <c r="N48" i="2"/>
  <c r="P47" i="2"/>
  <c r="O47" i="2"/>
  <c r="N47" i="2"/>
  <c r="M47" i="2"/>
  <c r="P46" i="2"/>
  <c r="N46" i="2"/>
  <c r="P45" i="2"/>
  <c r="N45" i="2"/>
  <c r="P40" i="2"/>
  <c r="N40" i="2"/>
  <c r="P39" i="2"/>
  <c r="N39" i="2"/>
  <c r="P38" i="2"/>
  <c r="N38" i="2"/>
  <c r="P37" i="2"/>
  <c r="N37" i="2"/>
  <c r="P16" i="2"/>
  <c r="N16" i="2"/>
  <c r="P15" i="2"/>
  <c r="N15" i="2"/>
  <c r="P14" i="2"/>
  <c r="O14" i="2"/>
  <c r="N14" i="2"/>
  <c r="M14" i="2"/>
  <c r="P373" i="2"/>
  <c r="N373" i="2"/>
  <c r="P427" i="2"/>
  <c r="O427" i="2"/>
  <c r="N427" i="2"/>
  <c r="M427" i="2"/>
  <c r="P419" i="2"/>
  <c r="N419" i="2"/>
  <c r="P418" i="2"/>
  <c r="N418" i="2"/>
  <c r="P417" i="2"/>
  <c r="N417" i="2"/>
  <c r="P399" i="2"/>
  <c r="O399" i="2"/>
  <c r="M399" i="2" s="1"/>
  <c r="N399" i="2"/>
  <c r="P398" i="2"/>
  <c r="O398" i="2"/>
  <c r="M398" i="2" s="1"/>
  <c r="N398" i="2"/>
  <c r="P396" i="2"/>
  <c r="N396" i="2"/>
  <c r="P394" i="2"/>
  <c r="N394" i="2"/>
  <c r="P490" i="2"/>
  <c r="O490" i="2"/>
  <c r="N490" i="2"/>
  <c r="M490" i="2"/>
  <c r="P489" i="2"/>
  <c r="N489" i="2"/>
  <c r="P487" i="2"/>
  <c r="O487" i="2"/>
  <c r="M487" i="2" s="1"/>
  <c r="N487" i="2"/>
  <c r="P486" i="2"/>
  <c r="N486" i="2"/>
  <c r="P485" i="2"/>
  <c r="N485" i="2"/>
  <c r="P511" i="2"/>
  <c r="N511" i="2"/>
  <c r="P510" i="2"/>
  <c r="N510" i="2"/>
  <c r="P507" i="2"/>
  <c r="O507" i="2"/>
  <c r="N507" i="2"/>
  <c r="M507" i="2"/>
  <c r="P506" i="2"/>
  <c r="N506" i="2"/>
  <c r="P495" i="2"/>
  <c r="N495" i="2"/>
  <c r="P491" i="2"/>
  <c r="N491" i="2"/>
  <c r="P362" i="2"/>
  <c r="O362" i="2"/>
  <c r="N362" i="2"/>
  <c r="M362" i="2"/>
  <c r="P333" i="2"/>
  <c r="O333" i="2"/>
  <c r="N333" i="2"/>
  <c r="M333" i="2"/>
  <c r="P332" i="2"/>
  <c r="O332" i="2"/>
  <c r="N332" i="2"/>
  <c r="M332" i="2"/>
  <c r="P331" i="2"/>
  <c r="O331" i="2"/>
  <c r="N331" i="2"/>
  <c r="M331" i="2"/>
  <c r="P327" i="2"/>
  <c r="N327" i="2"/>
  <c r="P316" i="2"/>
  <c r="O316" i="2"/>
  <c r="N316" i="2"/>
  <c r="M316" i="2"/>
  <c r="P298" i="2"/>
  <c r="N298" i="2"/>
  <c r="P295" i="2"/>
  <c r="N295" i="2"/>
  <c r="P294" i="2"/>
  <c r="O294" i="2"/>
  <c r="M294" i="2" s="1"/>
  <c r="N294" i="2"/>
  <c r="P293" i="2"/>
  <c r="N293" i="2"/>
  <c r="P288" i="2"/>
  <c r="N288" i="2"/>
  <c r="P287" i="2"/>
  <c r="O287" i="2"/>
  <c r="N287" i="2"/>
  <c r="M287" i="2"/>
  <c r="P286" i="2"/>
  <c r="N286" i="2"/>
  <c r="P285" i="2"/>
  <c r="N285" i="2"/>
  <c r="P280" i="2"/>
  <c r="N280" i="2"/>
  <c r="P279" i="2"/>
  <c r="N279" i="2"/>
  <c r="P278" i="2"/>
  <c r="N278" i="2"/>
  <c r="P277" i="2"/>
  <c r="N277" i="2"/>
  <c r="P271" i="2"/>
  <c r="N271" i="2"/>
  <c r="P270" i="2"/>
  <c r="N270" i="2"/>
  <c r="P249" i="2"/>
  <c r="O249" i="2"/>
  <c r="N249" i="2"/>
  <c r="M249" i="2"/>
  <c r="P241" i="2"/>
  <c r="N241" i="2"/>
  <c r="P238" i="2"/>
  <c r="N238" i="2"/>
  <c r="P237" i="2"/>
  <c r="N237" i="2"/>
  <c r="P235" i="2"/>
  <c r="N235" i="2"/>
  <c r="P230" i="2"/>
  <c r="N230" i="2"/>
  <c r="P229" i="2"/>
  <c r="N229" i="2"/>
  <c r="P228" i="2"/>
  <c r="N228" i="2"/>
  <c r="P227" i="2"/>
  <c r="N227" i="2"/>
  <c r="P226" i="2"/>
  <c r="N226" i="2"/>
  <c r="P221" i="2"/>
  <c r="N221" i="2"/>
  <c r="P220" i="2"/>
  <c r="N220" i="2"/>
  <c r="P219" i="2"/>
  <c r="N219" i="2"/>
  <c r="P204" i="2"/>
  <c r="N204" i="2"/>
  <c r="P202" i="2"/>
  <c r="N202" i="2"/>
  <c r="P198" i="2"/>
  <c r="O198" i="2"/>
  <c r="N198" i="2"/>
  <c r="M198" i="2"/>
  <c r="P197" i="2"/>
  <c r="O197" i="2"/>
  <c r="N197" i="2"/>
  <c r="M197" i="2"/>
  <c r="P196" i="2"/>
  <c r="O196" i="2"/>
  <c r="N196" i="2"/>
  <c r="M196" i="2"/>
  <c r="P185" i="2"/>
  <c r="N185" i="2"/>
  <c r="P184" i="2"/>
  <c r="N184" i="2"/>
  <c r="P183" i="2"/>
  <c r="N183" i="2"/>
  <c r="P181" i="2"/>
  <c r="N181" i="2"/>
  <c r="P180" i="2"/>
  <c r="N180" i="2"/>
  <c r="P174" i="2"/>
  <c r="N174" i="2"/>
  <c r="P173" i="2"/>
  <c r="N173" i="2"/>
  <c r="P172" i="2"/>
  <c r="N172" i="2"/>
  <c r="P171" i="2"/>
  <c r="N171" i="2"/>
  <c r="P166" i="2"/>
  <c r="N166" i="2"/>
  <c r="P165" i="2"/>
  <c r="N165" i="2"/>
  <c r="P164" i="2"/>
  <c r="N164" i="2"/>
  <c r="P163" i="2"/>
  <c r="N163" i="2"/>
  <c r="P156" i="2"/>
  <c r="N156" i="2"/>
  <c r="P155" i="2"/>
  <c r="N155" i="2"/>
  <c r="P480" i="2"/>
  <c r="N480" i="2"/>
  <c r="P479" i="2"/>
  <c r="N479" i="2"/>
  <c r="P478" i="2"/>
  <c r="N478" i="2"/>
  <c r="P477" i="2"/>
  <c r="N477" i="2"/>
  <c r="P465" i="2"/>
  <c r="N465" i="2"/>
  <c r="P460" i="2"/>
  <c r="N460" i="2"/>
  <c r="P457" i="2"/>
  <c r="O457" i="2"/>
  <c r="N457" i="2"/>
  <c r="M457" i="2"/>
  <c r="P456" i="2"/>
  <c r="N456" i="2"/>
  <c r="P455" i="2"/>
  <c r="N455" i="2"/>
  <c r="P439" i="2"/>
  <c r="N439" i="2"/>
  <c r="P438" i="2"/>
  <c r="N438" i="2"/>
  <c r="P432" i="2"/>
  <c r="N432" i="2"/>
  <c r="P360" i="2"/>
  <c r="O360" i="2"/>
  <c r="N360" i="2"/>
  <c r="M360" i="2"/>
  <c r="P355" i="2"/>
  <c r="O355" i="2"/>
  <c r="N355" i="2"/>
  <c r="M355" i="2"/>
  <c r="P354" i="2"/>
  <c r="N354" i="2"/>
  <c r="P351" i="2"/>
  <c r="O351" i="2"/>
  <c r="N351" i="2"/>
  <c r="M351" i="2"/>
  <c r="P349" i="2"/>
  <c r="O349" i="2"/>
  <c r="N349" i="2"/>
  <c r="M349" i="2"/>
  <c r="P348" i="2"/>
  <c r="O348" i="2"/>
  <c r="N348" i="2"/>
  <c r="M348" i="2"/>
  <c r="P123" i="2"/>
  <c r="N123" i="2"/>
  <c r="P121" i="2"/>
  <c r="N121" i="2"/>
  <c r="P120" i="2"/>
  <c r="N120" i="2"/>
  <c r="P119" i="2"/>
  <c r="N119" i="2"/>
  <c r="P114" i="2"/>
  <c r="N114" i="2"/>
  <c r="P113" i="2"/>
  <c r="N113" i="2"/>
  <c r="P112" i="2"/>
  <c r="N112" i="2"/>
  <c r="P111" i="2"/>
  <c r="N111" i="2"/>
  <c r="P105" i="2"/>
  <c r="N105" i="2"/>
  <c r="P104" i="2"/>
  <c r="N104" i="2"/>
  <c r="P103" i="2"/>
  <c r="N103" i="2"/>
  <c r="P102" i="2"/>
  <c r="N102" i="2"/>
  <c r="P96" i="2"/>
  <c r="N96" i="2"/>
  <c r="P95" i="2"/>
  <c r="N95" i="2"/>
  <c r="P94" i="2"/>
  <c r="N94" i="2"/>
  <c r="P93" i="2"/>
  <c r="N93" i="2"/>
  <c r="J1742" i="2"/>
  <c r="S1742" i="2" s="1"/>
  <c r="J1741" i="2"/>
  <c r="S1741" i="2" s="1"/>
  <c r="J1740" i="2"/>
  <c r="S1740" i="2" s="1"/>
  <c r="J1739" i="2"/>
  <c r="S1739" i="2" s="1"/>
  <c r="J1738" i="2"/>
  <c r="S1738" i="2" s="1"/>
  <c r="J1737" i="2"/>
  <c r="S1737" i="2" s="1"/>
  <c r="J1736" i="2"/>
  <c r="S1736" i="2" s="1"/>
  <c r="J1735" i="2"/>
  <c r="S1735" i="2" s="1"/>
  <c r="J1734" i="2"/>
  <c r="S1734" i="2" s="1"/>
  <c r="J1733" i="2"/>
  <c r="S1733" i="2" s="1"/>
  <c r="J1732" i="2"/>
  <c r="S1732" i="2" s="1"/>
  <c r="J1731" i="2"/>
  <c r="S1731" i="2" s="1"/>
  <c r="J1730" i="2"/>
  <c r="S1730" i="2" s="1"/>
  <c r="J1729" i="2"/>
  <c r="S1729" i="2" s="1"/>
  <c r="J1728" i="2"/>
  <c r="S1728" i="2" s="1"/>
  <c r="J1727" i="2"/>
  <c r="S1727" i="2" s="1"/>
  <c r="J1726" i="2"/>
  <c r="S1726" i="2" s="1"/>
  <c r="J1725" i="2"/>
  <c r="S1725" i="2" s="1"/>
  <c r="J1724" i="2"/>
  <c r="S1724" i="2" s="1"/>
  <c r="J1723" i="2"/>
  <c r="S1723" i="2" s="1"/>
  <c r="J1722" i="2"/>
  <c r="S1722" i="2" s="1"/>
  <c r="J1721" i="2"/>
  <c r="S1721" i="2" s="1"/>
  <c r="J1720" i="2"/>
  <c r="S1720" i="2" s="1"/>
  <c r="J1719" i="2"/>
  <c r="S1719" i="2" s="1"/>
  <c r="J1718" i="2"/>
  <c r="S1718" i="2" s="1"/>
  <c r="J1717" i="2"/>
  <c r="S1717" i="2" s="1"/>
  <c r="J1716" i="2"/>
  <c r="S1716" i="2" s="1"/>
  <c r="J1715" i="2"/>
  <c r="S1715" i="2" s="1"/>
  <c r="J1714" i="2"/>
  <c r="S1714" i="2" s="1"/>
  <c r="J1713" i="2"/>
  <c r="S1713" i="2" s="1"/>
  <c r="J1712" i="2"/>
  <c r="S1712" i="2" s="1"/>
  <c r="J1711" i="2"/>
  <c r="S1711" i="2" s="1"/>
  <c r="J1710" i="2"/>
  <c r="S1710" i="2" s="1"/>
  <c r="J1709" i="2"/>
  <c r="S1709" i="2" s="1"/>
  <c r="J1708" i="2"/>
  <c r="S1708" i="2" s="1"/>
  <c r="J1707" i="2"/>
  <c r="S1707" i="2" s="1"/>
  <c r="J1706" i="2"/>
  <c r="S1706" i="2" s="1"/>
  <c r="J1705" i="2"/>
  <c r="S1705" i="2" s="1"/>
  <c r="J1704" i="2"/>
  <c r="S1704" i="2" s="1"/>
  <c r="J1703" i="2"/>
  <c r="S1703" i="2" s="1"/>
  <c r="J1702" i="2"/>
  <c r="S1702" i="2" s="1"/>
  <c r="J1701" i="2"/>
  <c r="S1701" i="2" s="1"/>
  <c r="J1700" i="2"/>
  <c r="S1700" i="2" s="1"/>
  <c r="J1699" i="2"/>
  <c r="S1699" i="2" s="1"/>
  <c r="J1698" i="2"/>
  <c r="S1698" i="2" s="1"/>
  <c r="J1697" i="2"/>
  <c r="S1697" i="2" s="1"/>
  <c r="J1696" i="2"/>
  <c r="S1696" i="2" s="1"/>
  <c r="J1695" i="2"/>
  <c r="S1695" i="2" s="1"/>
  <c r="J1694" i="2"/>
  <c r="S1694" i="2" s="1"/>
  <c r="J1693" i="2"/>
  <c r="S1693" i="2" s="1"/>
  <c r="J1692" i="2"/>
  <c r="S1692" i="2" s="1"/>
  <c r="J1691" i="2"/>
  <c r="S1691" i="2" s="1"/>
  <c r="J1690" i="2"/>
  <c r="S1690" i="2" s="1"/>
  <c r="J1689" i="2"/>
  <c r="S1689" i="2" s="1"/>
  <c r="J1688" i="2"/>
  <c r="S1688" i="2" s="1"/>
  <c r="J1687" i="2"/>
  <c r="S1687" i="2" s="1"/>
  <c r="J1686" i="2"/>
  <c r="S1686" i="2" s="1"/>
  <c r="J1685" i="2"/>
  <c r="S1685" i="2" s="1"/>
  <c r="J1684" i="2"/>
  <c r="S1684" i="2" s="1"/>
  <c r="J1683" i="2"/>
  <c r="S1683" i="2" s="1"/>
  <c r="J1682" i="2"/>
  <c r="S1682" i="2" s="1"/>
  <c r="J1681" i="2"/>
  <c r="S1681" i="2" s="1"/>
  <c r="J1680" i="2"/>
  <c r="S1680" i="2" s="1"/>
  <c r="J1679" i="2"/>
  <c r="S1679" i="2" s="1"/>
  <c r="J1678" i="2"/>
  <c r="S1678" i="2" s="1"/>
  <c r="J1677" i="2"/>
  <c r="S1677" i="2" s="1"/>
  <c r="J1676" i="2"/>
  <c r="S1676" i="2" s="1"/>
  <c r="J1675" i="2"/>
  <c r="S1675" i="2" s="1"/>
  <c r="J1674" i="2"/>
  <c r="S1674" i="2" s="1"/>
  <c r="J1673" i="2"/>
  <c r="S1673" i="2" s="1"/>
  <c r="J1672" i="2"/>
  <c r="S1672" i="2" s="1"/>
  <c r="J1671" i="2"/>
  <c r="S1671" i="2" s="1"/>
  <c r="J1670" i="2"/>
  <c r="S1670" i="2" s="1"/>
  <c r="J1669" i="2"/>
  <c r="S1669" i="2" s="1"/>
  <c r="J1668" i="2"/>
  <c r="S1668" i="2" s="1"/>
  <c r="J1667" i="2"/>
  <c r="S1667" i="2" s="1"/>
  <c r="J1666" i="2"/>
  <c r="S1666" i="2" s="1"/>
  <c r="J1665" i="2"/>
  <c r="S1665" i="2" s="1"/>
  <c r="J1664" i="2"/>
  <c r="S1664" i="2" s="1"/>
  <c r="J1663" i="2"/>
  <c r="S1663" i="2" s="1"/>
  <c r="J1662" i="2"/>
  <c r="S1662" i="2" s="1"/>
  <c r="J1661" i="2"/>
  <c r="S1661" i="2" s="1"/>
  <c r="J1660" i="2"/>
  <c r="S1660" i="2" s="1"/>
  <c r="J1659" i="2"/>
  <c r="S1659" i="2" s="1"/>
  <c r="J1658" i="2"/>
  <c r="S1658" i="2" s="1"/>
  <c r="J1657" i="2"/>
  <c r="S1657" i="2" s="1"/>
  <c r="J1656" i="2"/>
  <c r="S1656" i="2" s="1"/>
  <c r="J1655" i="2"/>
  <c r="S1655" i="2" s="1"/>
  <c r="J1654" i="2"/>
  <c r="S1654" i="2" s="1"/>
  <c r="J1653" i="2"/>
  <c r="S1653" i="2" s="1"/>
  <c r="J1652" i="2"/>
  <c r="S1652" i="2" s="1"/>
  <c r="J1651" i="2"/>
  <c r="S1651" i="2" s="1"/>
  <c r="J1650" i="2"/>
  <c r="S1650" i="2" s="1"/>
  <c r="J1649" i="2"/>
  <c r="S1649" i="2" s="1"/>
  <c r="J1648" i="2"/>
  <c r="S1648" i="2" s="1"/>
  <c r="J1647" i="2"/>
  <c r="S1647" i="2" s="1"/>
  <c r="J1646" i="2"/>
  <c r="S1646" i="2" s="1"/>
  <c r="J1645" i="2"/>
  <c r="S1645" i="2" s="1"/>
  <c r="J1644" i="2"/>
  <c r="S1644" i="2" s="1"/>
  <c r="J1643" i="2"/>
  <c r="S1643" i="2" s="1"/>
  <c r="J1642" i="2"/>
  <c r="S1642" i="2" s="1"/>
  <c r="J1641" i="2"/>
  <c r="S1641" i="2" s="1"/>
  <c r="J1640" i="2"/>
  <c r="S1640" i="2" s="1"/>
  <c r="J1639" i="2"/>
  <c r="S1639" i="2" s="1"/>
  <c r="J1638" i="2"/>
  <c r="S1638" i="2" s="1"/>
  <c r="J1637" i="2"/>
  <c r="S1637" i="2" s="1"/>
  <c r="J1636" i="2"/>
  <c r="S1636" i="2" s="1"/>
  <c r="J1635" i="2"/>
  <c r="S1635" i="2" s="1"/>
  <c r="J1634" i="2"/>
  <c r="S1634" i="2" s="1"/>
  <c r="J1633" i="2"/>
  <c r="S1633" i="2" s="1"/>
  <c r="J1632" i="2"/>
  <c r="S1632" i="2" s="1"/>
  <c r="J1631" i="2"/>
  <c r="S1631" i="2" s="1"/>
  <c r="J1630" i="2"/>
  <c r="S1630" i="2" s="1"/>
  <c r="J1629" i="2"/>
  <c r="S1629" i="2" s="1"/>
  <c r="J1628" i="2"/>
  <c r="S1628" i="2" s="1"/>
  <c r="J1627" i="2"/>
  <c r="S1627" i="2" s="1"/>
  <c r="J1626" i="2"/>
  <c r="S1626" i="2" s="1"/>
  <c r="J1625" i="2"/>
  <c r="S1625" i="2" s="1"/>
  <c r="J1624" i="2"/>
  <c r="S1624" i="2" s="1"/>
  <c r="J1623" i="2"/>
  <c r="S1623" i="2" s="1"/>
  <c r="J1622" i="2"/>
  <c r="S1622" i="2" s="1"/>
  <c r="J1621" i="2"/>
  <c r="S1621" i="2" s="1"/>
  <c r="J1620" i="2"/>
  <c r="S1620" i="2" s="1"/>
  <c r="J1619" i="2"/>
  <c r="S1619" i="2" s="1"/>
  <c r="J1618" i="2"/>
  <c r="S1618" i="2" s="1"/>
  <c r="J1617" i="2"/>
  <c r="S1617" i="2" s="1"/>
  <c r="J1616" i="2"/>
  <c r="S1616" i="2" s="1"/>
  <c r="J1615" i="2"/>
  <c r="S1615" i="2" s="1"/>
  <c r="J1614" i="2"/>
  <c r="S1614" i="2" s="1"/>
  <c r="J1613" i="2"/>
  <c r="S1613" i="2" s="1"/>
  <c r="J1612" i="2"/>
  <c r="S1612" i="2" s="1"/>
  <c r="J1611" i="2"/>
  <c r="S1611" i="2" s="1"/>
  <c r="J1610" i="2"/>
  <c r="S1610" i="2" s="1"/>
  <c r="J1609" i="2"/>
  <c r="S1609" i="2" s="1"/>
  <c r="J1608" i="2"/>
  <c r="S1608" i="2" s="1"/>
  <c r="J1607" i="2"/>
  <c r="S1607" i="2" s="1"/>
  <c r="J1606" i="2"/>
  <c r="S1606" i="2" s="1"/>
  <c r="J1605" i="2"/>
  <c r="S1605" i="2" s="1"/>
  <c r="J1604" i="2"/>
  <c r="S1604" i="2" s="1"/>
  <c r="J1603" i="2"/>
  <c r="S1603" i="2" s="1"/>
  <c r="J1602" i="2"/>
  <c r="S1602" i="2" s="1"/>
  <c r="J1601" i="2"/>
  <c r="S1601" i="2" s="1"/>
  <c r="J1600" i="2"/>
  <c r="S1600" i="2" s="1"/>
  <c r="J1599" i="2"/>
  <c r="S1599" i="2" s="1"/>
  <c r="J1598" i="2"/>
  <c r="S1598" i="2" s="1"/>
  <c r="J1597" i="2"/>
  <c r="S1597" i="2" s="1"/>
  <c r="J1596" i="2"/>
  <c r="S1596" i="2" s="1"/>
  <c r="J1595" i="2"/>
  <c r="S1595" i="2" s="1"/>
  <c r="J1594" i="2"/>
  <c r="S1594" i="2" s="1"/>
  <c r="J1593" i="2"/>
  <c r="S1593" i="2" s="1"/>
  <c r="J1592" i="2"/>
  <c r="S1592" i="2" s="1"/>
  <c r="J1591" i="2"/>
  <c r="S1591" i="2" s="1"/>
  <c r="J1590" i="2"/>
  <c r="S1590" i="2" s="1"/>
  <c r="J1589" i="2"/>
  <c r="S1589" i="2" s="1"/>
  <c r="J1588" i="2"/>
  <c r="S1588" i="2" s="1"/>
  <c r="J1587" i="2"/>
  <c r="S1587" i="2" s="1"/>
  <c r="J1586" i="2"/>
  <c r="S1586" i="2" s="1"/>
  <c r="J1585" i="2"/>
  <c r="S1585" i="2" s="1"/>
  <c r="J1584" i="2"/>
  <c r="S1584" i="2" s="1"/>
  <c r="J1583" i="2"/>
  <c r="S1583" i="2" s="1"/>
  <c r="J1582" i="2"/>
  <c r="S1582" i="2" s="1"/>
  <c r="J1581" i="2"/>
  <c r="S1581" i="2" s="1"/>
  <c r="J1580" i="2"/>
  <c r="S1580" i="2" s="1"/>
  <c r="J1579" i="2"/>
  <c r="S1579" i="2" s="1"/>
  <c r="J1578" i="2"/>
  <c r="S1578" i="2" s="1"/>
  <c r="J1577" i="2"/>
  <c r="S1577" i="2" s="1"/>
  <c r="J1576" i="2"/>
  <c r="S1576" i="2" s="1"/>
  <c r="J1575" i="2"/>
  <c r="S1575" i="2" s="1"/>
  <c r="J1574" i="2"/>
  <c r="S1574" i="2" s="1"/>
  <c r="J1573" i="2"/>
  <c r="S1573" i="2" s="1"/>
  <c r="J1572" i="2"/>
  <c r="S1572" i="2" s="1"/>
  <c r="J1571" i="2"/>
  <c r="S1571" i="2" s="1"/>
  <c r="J1570" i="2"/>
  <c r="S1570" i="2" s="1"/>
  <c r="J1569" i="2"/>
  <c r="S1569" i="2" s="1"/>
  <c r="J1568" i="2"/>
  <c r="S1568" i="2" s="1"/>
  <c r="J1567" i="2"/>
  <c r="S1567" i="2" s="1"/>
  <c r="J1566" i="2"/>
  <c r="S1566" i="2" s="1"/>
  <c r="J1565" i="2"/>
  <c r="S1565" i="2" s="1"/>
  <c r="J1564" i="2"/>
  <c r="S1564" i="2" s="1"/>
  <c r="J1563" i="2"/>
  <c r="S1563" i="2" s="1"/>
  <c r="J1562" i="2"/>
  <c r="S1562" i="2" s="1"/>
  <c r="J1561" i="2"/>
  <c r="S1561" i="2" s="1"/>
  <c r="J1560" i="2"/>
  <c r="S1560" i="2" s="1"/>
  <c r="J1559" i="2"/>
  <c r="S1559" i="2" s="1"/>
  <c r="J1558" i="2"/>
  <c r="S1558" i="2" s="1"/>
  <c r="J1557" i="2"/>
  <c r="S1557" i="2" s="1"/>
  <c r="J1556" i="2"/>
  <c r="S1556" i="2" s="1"/>
  <c r="J1555" i="2"/>
  <c r="S1555" i="2" s="1"/>
  <c r="J1554" i="2"/>
  <c r="S1554" i="2" s="1"/>
  <c r="J1553" i="2"/>
  <c r="S1553" i="2" s="1"/>
  <c r="J1552" i="2"/>
  <c r="S1552" i="2" s="1"/>
  <c r="J1551" i="2"/>
  <c r="S1551" i="2" s="1"/>
  <c r="J1550" i="2"/>
  <c r="S1550" i="2" s="1"/>
  <c r="J1549" i="2"/>
  <c r="S1549" i="2" s="1"/>
  <c r="J1548" i="2"/>
  <c r="S1548" i="2" s="1"/>
  <c r="J1547" i="2"/>
  <c r="S1547" i="2" s="1"/>
  <c r="J1546" i="2"/>
  <c r="S1546" i="2" s="1"/>
  <c r="J1545" i="2"/>
  <c r="S1545" i="2" s="1"/>
  <c r="J1544" i="2"/>
  <c r="S1544" i="2" s="1"/>
  <c r="J1543" i="2"/>
  <c r="S1543" i="2" s="1"/>
  <c r="J1542" i="2"/>
  <c r="S1542" i="2" s="1"/>
  <c r="J1541" i="2"/>
  <c r="S1541" i="2" s="1"/>
  <c r="J1540" i="2"/>
  <c r="S1540" i="2" s="1"/>
  <c r="J1539" i="2"/>
  <c r="S1539" i="2" s="1"/>
  <c r="J1538" i="2"/>
  <c r="S1538" i="2" s="1"/>
  <c r="J1537" i="2"/>
  <c r="S1537" i="2" s="1"/>
  <c r="J1536" i="2"/>
  <c r="S1536" i="2" s="1"/>
  <c r="J1535" i="2"/>
  <c r="S1535" i="2" s="1"/>
  <c r="J1534" i="2"/>
  <c r="S1534" i="2" s="1"/>
  <c r="J1533" i="2"/>
  <c r="S1533" i="2" s="1"/>
  <c r="J1532" i="2"/>
  <c r="S1532" i="2" s="1"/>
  <c r="J1531" i="2"/>
  <c r="S1531" i="2" s="1"/>
  <c r="J1530" i="2"/>
  <c r="S1530" i="2" s="1"/>
  <c r="J1529" i="2"/>
  <c r="S1529" i="2" s="1"/>
  <c r="J1528" i="2"/>
  <c r="S1528" i="2" s="1"/>
  <c r="J1527" i="2"/>
  <c r="S1527" i="2" s="1"/>
  <c r="J1526" i="2"/>
  <c r="S1526" i="2" s="1"/>
  <c r="J1525" i="2"/>
  <c r="S1525" i="2" s="1"/>
  <c r="J1524" i="2"/>
  <c r="S1524" i="2" s="1"/>
  <c r="J1523" i="2"/>
  <c r="S1523" i="2" s="1"/>
  <c r="J1522" i="2"/>
  <c r="S1522" i="2" s="1"/>
  <c r="J1521" i="2"/>
  <c r="S1521" i="2" s="1"/>
  <c r="J1520" i="2"/>
  <c r="S1520" i="2" s="1"/>
  <c r="J1519" i="2"/>
  <c r="S1519" i="2" s="1"/>
  <c r="J1518" i="2"/>
  <c r="S1518" i="2" s="1"/>
  <c r="J1517" i="2"/>
  <c r="S1517" i="2" s="1"/>
  <c r="J1516" i="2"/>
  <c r="S1516" i="2" s="1"/>
  <c r="J1515" i="2"/>
  <c r="S1515" i="2" s="1"/>
  <c r="J1514" i="2"/>
  <c r="S1514" i="2" s="1"/>
  <c r="J1513" i="2"/>
  <c r="S1513" i="2" s="1"/>
  <c r="J1512" i="2"/>
  <c r="S1512" i="2" s="1"/>
  <c r="J1511" i="2"/>
  <c r="S1511" i="2" s="1"/>
  <c r="J1510" i="2"/>
  <c r="S1510" i="2" s="1"/>
  <c r="J1509" i="2"/>
  <c r="S1509" i="2" s="1"/>
  <c r="J1508" i="2"/>
  <c r="S1508" i="2" s="1"/>
  <c r="J1507" i="2"/>
  <c r="S1507" i="2" s="1"/>
  <c r="J1506" i="2"/>
  <c r="S1506" i="2" s="1"/>
  <c r="J1505" i="2"/>
  <c r="S1505" i="2" s="1"/>
  <c r="J1504" i="2"/>
  <c r="S1504" i="2" s="1"/>
  <c r="J1503" i="2"/>
  <c r="S1503" i="2" s="1"/>
  <c r="J1502" i="2"/>
  <c r="S1502" i="2" s="1"/>
  <c r="J1501" i="2"/>
  <c r="S1501" i="2" s="1"/>
  <c r="J1500" i="2"/>
  <c r="S1500" i="2" s="1"/>
  <c r="J1499" i="2"/>
  <c r="S1499" i="2" s="1"/>
  <c r="J1498" i="2"/>
  <c r="S1498" i="2" s="1"/>
  <c r="J1497" i="2"/>
  <c r="S1497" i="2" s="1"/>
  <c r="J1496" i="2"/>
  <c r="S1496" i="2" s="1"/>
  <c r="J1495" i="2"/>
  <c r="S1495" i="2" s="1"/>
  <c r="J1494" i="2"/>
  <c r="S1494" i="2" s="1"/>
  <c r="J1493" i="2"/>
  <c r="S1493" i="2" s="1"/>
  <c r="J1492" i="2"/>
  <c r="S1492" i="2" s="1"/>
  <c r="J1491" i="2"/>
  <c r="S1491" i="2" s="1"/>
  <c r="J1490" i="2"/>
  <c r="S1490" i="2" s="1"/>
  <c r="J1489" i="2"/>
  <c r="S1489" i="2" s="1"/>
  <c r="J1488" i="2"/>
  <c r="S1488" i="2" s="1"/>
  <c r="J1487" i="2"/>
  <c r="S1487" i="2" s="1"/>
  <c r="J1486" i="2"/>
  <c r="S1486" i="2" s="1"/>
  <c r="J1485" i="2"/>
  <c r="S1485" i="2" s="1"/>
  <c r="J1484" i="2"/>
  <c r="S1484" i="2" s="1"/>
  <c r="J1483" i="2"/>
  <c r="S1483" i="2" s="1"/>
  <c r="J1482" i="2"/>
  <c r="S1482" i="2" s="1"/>
  <c r="J1481" i="2"/>
  <c r="S1481" i="2" s="1"/>
  <c r="J1480" i="2"/>
  <c r="S1480" i="2" s="1"/>
  <c r="J1479" i="2"/>
  <c r="S1479" i="2" s="1"/>
  <c r="J1478" i="2"/>
  <c r="S1478" i="2" s="1"/>
  <c r="J1477" i="2"/>
  <c r="S1477" i="2" s="1"/>
  <c r="J1476" i="2"/>
  <c r="S1476" i="2" s="1"/>
  <c r="J1475" i="2"/>
  <c r="S1475" i="2" s="1"/>
  <c r="J1474" i="2"/>
  <c r="S1474" i="2" s="1"/>
  <c r="J1473" i="2"/>
  <c r="S1473" i="2" s="1"/>
  <c r="J1472" i="2"/>
  <c r="S1472" i="2" s="1"/>
  <c r="J1471" i="2"/>
  <c r="S1471" i="2" s="1"/>
  <c r="J1470" i="2"/>
  <c r="S1470" i="2" s="1"/>
  <c r="J1469" i="2"/>
  <c r="S1469" i="2" s="1"/>
  <c r="J1468" i="2"/>
  <c r="S1468" i="2" s="1"/>
  <c r="J1467" i="2"/>
  <c r="S1467" i="2" s="1"/>
  <c r="J1466" i="2"/>
  <c r="S1466" i="2" s="1"/>
  <c r="J1465" i="2"/>
  <c r="S1465" i="2" s="1"/>
  <c r="J1464" i="2"/>
  <c r="S1464" i="2" s="1"/>
  <c r="J1463" i="2"/>
  <c r="S1463" i="2" s="1"/>
  <c r="J1462" i="2"/>
  <c r="S1462" i="2" s="1"/>
  <c r="J1461" i="2"/>
  <c r="S1461" i="2" s="1"/>
  <c r="J1460" i="2"/>
  <c r="S1460" i="2" s="1"/>
  <c r="J1459" i="2"/>
  <c r="S1459" i="2" s="1"/>
  <c r="J1458" i="2"/>
  <c r="S1458" i="2" s="1"/>
  <c r="J1457" i="2"/>
  <c r="S1457" i="2" s="1"/>
  <c r="J1456" i="2"/>
  <c r="S1456" i="2" s="1"/>
  <c r="J1455" i="2"/>
  <c r="S1455" i="2" s="1"/>
  <c r="J1454" i="2"/>
  <c r="S1454" i="2" s="1"/>
  <c r="J1453" i="2"/>
  <c r="S1453" i="2" s="1"/>
  <c r="J1452" i="2"/>
  <c r="S1452" i="2" s="1"/>
  <c r="J1451" i="2"/>
  <c r="S1451" i="2" s="1"/>
  <c r="J1450" i="2"/>
  <c r="S1450" i="2" s="1"/>
  <c r="J1449" i="2"/>
  <c r="S1449" i="2" s="1"/>
  <c r="J1448" i="2"/>
  <c r="S1448" i="2" s="1"/>
  <c r="J1447" i="2"/>
  <c r="S1447" i="2" s="1"/>
  <c r="J1446" i="2"/>
  <c r="S1446" i="2" s="1"/>
  <c r="J1445" i="2"/>
  <c r="S1445" i="2" s="1"/>
  <c r="J1444" i="2"/>
  <c r="S1444" i="2" s="1"/>
  <c r="J1443" i="2"/>
  <c r="S1443" i="2" s="1"/>
  <c r="J1442" i="2"/>
  <c r="S1442" i="2" s="1"/>
  <c r="J1441" i="2"/>
  <c r="S1441" i="2" s="1"/>
  <c r="J1440" i="2"/>
  <c r="S1440" i="2" s="1"/>
  <c r="J1439" i="2"/>
  <c r="S1439" i="2" s="1"/>
  <c r="J1438" i="2"/>
  <c r="S1438" i="2" s="1"/>
  <c r="J1437" i="2"/>
  <c r="S1437" i="2" s="1"/>
  <c r="J1436" i="2"/>
  <c r="S1436" i="2" s="1"/>
  <c r="J1435" i="2"/>
  <c r="S1435" i="2" s="1"/>
  <c r="J1434" i="2"/>
  <c r="S1434" i="2" s="1"/>
  <c r="J1433" i="2"/>
  <c r="S1433" i="2" s="1"/>
  <c r="J1432" i="2"/>
  <c r="S1432" i="2" s="1"/>
  <c r="J1431" i="2"/>
  <c r="S1431" i="2" s="1"/>
  <c r="J1430" i="2"/>
  <c r="S1430" i="2" s="1"/>
  <c r="J1429" i="2"/>
  <c r="S1429" i="2" s="1"/>
  <c r="J1428" i="2"/>
  <c r="S1428" i="2" s="1"/>
  <c r="J1427" i="2"/>
  <c r="S1427" i="2" s="1"/>
  <c r="J1426" i="2"/>
  <c r="S1426" i="2" s="1"/>
  <c r="J1425" i="2"/>
  <c r="S1425" i="2" s="1"/>
  <c r="J1424" i="2"/>
  <c r="S1424" i="2" s="1"/>
  <c r="J1423" i="2"/>
  <c r="S1423" i="2" s="1"/>
  <c r="J1422" i="2"/>
  <c r="S1422" i="2" s="1"/>
  <c r="J1421" i="2"/>
  <c r="S1421" i="2" s="1"/>
  <c r="J1420" i="2"/>
  <c r="S1420" i="2" s="1"/>
  <c r="J1419" i="2"/>
  <c r="S1419" i="2" s="1"/>
  <c r="J1418" i="2"/>
  <c r="S1418" i="2" s="1"/>
  <c r="J1417" i="2"/>
  <c r="S1417" i="2" s="1"/>
  <c r="J1416" i="2"/>
  <c r="S1416" i="2" s="1"/>
  <c r="J1415" i="2"/>
  <c r="S1415" i="2" s="1"/>
  <c r="J1414" i="2"/>
  <c r="S1414" i="2" s="1"/>
  <c r="J1413" i="2"/>
  <c r="S1413" i="2" s="1"/>
  <c r="J1412" i="2"/>
  <c r="S1412" i="2" s="1"/>
  <c r="J1411" i="2"/>
  <c r="S1411" i="2" s="1"/>
  <c r="J1410" i="2"/>
  <c r="S1410" i="2" s="1"/>
  <c r="J1409" i="2"/>
  <c r="S1409" i="2" s="1"/>
  <c r="J1408" i="2"/>
  <c r="S1408" i="2" s="1"/>
  <c r="J1407" i="2"/>
  <c r="S1407" i="2" s="1"/>
  <c r="J1406" i="2"/>
  <c r="S1406" i="2" s="1"/>
  <c r="J1405" i="2"/>
  <c r="S1405" i="2" s="1"/>
  <c r="J1404" i="2"/>
  <c r="S1404" i="2" s="1"/>
  <c r="J1403" i="2"/>
  <c r="S1403" i="2" s="1"/>
  <c r="J1402" i="2"/>
  <c r="S1402" i="2" s="1"/>
  <c r="J1401" i="2"/>
  <c r="S1401" i="2" s="1"/>
  <c r="J1400" i="2"/>
  <c r="S1400" i="2" s="1"/>
  <c r="J1399" i="2"/>
  <c r="S1399" i="2" s="1"/>
  <c r="J1398" i="2"/>
  <c r="S1398" i="2" s="1"/>
  <c r="J1397" i="2"/>
  <c r="S1397" i="2" s="1"/>
  <c r="J1396" i="2"/>
  <c r="S1396" i="2" s="1"/>
  <c r="J1395" i="2"/>
  <c r="S1395" i="2" s="1"/>
  <c r="J1394" i="2"/>
  <c r="S1394" i="2" s="1"/>
  <c r="J1393" i="2"/>
  <c r="S1393" i="2" s="1"/>
  <c r="J1392" i="2"/>
  <c r="S1392" i="2" s="1"/>
  <c r="J1391" i="2"/>
  <c r="S1391" i="2" s="1"/>
  <c r="J1390" i="2"/>
  <c r="S1390" i="2" s="1"/>
  <c r="J1389" i="2"/>
  <c r="S1389" i="2" s="1"/>
  <c r="J1388" i="2"/>
  <c r="S1388" i="2" s="1"/>
  <c r="J1387" i="2"/>
  <c r="S1387" i="2" s="1"/>
  <c r="J1386" i="2"/>
  <c r="S1386" i="2" s="1"/>
  <c r="J1385" i="2"/>
  <c r="S1385" i="2" s="1"/>
  <c r="J1384" i="2"/>
  <c r="S1384" i="2" s="1"/>
  <c r="J1383" i="2"/>
  <c r="S1383" i="2" s="1"/>
  <c r="J1382" i="2"/>
  <c r="S1382" i="2" s="1"/>
  <c r="J1381" i="2"/>
  <c r="S1381" i="2" s="1"/>
  <c r="J1380" i="2"/>
  <c r="S1380" i="2" s="1"/>
  <c r="J1379" i="2"/>
  <c r="S1379" i="2" s="1"/>
  <c r="J1378" i="2"/>
  <c r="S1378" i="2" s="1"/>
  <c r="J1377" i="2"/>
  <c r="S1377" i="2" s="1"/>
  <c r="J1376" i="2"/>
  <c r="S1376" i="2" s="1"/>
  <c r="J1375" i="2"/>
  <c r="S1375" i="2" s="1"/>
  <c r="J1374" i="2"/>
  <c r="S1374" i="2" s="1"/>
  <c r="J1373" i="2"/>
  <c r="S1373" i="2" s="1"/>
  <c r="J1372" i="2"/>
  <c r="S1372" i="2" s="1"/>
  <c r="J1371" i="2"/>
  <c r="S1371" i="2" s="1"/>
  <c r="J1370" i="2"/>
  <c r="S1370" i="2" s="1"/>
  <c r="J1369" i="2"/>
  <c r="S1369" i="2" s="1"/>
  <c r="J1368" i="2"/>
  <c r="S1368" i="2" s="1"/>
  <c r="J1367" i="2"/>
  <c r="S1367" i="2" s="1"/>
  <c r="J1366" i="2"/>
  <c r="S1366" i="2" s="1"/>
  <c r="J1365" i="2"/>
  <c r="S1365" i="2" s="1"/>
  <c r="J1364" i="2"/>
  <c r="S1364" i="2" s="1"/>
  <c r="J1363" i="2"/>
  <c r="S1363" i="2" s="1"/>
  <c r="J1362" i="2"/>
  <c r="S1362" i="2" s="1"/>
  <c r="J1361" i="2"/>
  <c r="S1361" i="2" s="1"/>
  <c r="J1360" i="2"/>
  <c r="S1360" i="2" s="1"/>
  <c r="J1359" i="2"/>
  <c r="S1359" i="2" s="1"/>
  <c r="J1358" i="2"/>
  <c r="S1358" i="2" s="1"/>
  <c r="J1357" i="2"/>
  <c r="S1357" i="2" s="1"/>
  <c r="J1356" i="2"/>
  <c r="S1356" i="2" s="1"/>
  <c r="J1355" i="2"/>
  <c r="S1355" i="2" s="1"/>
  <c r="J1354" i="2"/>
  <c r="S1354" i="2" s="1"/>
  <c r="J1353" i="2"/>
  <c r="S1353" i="2" s="1"/>
  <c r="J1352" i="2"/>
  <c r="S1352" i="2" s="1"/>
  <c r="J1351" i="2"/>
  <c r="S1351" i="2" s="1"/>
  <c r="J1350" i="2"/>
  <c r="S1350" i="2" s="1"/>
  <c r="J1349" i="2"/>
  <c r="S1349" i="2" s="1"/>
  <c r="J1348" i="2"/>
  <c r="S1348" i="2" s="1"/>
  <c r="J1347" i="2"/>
  <c r="S1347" i="2" s="1"/>
  <c r="J1346" i="2"/>
  <c r="S1346" i="2" s="1"/>
  <c r="J1345" i="2"/>
  <c r="S1345" i="2" s="1"/>
  <c r="J1344" i="2"/>
  <c r="S1344" i="2" s="1"/>
  <c r="J1343" i="2"/>
  <c r="S1343" i="2" s="1"/>
  <c r="J1342" i="2"/>
  <c r="S1342" i="2" s="1"/>
  <c r="J1341" i="2"/>
  <c r="S1341" i="2" s="1"/>
  <c r="J1340" i="2"/>
  <c r="S1340" i="2" s="1"/>
  <c r="J1339" i="2"/>
  <c r="S1339" i="2" s="1"/>
  <c r="J1338" i="2"/>
  <c r="S1338" i="2" s="1"/>
  <c r="J1337" i="2"/>
  <c r="S1337" i="2" s="1"/>
  <c r="J1336" i="2"/>
  <c r="S1336" i="2" s="1"/>
  <c r="J1335" i="2"/>
  <c r="S1335" i="2" s="1"/>
  <c r="J1334" i="2"/>
  <c r="S1334" i="2" s="1"/>
  <c r="J1333" i="2"/>
  <c r="S1333" i="2" s="1"/>
  <c r="J1332" i="2"/>
  <c r="S1332" i="2" s="1"/>
  <c r="J1331" i="2"/>
  <c r="S1331" i="2" s="1"/>
  <c r="J1330" i="2"/>
  <c r="S1330" i="2" s="1"/>
  <c r="J1329" i="2"/>
  <c r="S1329" i="2" s="1"/>
  <c r="J1328" i="2"/>
  <c r="S1328" i="2" s="1"/>
  <c r="J1327" i="2"/>
  <c r="S1327" i="2" s="1"/>
  <c r="J1326" i="2"/>
  <c r="S1326" i="2" s="1"/>
  <c r="J1325" i="2"/>
  <c r="S1325" i="2" s="1"/>
  <c r="J1324" i="2"/>
  <c r="S1324" i="2" s="1"/>
  <c r="J1323" i="2"/>
  <c r="S1323" i="2" s="1"/>
  <c r="J1322" i="2"/>
  <c r="S1322" i="2" s="1"/>
  <c r="J1321" i="2"/>
  <c r="S1321" i="2" s="1"/>
  <c r="J1320" i="2"/>
  <c r="S1320" i="2" s="1"/>
  <c r="J1319" i="2"/>
  <c r="S1319" i="2" s="1"/>
  <c r="J1318" i="2"/>
  <c r="S1318" i="2" s="1"/>
  <c r="J1317" i="2"/>
  <c r="S1317" i="2" s="1"/>
  <c r="J1316" i="2"/>
  <c r="S1316" i="2" s="1"/>
  <c r="J1315" i="2"/>
  <c r="S1315" i="2" s="1"/>
  <c r="J1314" i="2"/>
  <c r="S1314" i="2" s="1"/>
  <c r="J1313" i="2"/>
  <c r="S1313" i="2" s="1"/>
  <c r="J1312" i="2"/>
  <c r="S1312" i="2" s="1"/>
  <c r="J1311" i="2"/>
  <c r="S1311" i="2" s="1"/>
  <c r="J1310" i="2"/>
  <c r="S1310" i="2" s="1"/>
  <c r="J1309" i="2"/>
  <c r="S1309" i="2" s="1"/>
  <c r="J1308" i="2"/>
  <c r="S1308" i="2" s="1"/>
  <c r="J1307" i="2"/>
  <c r="S1307" i="2" s="1"/>
  <c r="J1306" i="2"/>
  <c r="S1306" i="2" s="1"/>
  <c r="J1305" i="2"/>
  <c r="S1305" i="2" s="1"/>
  <c r="J1304" i="2"/>
  <c r="S1304" i="2" s="1"/>
  <c r="J1303" i="2"/>
  <c r="S1303" i="2" s="1"/>
  <c r="J1302" i="2"/>
  <c r="S1302" i="2" s="1"/>
  <c r="J1301" i="2"/>
  <c r="S1301" i="2" s="1"/>
  <c r="J1300" i="2"/>
  <c r="S1300" i="2" s="1"/>
  <c r="J1299" i="2"/>
  <c r="S1299" i="2" s="1"/>
  <c r="J1298" i="2"/>
  <c r="S1298" i="2" s="1"/>
  <c r="J1297" i="2"/>
  <c r="S1297" i="2" s="1"/>
  <c r="J1296" i="2"/>
  <c r="S1296" i="2" s="1"/>
  <c r="J1295" i="2"/>
  <c r="S1295" i="2" s="1"/>
  <c r="J1294" i="2"/>
  <c r="S1294" i="2" s="1"/>
  <c r="J1293" i="2"/>
  <c r="S1293" i="2" s="1"/>
  <c r="J1292" i="2"/>
  <c r="S1292" i="2" s="1"/>
  <c r="J1291" i="2"/>
  <c r="S1291" i="2" s="1"/>
  <c r="J1290" i="2"/>
  <c r="S1290" i="2" s="1"/>
  <c r="J1289" i="2"/>
  <c r="S1289" i="2" s="1"/>
  <c r="J1288" i="2"/>
  <c r="S1288" i="2" s="1"/>
  <c r="J1287" i="2"/>
  <c r="S1287" i="2" s="1"/>
  <c r="J1286" i="2"/>
  <c r="S1286" i="2" s="1"/>
  <c r="J1285" i="2"/>
  <c r="S1285" i="2" s="1"/>
  <c r="J1284" i="2"/>
  <c r="S1284" i="2" s="1"/>
  <c r="J1283" i="2"/>
  <c r="S1283" i="2" s="1"/>
  <c r="J1282" i="2"/>
  <c r="S1282" i="2" s="1"/>
  <c r="J1281" i="2"/>
  <c r="S1281" i="2" s="1"/>
  <c r="J1280" i="2"/>
  <c r="S1280" i="2" s="1"/>
  <c r="J1279" i="2"/>
  <c r="S1279" i="2" s="1"/>
  <c r="J1278" i="2"/>
  <c r="S1278" i="2" s="1"/>
  <c r="J1277" i="2"/>
  <c r="S1277" i="2" s="1"/>
  <c r="J1276" i="2"/>
  <c r="S1276" i="2" s="1"/>
  <c r="J1275" i="2"/>
  <c r="S1275" i="2" s="1"/>
  <c r="J1274" i="2"/>
  <c r="S1274" i="2" s="1"/>
  <c r="J1273" i="2"/>
  <c r="S1273" i="2" s="1"/>
  <c r="J1272" i="2"/>
  <c r="S1272" i="2" s="1"/>
  <c r="J1271" i="2"/>
  <c r="S1271" i="2" s="1"/>
  <c r="J1270" i="2"/>
  <c r="S1270" i="2" s="1"/>
  <c r="J1269" i="2"/>
  <c r="S1269" i="2" s="1"/>
  <c r="J1268" i="2"/>
  <c r="S1268" i="2" s="1"/>
  <c r="J1267" i="2"/>
  <c r="S1267" i="2" s="1"/>
  <c r="J1266" i="2"/>
  <c r="S1266" i="2" s="1"/>
  <c r="J1265" i="2"/>
  <c r="S1265" i="2" s="1"/>
  <c r="J1264" i="2"/>
  <c r="S1264" i="2" s="1"/>
  <c r="J1263" i="2"/>
  <c r="S1263" i="2" s="1"/>
  <c r="J1262" i="2"/>
  <c r="S1262" i="2" s="1"/>
  <c r="J1261" i="2"/>
  <c r="S1261" i="2" s="1"/>
  <c r="J1260" i="2"/>
  <c r="S1260" i="2" s="1"/>
  <c r="J1259" i="2"/>
  <c r="S1259" i="2" s="1"/>
  <c r="J1258" i="2"/>
  <c r="S1258" i="2" s="1"/>
  <c r="J1257" i="2"/>
  <c r="S1257" i="2" s="1"/>
  <c r="J1256" i="2"/>
  <c r="S1256" i="2" s="1"/>
  <c r="J1255" i="2"/>
  <c r="S1255" i="2" s="1"/>
  <c r="J1254" i="2"/>
  <c r="S1254" i="2" s="1"/>
  <c r="J1253" i="2"/>
  <c r="S1253" i="2" s="1"/>
  <c r="J1252" i="2"/>
  <c r="S1252" i="2" s="1"/>
  <c r="J1251" i="2"/>
  <c r="S1251" i="2" s="1"/>
  <c r="J1250" i="2"/>
  <c r="S1250" i="2" s="1"/>
  <c r="J1249" i="2"/>
  <c r="S1249" i="2" s="1"/>
  <c r="J1248" i="2"/>
  <c r="S1248" i="2" s="1"/>
  <c r="J1247" i="2"/>
  <c r="S1247" i="2" s="1"/>
  <c r="J1246" i="2"/>
  <c r="S1246" i="2" s="1"/>
  <c r="J1245" i="2"/>
  <c r="S1245" i="2" s="1"/>
  <c r="J1244" i="2"/>
  <c r="S1244" i="2" s="1"/>
  <c r="J1243" i="2"/>
  <c r="S1243" i="2" s="1"/>
  <c r="J1242" i="2"/>
  <c r="S1242" i="2" s="1"/>
  <c r="J1241" i="2"/>
  <c r="S1241" i="2" s="1"/>
  <c r="J1240" i="2"/>
  <c r="S1240" i="2" s="1"/>
  <c r="J1239" i="2"/>
  <c r="S1239" i="2" s="1"/>
  <c r="J1238" i="2"/>
  <c r="S1238" i="2" s="1"/>
  <c r="J1237" i="2"/>
  <c r="S1237" i="2" s="1"/>
  <c r="J1236" i="2"/>
  <c r="S1236" i="2" s="1"/>
  <c r="J1235" i="2"/>
  <c r="S1235" i="2" s="1"/>
  <c r="J1234" i="2"/>
  <c r="S1234" i="2" s="1"/>
  <c r="J1233" i="2"/>
  <c r="S1233" i="2" s="1"/>
  <c r="J1232" i="2"/>
  <c r="S1232" i="2" s="1"/>
  <c r="J1231" i="2"/>
  <c r="S1231" i="2" s="1"/>
  <c r="J1230" i="2"/>
  <c r="S1230" i="2" s="1"/>
  <c r="J1229" i="2"/>
  <c r="S1229" i="2" s="1"/>
  <c r="J1228" i="2"/>
  <c r="S1228" i="2" s="1"/>
  <c r="J1227" i="2"/>
  <c r="S1227" i="2" s="1"/>
  <c r="J1226" i="2"/>
  <c r="S1226" i="2" s="1"/>
  <c r="J1225" i="2"/>
  <c r="S1225" i="2" s="1"/>
  <c r="J1224" i="2"/>
  <c r="S1224" i="2" s="1"/>
  <c r="J1223" i="2"/>
  <c r="S1223" i="2" s="1"/>
  <c r="J1222" i="2"/>
  <c r="S1222" i="2" s="1"/>
  <c r="J1221" i="2"/>
  <c r="S1221" i="2" s="1"/>
  <c r="J1220" i="2"/>
  <c r="S1220" i="2" s="1"/>
  <c r="J1219" i="2"/>
  <c r="S1219" i="2" s="1"/>
  <c r="J1218" i="2"/>
  <c r="S1218" i="2" s="1"/>
  <c r="J1217" i="2"/>
  <c r="S1217" i="2" s="1"/>
  <c r="J1216" i="2"/>
  <c r="S1216" i="2" s="1"/>
  <c r="J1215" i="2"/>
  <c r="S1215" i="2" s="1"/>
  <c r="J1214" i="2"/>
  <c r="S1214" i="2" s="1"/>
  <c r="J1213" i="2"/>
  <c r="S1213" i="2" s="1"/>
  <c r="J1212" i="2"/>
  <c r="S1212" i="2" s="1"/>
  <c r="J1211" i="2"/>
  <c r="S1211" i="2" s="1"/>
  <c r="J1210" i="2"/>
  <c r="S1210" i="2" s="1"/>
  <c r="J1209" i="2"/>
  <c r="S1209" i="2" s="1"/>
  <c r="J1208" i="2"/>
  <c r="S1208" i="2" s="1"/>
  <c r="J1207" i="2"/>
  <c r="S1207" i="2" s="1"/>
  <c r="J1206" i="2"/>
  <c r="S1206" i="2" s="1"/>
  <c r="J1205" i="2"/>
  <c r="S1205" i="2" s="1"/>
  <c r="J1204" i="2"/>
  <c r="S1204" i="2" s="1"/>
  <c r="J1203" i="2"/>
  <c r="S1203" i="2" s="1"/>
  <c r="J1202" i="2"/>
  <c r="S1202" i="2" s="1"/>
  <c r="J1201" i="2"/>
  <c r="S1201" i="2" s="1"/>
  <c r="J1200" i="2"/>
  <c r="S1200" i="2" s="1"/>
  <c r="J1199" i="2"/>
  <c r="S1199" i="2" s="1"/>
  <c r="J1198" i="2"/>
  <c r="S1198" i="2" s="1"/>
  <c r="J1197" i="2"/>
  <c r="S1197" i="2" s="1"/>
  <c r="J1196" i="2"/>
  <c r="S1196" i="2" s="1"/>
  <c r="J1195" i="2"/>
  <c r="S1195" i="2" s="1"/>
  <c r="J1194" i="2"/>
  <c r="S1194" i="2" s="1"/>
  <c r="J1193" i="2"/>
  <c r="S1193" i="2" s="1"/>
  <c r="J1192" i="2"/>
  <c r="S1192" i="2" s="1"/>
  <c r="J1191" i="2"/>
  <c r="S1191" i="2" s="1"/>
  <c r="J1190" i="2"/>
  <c r="S1190" i="2" s="1"/>
  <c r="J1189" i="2"/>
  <c r="S1189" i="2" s="1"/>
  <c r="J1188" i="2"/>
  <c r="S1188" i="2" s="1"/>
  <c r="J1187" i="2"/>
  <c r="S1187" i="2" s="1"/>
  <c r="J1186" i="2"/>
  <c r="S1186" i="2" s="1"/>
  <c r="J1185" i="2"/>
  <c r="S1185" i="2" s="1"/>
  <c r="J1184" i="2"/>
  <c r="S1184" i="2" s="1"/>
  <c r="J1183" i="2"/>
  <c r="S1183" i="2" s="1"/>
  <c r="J1182" i="2"/>
  <c r="S1182" i="2" s="1"/>
  <c r="J1181" i="2"/>
  <c r="S1181" i="2" s="1"/>
  <c r="J1180" i="2"/>
  <c r="S1180" i="2" s="1"/>
  <c r="J1179" i="2"/>
  <c r="S1179" i="2" s="1"/>
  <c r="J1178" i="2"/>
  <c r="S1178" i="2" s="1"/>
  <c r="J1177" i="2"/>
  <c r="S1177" i="2" s="1"/>
  <c r="J1176" i="2"/>
  <c r="S1176" i="2" s="1"/>
  <c r="J1175" i="2"/>
  <c r="S1175" i="2" s="1"/>
  <c r="J1174" i="2"/>
  <c r="S1174" i="2" s="1"/>
  <c r="J1173" i="2"/>
  <c r="S1173" i="2" s="1"/>
  <c r="J1172" i="2"/>
  <c r="S1172" i="2" s="1"/>
  <c r="J1171" i="2"/>
  <c r="S1171" i="2" s="1"/>
  <c r="J1170" i="2"/>
  <c r="S1170" i="2" s="1"/>
  <c r="J1169" i="2"/>
  <c r="S1169" i="2" s="1"/>
  <c r="J1168" i="2"/>
  <c r="S1168" i="2" s="1"/>
  <c r="J1167" i="2"/>
  <c r="S1167" i="2" s="1"/>
  <c r="J1166" i="2"/>
  <c r="S1166" i="2" s="1"/>
  <c r="J1165" i="2"/>
  <c r="S1165" i="2" s="1"/>
  <c r="J1164" i="2"/>
  <c r="S1164" i="2" s="1"/>
  <c r="J1163" i="2"/>
  <c r="S1163" i="2" s="1"/>
  <c r="J1162" i="2"/>
  <c r="S1162" i="2" s="1"/>
  <c r="J1161" i="2"/>
  <c r="S1161" i="2" s="1"/>
  <c r="J1160" i="2"/>
  <c r="S1160" i="2" s="1"/>
  <c r="J1159" i="2"/>
  <c r="S1159" i="2" s="1"/>
  <c r="J1158" i="2"/>
  <c r="S1158" i="2" s="1"/>
  <c r="J1157" i="2"/>
  <c r="S1157" i="2" s="1"/>
  <c r="J1156" i="2"/>
  <c r="S1156" i="2" s="1"/>
  <c r="J1155" i="2"/>
  <c r="S1155" i="2" s="1"/>
  <c r="J1154" i="2"/>
  <c r="S1154" i="2" s="1"/>
  <c r="J1153" i="2"/>
  <c r="S1153" i="2" s="1"/>
  <c r="J1152" i="2"/>
  <c r="S1152" i="2" s="1"/>
  <c r="J1151" i="2"/>
  <c r="S1151" i="2" s="1"/>
  <c r="J1150" i="2"/>
  <c r="S1150" i="2" s="1"/>
  <c r="J1149" i="2"/>
  <c r="S1149" i="2" s="1"/>
  <c r="J1148" i="2"/>
  <c r="S1148" i="2" s="1"/>
  <c r="J1147" i="2"/>
  <c r="S1147" i="2" s="1"/>
  <c r="J1146" i="2"/>
  <c r="S1146" i="2" s="1"/>
  <c r="J1145" i="2"/>
  <c r="S1145" i="2" s="1"/>
  <c r="J1144" i="2"/>
  <c r="S1144" i="2" s="1"/>
  <c r="J1143" i="2"/>
  <c r="S1143" i="2" s="1"/>
  <c r="J1142" i="2"/>
  <c r="S1142" i="2" s="1"/>
  <c r="J1141" i="2"/>
  <c r="S1141" i="2" s="1"/>
  <c r="J1140" i="2"/>
  <c r="S1140" i="2" s="1"/>
  <c r="J1139" i="2"/>
  <c r="S1139" i="2" s="1"/>
  <c r="J1138" i="2"/>
  <c r="S1138" i="2" s="1"/>
  <c r="J1137" i="2"/>
  <c r="S1137" i="2" s="1"/>
  <c r="J1136" i="2"/>
  <c r="S1136" i="2" s="1"/>
  <c r="J1135" i="2"/>
  <c r="S1135" i="2" s="1"/>
  <c r="J1134" i="2"/>
  <c r="S1134" i="2" s="1"/>
  <c r="J1133" i="2"/>
  <c r="S1133" i="2" s="1"/>
  <c r="J1132" i="2"/>
  <c r="S1132" i="2" s="1"/>
  <c r="J1131" i="2"/>
  <c r="S1131" i="2" s="1"/>
  <c r="J1130" i="2"/>
  <c r="S1130" i="2" s="1"/>
  <c r="J1129" i="2"/>
  <c r="S1129" i="2" s="1"/>
  <c r="J1128" i="2"/>
  <c r="S1128" i="2" s="1"/>
  <c r="J1127" i="2"/>
  <c r="S1127" i="2" s="1"/>
  <c r="J1126" i="2"/>
  <c r="S1126" i="2" s="1"/>
  <c r="J1125" i="2"/>
  <c r="S1125" i="2" s="1"/>
  <c r="J1124" i="2"/>
  <c r="S1124" i="2" s="1"/>
  <c r="J1123" i="2"/>
  <c r="S1123" i="2" s="1"/>
  <c r="J1122" i="2"/>
  <c r="S1122" i="2" s="1"/>
  <c r="J1121" i="2"/>
  <c r="S1121" i="2" s="1"/>
  <c r="J1120" i="2"/>
  <c r="S1120" i="2" s="1"/>
  <c r="J1119" i="2"/>
  <c r="S1119" i="2" s="1"/>
  <c r="J1118" i="2"/>
  <c r="S1118" i="2" s="1"/>
  <c r="J1117" i="2"/>
  <c r="S1117" i="2" s="1"/>
  <c r="J1116" i="2"/>
  <c r="S1116" i="2" s="1"/>
  <c r="J1115" i="2"/>
  <c r="S1115" i="2" s="1"/>
  <c r="J1114" i="2"/>
  <c r="S1114" i="2" s="1"/>
  <c r="J1113" i="2"/>
  <c r="S1113" i="2" s="1"/>
  <c r="J1112" i="2"/>
  <c r="S1112" i="2" s="1"/>
  <c r="J1111" i="2"/>
  <c r="S1111" i="2" s="1"/>
  <c r="J1110" i="2"/>
  <c r="S1110" i="2" s="1"/>
  <c r="J1109" i="2"/>
  <c r="S1109" i="2" s="1"/>
  <c r="J1108" i="2"/>
  <c r="S1108" i="2" s="1"/>
  <c r="J1107" i="2"/>
  <c r="S1107" i="2" s="1"/>
  <c r="J1106" i="2"/>
  <c r="S1106" i="2" s="1"/>
  <c r="J1105" i="2"/>
  <c r="S1105" i="2" s="1"/>
  <c r="J1104" i="2"/>
  <c r="S1104" i="2" s="1"/>
  <c r="J1103" i="2"/>
  <c r="S1103" i="2" s="1"/>
  <c r="J1102" i="2"/>
  <c r="S1102" i="2" s="1"/>
  <c r="J1101" i="2"/>
  <c r="S1101" i="2" s="1"/>
  <c r="J1100" i="2"/>
  <c r="S1100" i="2" s="1"/>
  <c r="J1099" i="2"/>
  <c r="S1099" i="2" s="1"/>
  <c r="J1098" i="2"/>
  <c r="S1098" i="2" s="1"/>
  <c r="J1097" i="2"/>
  <c r="S1097" i="2" s="1"/>
  <c r="J1096" i="2"/>
  <c r="S1096" i="2" s="1"/>
  <c r="J1095" i="2"/>
  <c r="S1095" i="2" s="1"/>
  <c r="J1094" i="2"/>
  <c r="S1094" i="2" s="1"/>
  <c r="J1093" i="2"/>
  <c r="S1093" i="2" s="1"/>
  <c r="J1092" i="2"/>
  <c r="S1092" i="2" s="1"/>
  <c r="J1091" i="2"/>
  <c r="S1091" i="2" s="1"/>
  <c r="J1090" i="2"/>
  <c r="S1090" i="2" s="1"/>
  <c r="J1089" i="2"/>
  <c r="S1089" i="2" s="1"/>
  <c r="J1088" i="2"/>
  <c r="S1088" i="2" s="1"/>
  <c r="J1087" i="2"/>
  <c r="S1087" i="2" s="1"/>
  <c r="J1086" i="2"/>
  <c r="S1086" i="2" s="1"/>
  <c r="J1085" i="2"/>
  <c r="S1085" i="2" s="1"/>
  <c r="J1084" i="2"/>
  <c r="S1084" i="2" s="1"/>
  <c r="J1083" i="2"/>
  <c r="S1083" i="2" s="1"/>
  <c r="J1082" i="2"/>
  <c r="S1082" i="2" s="1"/>
  <c r="J1081" i="2"/>
  <c r="S1081" i="2" s="1"/>
  <c r="J1080" i="2"/>
  <c r="S1080" i="2" s="1"/>
  <c r="J1079" i="2"/>
  <c r="S1079" i="2" s="1"/>
  <c r="J1078" i="2"/>
  <c r="S1078" i="2" s="1"/>
  <c r="J1077" i="2"/>
  <c r="S1077" i="2" s="1"/>
  <c r="J1076" i="2"/>
  <c r="S1076" i="2" s="1"/>
  <c r="J1075" i="2"/>
  <c r="S1075" i="2" s="1"/>
  <c r="J1074" i="2"/>
  <c r="S1074" i="2" s="1"/>
  <c r="J1073" i="2"/>
  <c r="S1073" i="2" s="1"/>
  <c r="J1072" i="2"/>
  <c r="S1072" i="2" s="1"/>
  <c r="J1071" i="2"/>
  <c r="S1071" i="2" s="1"/>
  <c r="J1070" i="2"/>
  <c r="S1070" i="2" s="1"/>
  <c r="J1069" i="2"/>
  <c r="S1069" i="2" s="1"/>
  <c r="J1068" i="2"/>
  <c r="S1068" i="2" s="1"/>
  <c r="J1067" i="2"/>
  <c r="S1067" i="2" s="1"/>
  <c r="J1066" i="2"/>
  <c r="S1066" i="2" s="1"/>
  <c r="J1065" i="2"/>
  <c r="S1065" i="2" s="1"/>
  <c r="J1064" i="2"/>
  <c r="S1064" i="2" s="1"/>
  <c r="J1063" i="2"/>
  <c r="S1063" i="2" s="1"/>
  <c r="J1062" i="2"/>
  <c r="S1062" i="2" s="1"/>
  <c r="J1061" i="2"/>
  <c r="S1061" i="2" s="1"/>
  <c r="J1060" i="2"/>
  <c r="S1060" i="2" s="1"/>
  <c r="J1059" i="2"/>
  <c r="S1059" i="2" s="1"/>
  <c r="J1058" i="2"/>
  <c r="S1058" i="2" s="1"/>
  <c r="J1057" i="2"/>
  <c r="S1057" i="2" s="1"/>
  <c r="J1056" i="2"/>
  <c r="S1056" i="2" s="1"/>
  <c r="J1055" i="2"/>
  <c r="S1055" i="2" s="1"/>
  <c r="J1054" i="2"/>
  <c r="S1054" i="2" s="1"/>
  <c r="J1053" i="2"/>
  <c r="S1053" i="2" s="1"/>
  <c r="J1052" i="2"/>
  <c r="S1052" i="2" s="1"/>
  <c r="J1051" i="2"/>
  <c r="S1051" i="2" s="1"/>
  <c r="J1050" i="2"/>
  <c r="S1050" i="2" s="1"/>
  <c r="J1049" i="2"/>
  <c r="S1049" i="2" s="1"/>
  <c r="J1048" i="2"/>
  <c r="S1048" i="2" s="1"/>
  <c r="J1047" i="2"/>
  <c r="S1047" i="2" s="1"/>
  <c r="J1046" i="2"/>
  <c r="S1046" i="2" s="1"/>
  <c r="J1045" i="2"/>
  <c r="S1045" i="2" s="1"/>
  <c r="J1044" i="2"/>
  <c r="S1044" i="2" s="1"/>
  <c r="J1043" i="2"/>
  <c r="S1043" i="2" s="1"/>
  <c r="J1042" i="2"/>
  <c r="S1042" i="2" s="1"/>
  <c r="J1041" i="2"/>
  <c r="S1041" i="2" s="1"/>
  <c r="J1040" i="2"/>
  <c r="S1040" i="2" s="1"/>
  <c r="J1039" i="2"/>
  <c r="S1039" i="2" s="1"/>
  <c r="J1038" i="2"/>
  <c r="S1038" i="2" s="1"/>
  <c r="J1037" i="2"/>
  <c r="S1037" i="2" s="1"/>
  <c r="J1036" i="2"/>
  <c r="S1036" i="2" s="1"/>
  <c r="J1035" i="2"/>
  <c r="S1035" i="2" s="1"/>
  <c r="J1034" i="2"/>
  <c r="S1034" i="2" s="1"/>
  <c r="J1033" i="2"/>
  <c r="S1033" i="2" s="1"/>
  <c r="J1032" i="2"/>
  <c r="S1032" i="2" s="1"/>
  <c r="J1031" i="2"/>
  <c r="S1031" i="2" s="1"/>
  <c r="J1030" i="2"/>
  <c r="S1030" i="2" s="1"/>
  <c r="J1029" i="2"/>
  <c r="S1029" i="2" s="1"/>
  <c r="J1028" i="2"/>
  <c r="S1028" i="2" s="1"/>
  <c r="J1027" i="2"/>
  <c r="S1027" i="2" s="1"/>
  <c r="J1026" i="2"/>
  <c r="S1026" i="2" s="1"/>
  <c r="J1025" i="2"/>
  <c r="S1025" i="2" s="1"/>
  <c r="J1024" i="2"/>
  <c r="S1024" i="2" s="1"/>
  <c r="J1023" i="2"/>
  <c r="S1023" i="2" s="1"/>
  <c r="J1022" i="2"/>
  <c r="S1022" i="2" s="1"/>
  <c r="J1021" i="2"/>
  <c r="S1021" i="2" s="1"/>
  <c r="J1020" i="2"/>
  <c r="S1020" i="2" s="1"/>
  <c r="J1019" i="2"/>
  <c r="S1019" i="2" s="1"/>
  <c r="J1018" i="2"/>
  <c r="S1018" i="2" s="1"/>
  <c r="J1017" i="2"/>
  <c r="S1017" i="2" s="1"/>
  <c r="J1016" i="2"/>
  <c r="S1016" i="2" s="1"/>
  <c r="J1015" i="2"/>
  <c r="S1015" i="2" s="1"/>
  <c r="J1014" i="2"/>
  <c r="S1014" i="2" s="1"/>
  <c r="J1013" i="2"/>
  <c r="S1013" i="2" s="1"/>
  <c r="J1012" i="2"/>
  <c r="S1012" i="2" s="1"/>
  <c r="J1011" i="2"/>
  <c r="S1011" i="2" s="1"/>
  <c r="J1010" i="2"/>
  <c r="S1010" i="2" s="1"/>
  <c r="J1009" i="2"/>
  <c r="S1009" i="2" s="1"/>
  <c r="J1008" i="2"/>
  <c r="S1008" i="2" s="1"/>
  <c r="J1007" i="2"/>
  <c r="S1007" i="2" s="1"/>
  <c r="J1006" i="2"/>
  <c r="S1006" i="2" s="1"/>
  <c r="J1005" i="2"/>
  <c r="S1005" i="2" s="1"/>
  <c r="J1004" i="2"/>
  <c r="S1004" i="2" s="1"/>
  <c r="J1003" i="2"/>
  <c r="S1003" i="2" s="1"/>
  <c r="J1002" i="2"/>
  <c r="S1002" i="2" s="1"/>
  <c r="J1001" i="2"/>
  <c r="S1001" i="2" s="1"/>
  <c r="J1000" i="2"/>
  <c r="S1000" i="2" s="1"/>
  <c r="J999" i="2"/>
  <c r="S999" i="2" s="1"/>
  <c r="J998" i="2"/>
  <c r="S998" i="2" s="1"/>
  <c r="J997" i="2"/>
  <c r="S997" i="2" s="1"/>
  <c r="J996" i="2"/>
  <c r="S996" i="2" s="1"/>
  <c r="J995" i="2"/>
  <c r="S995" i="2" s="1"/>
  <c r="J994" i="2"/>
  <c r="S994" i="2" s="1"/>
  <c r="J993" i="2"/>
  <c r="S993" i="2" s="1"/>
  <c r="J992" i="2"/>
  <c r="S992" i="2" s="1"/>
  <c r="J991" i="2"/>
  <c r="S991" i="2" s="1"/>
  <c r="J990" i="2"/>
  <c r="S990" i="2" s="1"/>
  <c r="J989" i="2"/>
  <c r="S989" i="2" s="1"/>
  <c r="J988" i="2"/>
  <c r="S988" i="2" s="1"/>
  <c r="J987" i="2"/>
  <c r="S987" i="2" s="1"/>
  <c r="J986" i="2"/>
  <c r="S986" i="2" s="1"/>
  <c r="J985" i="2"/>
  <c r="S985" i="2" s="1"/>
  <c r="J984" i="2"/>
  <c r="S984" i="2" s="1"/>
  <c r="J983" i="2"/>
  <c r="S983" i="2" s="1"/>
  <c r="J982" i="2"/>
  <c r="S982" i="2" s="1"/>
  <c r="J981" i="2"/>
  <c r="S981" i="2" s="1"/>
  <c r="J980" i="2"/>
  <c r="S980" i="2" s="1"/>
  <c r="J979" i="2"/>
  <c r="S979" i="2" s="1"/>
  <c r="J978" i="2"/>
  <c r="S978" i="2" s="1"/>
  <c r="J977" i="2"/>
  <c r="S977" i="2" s="1"/>
  <c r="J976" i="2"/>
  <c r="S976" i="2" s="1"/>
  <c r="J975" i="2"/>
  <c r="S975" i="2" s="1"/>
  <c r="J974" i="2"/>
  <c r="S974" i="2" s="1"/>
  <c r="J973" i="2"/>
  <c r="S973" i="2" s="1"/>
  <c r="J972" i="2"/>
  <c r="S972" i="2" s="1"/>
  <c r="J971" i="2"/>
  <c r="S971" i="2" s="1"/>
  <c r="J970" i="2"/>
  <c r="S970" i="2" s="1"/>
  <c r="J969" i="2"/>
  <c r="S969" i="2" s="1"/>
  <c r="J968" i="2"/>
  <c r="S968" i="2" s="1"/>
  <c r="J967" i="2"/>
  <c r="S967" i="2" s="1"/>
  <c r="J966" i="2"/>
  <c r="S966" i="2" s="1"/>
  <c r="J965" i="2"/>
  <c r="S965" i="2" s="1"/>
  <c r="J964" i="2"/>
  <c r="S964" i="2" s="1"/>
  <c r="J963" i="2"/>
  <c r="S963" i="2" s="1"/>
  <c r="J962" i="2"/>
  <c r="S962" i="2" s="1"/>
  <c r="J961" i="2"/>
  <c r="S961" i="2" s="1"/>
  <c r="J960" i="2"/>
  <c r="S960" i="2" s="1"/>
  <c r="J959" i="2"/>
  <c r="S959" i="2" s="1"/>
  <c r="J958" i="2"/>
  <c r="S958" i="2" s="1"/>
  <c r="J957" i="2"/>
  <c r="S957" i="2" s="1"/>
  <c r="J956" i="2"/>
  <c r="S956" i="2" s="1"/>
  <c r="J955" i="2"/>
  <c r="S955" i="2" s="1"/>
  <c r="J954" i="2"/>
  <c r="S954" i="2" s="1"/>
  <c r="J953" i="2"/>
  <c r="S953" i="2" s="1"/>
  <c r="J952" i="2"/>
  <c r="S952" i="2" s="1"/>
  <c r="J951" i="2"/>
  <c r="S951" i="2" s="1"/>
  <c r="J950" i="2"/>
  <c r="S950" i="2" s="1"/>
  <c r="J949" i="2"/>
  <c r="S949" i="2" s="1"/>
  <c r="J948" i="2"/>
  <c r="S948" i="2" s="1"/>
  <c r="J947" i="2"/>
  <c r="S947" i="2" s="1"/>
  <c r="J946" i="2"/>
  <c r="S946" i="2" s="1"/>
  <c r="J945" i="2"/>
  <c r="S945" i="2" s="1"/>
  <c r="J944" i="2"/>
  <c r="S944" i="2" s="1"/>
  <c r="J943" i="2"/>
  <c r="S943" i="2" s="1"/>
  <c r="J942" i="2"/>
  <c r="S942" i="2" s="1"/>
  <c r="J941" i="2"/>
  <c r="S941" i="2" s="1"/>
  <c r="J940" i="2"/>
  <c r="S940" i="2" s="1"/>
  <c r="J939" i="2"/>
  <c r="S939" i="2" s="1"/>
  <c r="J938" i="2"/>
  <c r="S938" i="2" s="1"/>
  <c r="J937" i="2"/>
  <c r="S937" i="2" s="1"/>
  <c r="J936" i="2"/>
  <c r="S936" i="2" s="1"/>
  <c r="J935" i="2"/>
  <c r="S935" i="2" s="1"/>
  <c r="J934" i="2"/>
  <c r="S934" i="2" s="1"/>
  <c r="J933" i="2"/>
  <c r="S933" i="2" s="1"/>
  <c r="J932" i="2"/>
  <c r="S932" i="2" s="1"/>
  <c r="J931" i="2"/>
  <c r="S931" i="2" s="1"/>
  <c r="J930" i="2"/>
  <c r="S930" i="2" s="1"/>
  <c r="J929" i="2"/>
  <c r="S929" i="2" s="1"/>
  <c r="J928" i="2"/>
  <c r="S928" i="2" s="1"/>
  <c r="J927" i="2"/>
  <c r="S927" i="2" s="1"/>
  <c r="J926" i="2"/>
  <c r="S926" i="2" s="1"/>
  <c r="J925" i="2"/>
  <c r="S925" i="2" s="1"/>
  <c r="J924" i="2"/>
  <c r="S924" i="2" s="1"/>
  <c r="J923" i="2"/>
  <c r="S923" i="2" s="1"/>
  <c r="J922" i="2"/>
  <c r="S922" i="2" s="1"/>
  <c r="J921" i="2"/>
  <c r="S921" i="2" s="1"/>
  <c r="J920" i="2"/>
  <c r="S920" i="2" s="1"/>
  <c r="J919" i="2"/>
  <c r="S919" i="2" s="1"/>
  <c r="J918" i="2"/>
  <c r="S918" i="2" s="1"/>
  <c r="J917" i="2"/>
  <c r="S917" i="2" s="1"/>
  <c r="J916" i="2"/>
  <c r="S916" i="2" s="1"/>
  <c r="J915" i="2"/>
  <c r="S915" i="2" s="1"/>
  <c r="J914" i="2"/>
  <c r="S914" i="2" s="1"/>
  <c r="J913" i="2"/>
  <c r="S913" i="2" s="1"/>
  <c r="J912" i="2"/>
  <c r="S912" i="2" s="1"/>
  <c r="J911" i="2"/>
  <c r="S911" i="2" s="1"/>
  <c r="J910" i="2"/>
  <c r="S910" i="2" s="1"/>
  <c r="J909" i="2"/>
  <c r="S909" i="2" s="1"/>
  <c r="J908" i="2"/>
  <c r="S908" i="2" s="1"/>
  <c r="J907" i="2"/>
  <c r="S907" i="2" s="1"/>
  <c r="J906" i="2"/>
  <c r="S906" i="2" s="1"/>
  <c r="J905" i="2"/>
  <c r="S905" i="2" s="1"/>
  <c r="J904" i="2"/>
  <c r="S904" i="2" s="1"/>
  <c r="J903" i="2"/>
  <c r="S903" i="2" s="1"/>
  <c r="J902" i="2"/>
  <c r="S902" i="2" s="1"/>
  <c r="J901" i="2"/>
  <c r="S901" i="2" s="1"/>
  <c r="J900" i="2"/>
  <c r="S900" i="2" s="1"/>
  <c r="J899" i="2"/>
  <c r="S899" i="2" s="1"/>
  <c r="J898" i="2"/>
  <c r="S898" i="2" s="1"/>
  <c r="J897" i="2"/>
  <c r="S897" i="2" s="1"/>
  <c r="J896" i="2"/>
  <c r="S896" i="2" s="1"/>
  <c r="J895" i="2"/>
  <c r="S895" i="2" s="1"/>
  <c r="J894" i="2"/>
  <c r="S894" i="2" s="1"/>
  <c r="J893" i="2"/>
  <c r="S893" i="2" s="1"/>
  <c r="J892" i="2"/>
  <c r="S892" i="2" s="1"/>
  <c r="J891" i="2"/>
  <c r="S891" i="2" s="1"/>
  <c r="J890" i="2"/>
  <c r="S890" i="2" s="1"/>
  <c r="J889" i="2"/>
  <c r="S889" i="2" s="1"/>
  <c r="J888" i="2"/>
  <c r="S888" i="2" s="1"/>
  <c r="J887" i="2"/>
  <c r="S887" i="2" s="1"/>
  <c r="J886" i="2"/>
  <c r="S886" i="2" s="1"/>
  <c r="J885" i="2"/>
  <c r="S885" i="2" s="1"/>
  <c r="J884" i="2"/>
  <c r="S884" i="2" s="1"/>
  <c r="J883" i="2"/>
  <c r="S883" i="2" s="1"/>
  <c r="J882" i="2"/>
  <c r="S882" i="2" s="1"/>
  <c r="J881" i="2"/>
  <c r="S881" i="2" s="1"/>
  <c r="J880" i="2"/>
  <c r="S880" i="2" s="1"/>
  <c r="J879" i="2"/>
  <c r="S879" i="2" s="1"/>
  <c r="J878" i="2"/>
  <c r="S878" i="2" s="1"/>
  <c r="J877" i="2"/>
  <c r="S877" i="2" s="1"/>
  <c r="J876" i="2"/>
  <c r="S876" i="2" s="1"/>
  <c r="J875" i="2"/>
  <c r="S875" i="2" s="1"/>
  <c r="J874" i="2"/>
  <c r="S874" i="2" s="1"/>
  <c r="J873" i="2"/>
  <c r="S873" i="2" s="1"/>
  <c r="J872" i="2"/>
  <c r="S872" i="2" s="1"/>
  <c r="J871" i="2"/>
  <c r="S871" i="2" s="1"/>
  <c r="J870" i="2"/>
  <c r="S870" i="2" s="1"/>
  <c r="J869" i="2"/>
  <c r="S869" i="2" s="1"/>
  <c r="J868" i="2"/>
  <c r="S868" i="2" s="1"/>
  <c r="J867" i="2"/>
  <c r="S867" i="2" s="1"/>
  <c r="J866" i="2"/>
  <c r="S866" i="2" s="1"/>
  <c r="J865" i="2"/>
  <c r="S865" i="2" s="1"/>
  <c r="J864" i="2"/>
  <c r="S864" i="2" s="1"/>
  <c r="J863" i="2"/>
  <c r="S863" i="2" s="1"/>
  <c r="J862" i="2"/>
  <c r="S862" i="2" s="1"/>
  <c r="J861" i="2"/>
  <c r="S861" i="2" s="1"/>
  <c r="J860" i="2"/>
  <c r="S860" i="2" s="1"/>
  <c r="J859" i="2"/>
  <c r="S859" i="2" s="1"/>
  <c r="J858" i="2"/>
  <c r="S858" i="2" s="1"/>
  <c r="J857" i="2"/>
  <c r="S857" i="2" s="1"/>
  <c r="J856" i="2"/>
  <c r="S856" i="2" s="1"/>
  <c r="J855" i="2"/>
  <c r="S855" i="2" s="1"/>
  <c r="J854" i="2"/>
  <c r="S854" i="2" s="1"/>
  <c r="J853" i="2"/>
  <c r="S853" i="2" s="1"/>
  <c r="J852" i="2"/>
  <c r="S852" i="2" s="1"/>
  <c r="J851" i="2"/>
  <c r="S851" i="2" s="1"/>
  <c r="J850" i="2"/>
  <c r="S850" i="2" s="1"/>
  <c r="J849" i="2"/>
  <c r="S849" i="2" s="1"/>
  <c r="J848" i="2"/>
  <c r="S848" i="2" s="1"/>
  <c r="J847" i="2"/>
  <c r="S847" i="2" s="1"/>
  <c r="J846" i="2"/>
  <c r="S846" i="2" s="1"/>
  <c r="J845" i="2"/>
  <c r="S845" i="2" s="1"/>
  <c r="J844" i="2"/>
  <c r="S844" i="2" s="1"/>
  <c r="J843" i="2"/>
  <c r="S843" i="2" s="1"/>
  <c r="J842" i="2"/>
  <c r="S842" i="2" s="1"/>
  <c r="J841" i="2"/>
  <c r="S841" i="2" s="1"/>
  <c r="J840" i="2"/>
  <c r="S840" i="2" s="1"/>
  <c r="J839" i="2"/>
  <c r="S839" i="2" s="1"/>
  <c r="J838" i="2"/>
  <c r="S838" i="2" s="1"/>
  <c r="J837" i="2"/>
  <c r="S837" i="2" s="1"/>
  <c r="J836" i="2"/>
  <c r="S836" i="2" s="1"/>
  <c r="J835" i="2"/>
  <c r="S835" i="2" s="1"/>
  <c r="J834" i="2"/>
  <c r="S834" i="2" s="1"/>
  <c r="J833" i="2"/>
  <c r="S833" i="2" s="1"/>
  <c r="J832" i="2"/>
  <c r="S832" i="2" s="1"/>
  <c r="J831" i="2"/>
  <c r="S831" i="2" s="1"/>
  <c r="J830" i="2"/>
  <c r="S830" i="2" s="1"/>
  <c r="J829" i="2"/>
  <c r="S829" i="2" s="1"/>
  <c r="J828" i="2"/>
  <c r="S828" i="2" s="1"/>
  <c r="J827" i="2"/>
  <c r="S827" i="2" s="1"/>
  <c r="J826" i="2"/>
  <c r="S826" i="2" s="1"/>
  <c r="J825" i="2"/>
  <c r="S825" i="2" s="1"/>
  <c r="J824" i="2"/>
  <c r="S824" i="2" s="1"/>
  <c r="J823" i="2"/>
  <c r="S823" i="2" s="1"/>
  <c r="J822" i="2"/>
  <c r="S822" i="2" s="1"/>
  <c r="J821" i="2"/>
  <c r="S821" i="2" s="1"/>
  <c r="J820" i="2"/>
  <c r="S820" i="2" s="1"/>
  <c r="J819" i="2"/>
  <c r="S819" i="2" s="1"/>
  <c r="J818" i="2"/>
  <c r="S818" i="2" s="1"/>
  <c r="J817" i="2"/>
  <c r="S817" i="2" s="1"/>
  <c r="J816" i="2"/>
  <c r="S816" i="2" s="1"/>
  <c r="J815" i="2"/>
  <c r="S815" i="2" s="1"/>
  <c r="J814" i="2"/>
  <c r="S814" i="2" s="1"/>
  <c r="J813" i="2"/>
  <c r="S813" i="2" s="1"/>
  <c r="J812" i="2"/>
  <c r="S812" i="2" s="1"/>
  <c r="J811" i="2"/>
  <c r="S811" i="2" s="1"/>
  <c r="J810" i="2"/>
  <c r="S810" i="2" s="1"/>
  <c r="J809" i="2"/>
  <c r="S809" i="2" s="1"/>
  <c r="J808" i="2"/>
  <c r="S808" i="2" s="1"/>
  <c r="J807" i="2"/>
  <c r="S807" i="2" s="1"/>
  <c r="J806" i="2"/>
  <c r="S806" i="2" s="1"/>
  <c r="J805" i="2"/>
  <c r="S805" i="2" s="1"/>
  <c r="J804" i="2"/>
  <c r="S804" i="2" s="1"/>
  <c r="J803" i="2"/>
  <c r="S803" i="2" s="1"/>
  <c r="J802" i="2"/>
  <c r="S802" i="2" s="1"/>
  <c r="J801" i="2"/>
  <c r="S801" i="2" s="1"/>
  <c r="J800" i="2"/>
  <c r="S800" i="2" s="1"/>
  <c r="J799" i="2"/>
  <c r="S799" i="2" s="1"/>
  <c r="J798" i="2"/>
  <c r="S798" i="2" s="1"/>
  <c r="J797" i="2"/>
  <c r="S797" i="2" s="1"/>
  <c r="J796" i="2"/>
  <c r="S796" i="2" s="1"/>
  <c r="J795" i="2"/>
  <c r="S795" i="2" s="1"/>
  <c r="J794" i="2"/>
  <c r="S794" i="2" s="1"/>
  <c r="J793" i="2"/>
  <c r="S793" i="2" s="1"/>
  <c r="J792" i="2"/>
  <c r="S792" i="2" s="1"/>
  <c r="J791" i="2"/>
  <c r="S791" i="2" s="1"/>
  <c r="J790" i="2"/>
  <c r="S790" i="2" s="1"/>
  <c r="J789" i="2"/>
  <c r="S789" i="2" s="1"/>
  <c r="J788" i="2"/>
  <c r="S788" i="2" s="1"/>
  <c r="J787" i="2"/>
  <c r="S787" i="2" s="1"/>
  <c r="J786" i="2"/>
  <c r="S786" i="2" s="1"/>
  <c r="J785" i="2"/>
  <c r="S785" i="2" s="1"/>
  <c r="J784" i="2"/>
  <c r="S784" i="2" s="1"/>
  <c r="J783" i="2"/>
  <c r="S783" i="2" s="1"/>
  <c r="J782" i="2"/>
  <c r="S782" i="2" s="1"/>
  <c r="J781" i="2"/>
  <c r="S781" i="2" s="1"/>
  <c r="J780" i="2"/>
  <c r="S780" i="2" s="1"/>
  <c r="J779" i="2"/>
  <c r="S779" i="2" s="1"/>
  <c r="J778" i="2"/>
  <c r="S778" i="2" s="1"/>
  <c r="J777" i="2"/>
  <c r="S777" i="2" s="1"/>
  <c r="J776" i="2"/>
  <c r="S776" i="2" s="1"/>
  <c r="J775" i="2"/>
  <c r="S775" i="2" s="1"/>
  <c r="J774" i="2"/>
  <c r="S774" i="2" s="1"/>
  <c r="J773" i="2"/>
  <c r="S773" i="2" s="1"/>
  <c r="J772" i="2"/>
  <c r="S772" i="2" s="1"/>
  <c r="J771" i="2"/>
  <c r="S771" i="2" s="1"/>
  <c r="J770" i="2"/>
  <c r="S770" i="2" s="1"/>
  <c r="J769" i="2"/>
  <c r="S769" i="2" s="1"/>
  <c r="J768" i="2"/>
  <c r="S768" i="2" s="1"/>
  <c r="J767" i="2"/>
  <c r="S767" i="2" s="1"/>
  <c r="J766" i="2"/>
  <c r="S766" i="2" s="1"/>
  <c r="J765" i="2"/>
  <c r="S765" i="2" s="1"/>
  <c r="J764" i="2"/>
  <c r="S764" i="2" s="1"/>
  <c r="J763" i="2"/>
  <c r="S763" i="2" s="1"/>
  <c r="J762" i="2"/>
  <c r="S762" i="2" s="1"/>
  <c r="J761" i="2"/>
  <c r="S761" i="2" s="1"/>
  <c r="J760" i="2"/>
  <c r="S760" i="2" s="1"/>
  <c r="J759" i="2"/>
  <c r="S759" i="2" s="1"/>
  <c r="J758" i="2"/>
  <c r="S758" i="2" s="1"/>
  <c r="J757" i="2"/>
  <c r="S757" i="2" s="1"/>
  <c r="J756" i="2"/>
  <c r="S756" i="2" s="1"/>
  <c r="J755" i="2"/>
  <c r="S755" i="2" s="1"/>
  <c r="J754" i="2"/>
  <c r="S754" i="2" s="1"/>
  <c r="J753" i="2"/>
  <c r="S753" i="2" s="1"/>
  <c r="J752" i="2"/>
  <c r="S752" i="2" s="1"/>
  <c r="J751" i="2"/>
  <c r="S751" i="2" s="1"/>
  <c r="J750" i="2"/>
  <c r="S750" i="2" s="1"/>
  <c r="J749" i="2"/>
  <c r="S749" i="2" s="1"/>
  <c r="J748" i="2"/>
  <c r="S748" i="2" s="1"/>
  <c r="J747" i="2"/>
  <c r="S747" i="2" s="1"/>
  <c r="J746" i="2"/>
  <c r="S746" i="2" s="1"/>
  <c r="J745" i="2"/>
  <c r="S745" i="2" s="1"/>
  <c r="J744" i="2"/>
  <c r="S744" i="2" s="1"/>
  <c r="J743" i="2"/>
  <c r="S743" i="2" s="1"/>
  <c r="J742" i="2"/>
  <c r="S742" i="2" s="1"/>
  <c r="J741" i="2"/>
  <c r="S741" i="2" s="1"/>
  <c r="J740" i="2"/>
  <c r="S740" i="2" s="1"/>
  <c r="J739" i="2"/>
  <c r="S739" i="2" s="1"/>
  <c r="J738" i="2"/>
  <c r="S738" i="2" s="1"/>
  <c r="J737" i="2"/>
  <c r="S737" i="2" s="1"/>
  <c r="J736" i="2"/>
  <c r="S736" i="2" s="1"/>
  <c r="J735" i="2"/>
  <c r="S735" i="2" s="1"/>
  <c r="J734" i="2"/>
  <c r="S734" i="2" s="1"/>
  <c r="J733" i="2"/>
  <c r="S733" i="2" s="1"/>
  <c r="J732" i="2"/>
  <c r="S732" i="2" s="1"/>
  <c r="J731" i="2"/>
  <c r="S731" i="2" s="1"/>
  <c r="J730" i="2"/>
  <c r="S730" i="2" s="1"/>
  <c r="J729" i="2"/>
  <c r="S729" i="2" s="1"/>
  <c r="J728" i="2"/>
  <c r="S728" i="2" s="1"/>
  <c r="J727" i="2"/>
  <c r="S727" i="2" s="1"/>
  <c r="J726" i="2"/>
  <c r="S726" i="2" s="1"/>
  <c r="J725" i="2"/>
  <c r="S725" i="2" s="1"/>
  <c r="J724" i="2"/>
  <c r="S724" i="2" s="1"/>
  <c r="J723" i="2"/>
  <c r="S723" i="2" s="1"/>
  <c r="J722" i="2"/>
  <c r="S722" i="2" s="1"/>
  <c r="J721" i="2"/>
  <c r="S721" i="2" s="1"/>
  <c r="J720" i="2"/>
  <c r="S720" i="2" s="1"/>
  <c r="J719" i="2"/>
  <c r="S719" i="2" s="1"/>
  <c r="J718" i="2"/>
  <c r="S718" i="2" s="1"/>
  <c r="J717" i="2"/>
  <c r="S717" i="2" s="1"/>
  <c r="J716" i="2"/>
  <c r="S716" i="2" s="1"/>
  <c r="J715" i="2"/>
  <c r="S715" i="2" s="1"/>
  <c r="J714" i="2"/>
  <c r="S714" i="2" s="1"/>
  <c r="J713" i="2"/>
  <c r="S713" i="2" s="1"/>
  <c r="J712" i="2"/>
  <c r="S712" i="2" s="1"/>
  <c r="J711" i="2"/>
  <c r="S711" i="2" s="1"/>
  <c r="J710" i="2"/>
  <c r="S710" i="2" s="1"/>
  <c r="J709" i="2"/>
  <c r="S709" i="2" s="1"/>
  <c r="J708" i="2"/>
  <c r="S708" i="2" s="1"/>
  <c r="J707" i="2"/>
  <c r="S707" i="2" s="1"/>
  <c r="J706" i="2"/>
  <c r="S706" i="2" s="1"/>
  <c r="J705" i="2"/>
  <c r="S705" i="2" s="1"/>
  <c r="J704" i="2"/>
  <c r="S704" i="2" s="1"/>
  <c r="J703" i="2"/>
  <c r="S703" i="2" s="1"/>
  <c r="J702" i="2"/>
  <c r="S702" i="2" s="1"/>
  <c r="J701" i="2"/>
  <c r="S701" i="2" s="1"/>
  <c r="J700" i="2"/>
  <c r="S700" i="2" s="1"/>
  <c r="J699" i="2"/>
  <c r="S699" i="2" s="1"/>
  <c r="J698" i="2"/>
  <c r="S698" i="2" s="1"/>
  <c r="J697" i="2"/>
  <c r="S697" i="2" s="1"/>
  <c r="J696" i="2"/>
  <c r="S696" i="2" s="1"/>
  <c r="J695" i="2"/>
  <c r="S695" i="2" s="1"/>
  <c r="J694" i="2"/>
  <c r="S694" i="2" s="1"/>
  <c r="J693" i="2"/>
  <c r="S693" i="2" s="1"/>
  <c r="J692" i="2"/>
  <c r="S692" i="2" s="1"/>
  <c r="J691" i="2"/>
  <c r="S691" i="2" s="1"/>
  <c r="J690" i="2"/>
  <c r="S690" i="2" s="1"/>
  <c r="J689" i="2"/>
  <c r="S689" i="2" s="1"/>
  <c r="J688" i="2"/>
  <c r="S688" i="2" s="1"/>
  <c r="J687" i="2"/>
  <c r="S687" i="2" s="1"/>
  <c r="J686" i="2"/>
  <c r="S686" i="2" s="1"/>
  <c r="J685" i="2"/>
  <c r="S685" i="2" s="1"/>
  <c r="J684" i="2"/>
  <c r="S684" i="2" s="1"/>
  <c r="J683" i="2"/>
  <c r="S683" i="2" s="1"/>
  <c r="J682" i="2"/>
  <c r="S682" i="2" s="1"/>
  <c r="J681" i="2"/>
  <c r="S681" i="2" s="1"/>
  <c r="J680" i="2"/>
  <c r="S680" i="2" s="1"/>
  <c r="J679" i="2"/>
  <c r="S679" i="2" s="1"/>
  <c r="J678" i="2"/>
  <c r="S678" i="2" s="1"/>
  <c r="J677" i="2"/>
  <c r="S677" i="2" s="1"/>
  <c r="J676" i="2"/>
  <c r="S676" i="2" s="1"/>
  <c r="J675" i="2"/>
  <c r="S675" i="2" s="1"/>
  <c r="J674" i="2"/>
  <c r="S674" i="2" s="1"/>
  <c r="J673" i="2"/>
  <c r="S673" i="2" s="1"/>
  <c r="J672" i="2"/>
  <c r="S672" i="2" s="1"/>
  <c r="J671" i="2"/>
  <c r="S671" i="2" s="1"/>
  <c r="J670" i="2"/>
  <c r="S670" i="2" s="1"/>
  <c r="J619" i="2"/>
  <c r="S619" i="2" s="1"/>
  <c r="J526" i="2"/>
  <c r="S526" i="2" s="1"/>
  <c r="J549" i="2"/>
  <c r="S549" i="2" s="1"/>
  <c r="J542" i="2"/>
  <c r="S542" i="2" s="1"/>
  <c r="J527" i="2"/>
  <c r="S527" i="2" s="1"/>
  <c r="J528" i="2"/>
  <c r="S528" i="2" s="1"/>
  <c r="J529" i="2"/>
  <c r="S529" i="2" s="1"/>
  <c r="J530" i="2"/>
  <c r="S530" i="2" s="1"/>
  <c r="J531" i="2"/>
  <c r="S531" i="2" s="1"/>
  <c r="J532" i="2"/>
  <c r="S532" i="2" s="1"/>
  <c r="J547" i="2"/>
  <c r="S547" i="2" s="1"/>
  <c r="J546" i="2"/>
  <c r="S546" i="2" s="1"/>
  <c r="J548" i="2"/>
  <c r="S548" i="2" s="1"/>
  <c r="J543" i="2"/>
  <c r="S543" i="2" s="1"/>
  <c r="J533" i="2"/>
  <c r="S533" i="2" s="1"/>
  <c r="J534" i="2"/>
  <c r="S534" i="2" s="1"/>
  <c r="J535" i="2"/>
  <c r="S535" i="2" s="1"/>
  <c r="J536" i="2"/>
  <c r="S536" i="2" s="1"/>
  <c r="J541" i="2"/>
  <c r="S541" i="2" s="1"/>
  <c r="J537" i="2"/>
  <c r="S537" i="2" s="1"/>
  <c r="J538" i="2"/>
  <c r="S538" i="2" s="1"/>
  <c r="J539" i="2"/>
  <c r="S539" i="2" s="1"/>
  <c r="J540" i="2"/>
  <c r="S540" i="2" s="1"/>
  <c r="J550" i="2"/>
  <c r="S550" i="2" s="1"/>
  <c r="J551" i="2"/>
  <c r="S551" i="2" s="1"/>
  <c r="J544" i="2"/>
  <c r="S544" i="2" s="1"/>
  <c r="J520" i="2"/>
  <c r="S520" i="2" s="1"/>
  <c r="J523" i="2"/>
  <c r="S523" i="2" s="1"/>
  <c r="J522" i="2"/>
  <c r="S522" i="2" s="1"/>
  <c r="J519" i="2"/>
  <c r="S519" i="2" s="1"/>
  <c r="J524" i="2"/>
  <c r="S524" i="2" s="1"/>
  <c r="J525" i="2"/>
  <c r="S525" i="2" s="1"/>
  <c r="J545" i="2"/>
  <c r="S545" i="2" s="1"/>
  <c r="J521" i="2"/>
  <c r="S521" i="2" s="1"/>
  <c r="J518" i="2"/>
  <c r="S518" i="2" s="1"/>
  <c r="J560" i="2"/>
  <c r="S560" i="2" s="1"/>
  <c r="J563" i="2"/>
  <c r="S563" i="2" s="1"/>
  <c r="J557" i="2"/>
  <c r="S557" i="2" s="1"/>
  <c r="J558" i="2"/>
  <c r="S558" i="2" s="1"/>
  <c r="J556" i="2"/>
  <c r="S556" i="2" s="1"/>
  <c r="J552" i="2"/>
  <c r="S552" i="2" s="1"/>
  <c r="J559" i="2"/>
  <c r="S559" i="2" s="1"/>
  <c r="J553" i="2"/>
  <c r="S553" i="2" s="1"/>
  <c r="J554" i="2"/>
  <c r="S554" i="2" s="1"/>
  <c r="J555" i="2"/>
  <c r="S555" i="2" s="1"/>
  <c r="J614" i="2"/>
  <c r="S614" i="2" s="1"/>
  <c r="J613" i="2"/>
  <c r="S613" i="2" s="1"/>
  <c r="J650" i="2"/>
  <c r="S650" i="2" s="1"/>
  <c r="J651" i="2"/>
  <c r="S651" i="2" s="1"/>
  <c r="J654" i="2"/>
  <c r="S654" i="2" s="1"/>
  <c r="J653" i="2"/>
  <c r="S653" i="2" s="1"/>
  <c r="J636" i="2"/>
  <c r="S636" i="2" s="1"/>
  <c r="J637" i="2"/>
  <c r="S637" i="2" s="1"/>
  <c r="J642" i="2"/>
  <c r="S642" i="2" s="1"/>
  <c r="J641" i="2"/>
  <c r="S641" i="2" s="1"/>
  <c r="J652" i="2"/>
  <c r="S652" i="2" s="1"/>
  <c r="J643" i="2"/>
  <c r="S643" i="2" s="1"/>
  <c r="J647" i="2"/>
  <c r="S647" i="2" s="1"/>
  <c r="J644" i="2"/>
  <c r="S644" i="2" s="1"/>
  <c r="J649" i="2"/>
  <c r="S649" i="2" s="1"/>
  <c r="J648" i="2"/>
  <c r="S648" i="2" s="1"/>
  <c r="J645" i="2"/>
  <c r="S645" i="2" s="1"/>
  <c r="J646" i="2"/>
  <c r="S646" i="2" s="1"/>
  <c r="J638" i="2"/>
  <c r="S638" i="2" s="1"/>
  <c r="J640" i="2"/>
  <c r="S640" i="2" s="1"/>
  <c r="J639" i="2"/>
  <c r="S639" i="2" s="1"/>
  <c r="J633" i="2"/>
  <c r="S633" i="2" s="1"/>
  <c r="J634" i="2"/>
  <c r="S634" i="2" s="1"/>
  <c r="J635" i="2"/>
  <c r="S635" i="2" s="1"/>
  <c r="J632" i="2"/>
  <c r="S632" i="2" s="1"/>
  <c r="J663" i="2"/>
  <c r="S663" i="2" s="1"/>
  <c r="J592" i="2"/>
  <c r="S592" i="2" s="1"/>
  <c r="J631" i="2"/>
  <c r="S631" i="2" s="1"/>
  <c r="J615" i="2"/>
  <c r="S615" i="2" s="1"/>
  <c r="J566" i="2"/>
  <c r="S566" i="2" s="1"/>
  <c r="J564" i="2"/>
  <c r="S564" i="2" s="1"/>
  <c r="J585" i="2"/>
  <c r="S585" i="2" s="1"/>
  <c r="J590" i="2"/>
  <c r="S590" i="2" s="1"/>
  <c r="J589" i="2"/>
  <c r="S589" i="2" s="1"/>
  <c r="J588" i="2"/>
  <c r="S588" i="2" s="1"/>
  <c r="J587" i="2"/>
  <c r="S587" i="2" s="1"/>
  <c r="J586" i="2"/>
  <c r="S586" i="2" s="1"/>
  <c r="J598" i="2"/>
  <c r="S598" i="2" s="1"/>
  <c r="J608" i="2"/>
  <c r="S608" i="2" s="1"/>
  <c r="J565" i="2"/>
  <c r="S565" i="2" s="1"/>
  <c r="J584" i="2"/>
  <c r="S584" i="2" s="1"/>
  <c r="J583" i="2"/>
  <c r="S583" i="2" s="1"/>
  <c r="J582" i="2"/>
  <c r="S582" i="2" s="1"/>
  <c r="J581" i="2"/>
  <c r="S581" i="2" s="1"/>
  <c r="J580" i="2"/>
  <c r="S580" i="2" s="1"/>
  <c r="J576" i="2"/>
  <c r="S576" i="2" s="1"/>
  <c r="J575" i="2"/>
  <c r="S575" i="2" s="1"/>
  <c r="J574" i="2"/>
  <c r="S574" i="2" s="1"/>
  <c r="J573" i="2"/>
  <c r="S573" i="2" s="1"/>
  <c r="J572" i="2"/>
  <c r="S572" i="2" s="1"/>
  <c r="J571" i="2"/>
  <c r="S571" i="2" s="1"/>
  <c r="J570" i="2"/>
  <c r="S570" i="2" s="1"/>
  <c r="J569" i="2"/>
  <c r="S569" i="2" s="1"/>
  <c r="J568" i="2"/>
  <c r="S568" i="2" s="1"/>
  <c r="J567" i="2"/>
  <c r="S567" i="2" s="1"/>
  <c r="J577" i="2"/>
  <c r="S577" i="2" s="1"/>
  <c r="J578" i="2"/>
  <c r="S578" i="2" s="1"/>
  <c r="J579" i="2"/>
  <c r="S579" i="2" s="1"/>
  <c r="J591" i="2"/>
  <c r="S591" i="2" s="1"/>
  <c r="J594" i="2"/>
  <c r="S594" i="2" s="1"/>
  <c r="J596" i="2"/>
  <c r="S596" i="2" s="1"/>
  <c r="J597" i="2"/>
  <c r="S597" i="2" s="1"/>
  <c r="J595" i="2"/>
  <c r="S595" i="2" s="1"/>
  <c r="J599" i="2"/>
  <c r="S599" i="2" s="1"/>
  <c r="J600" i="2"/>
  <c r="S600" i="2" s="1"/>
  <c r="J601" i="2"/>
  <c r="S601" i="2" s="1"/>
  <c r="J602" i="2"/>
  <c r="S602" i="2" s="1"/>
  <c r="J607" i="2"/>
  <c r="S607" i="2" s="1"/>
  <c r="J606" i="2"/>
  <c r="S606" i="2" s="1"/>
  <c r="J605" i="2"/>
  <c r="S605" i="2" s="1"/>
  <c r="J604" i="2"/>
  <c r="S604" i="2" s="1"/>
  <c r="J603" i="2"/>
  <c r="S603" i="2" s="1"/>
  <c r="J593" i="2"/>
  <c r="S593" i="2" s="1"/>
  <c r="J625" i="2"/>
  <c r="S625" i="2" s="1"/>
  <c r="J626" i="2"/>
  <c r="S626" i="2" s="1"/>
  <c r="J630" i="2"/>
  <c r="S630" i="2" s="1"/>
  <c r="J627" i="2"/>
  <c r="S627" i="2" s="1"/>
  <c r="J629" i="2"/>
  <c r="S629" i="2" s="1"/>
  <c r="J628" i="2"/>
  <c r="S628" i="2" s="1"/>
  <c r="J609" i="2"/>
  <c r="S609" i="2" s="1"/>
  <c r="J610" i="2"/>
  <c r="S610" i="2" s="1"/>
  <c r="J611" i="2"/>
  <c r="S611" i="2" s="1"/>
  <c r="J612" i="2"/>
  <c r="S612" i="2" s="1"/>
  <c r="J616" i="2"/>
  <c r="S616" i="2" s="1"/>
  <c r="J618" i="2"/>
  <c r="S618" i="2" s="1"/>
  <c r="J621" i="2"/>
  <c r="S621" i="2" s="1"/>
  <c r="J617" i="2"/>
  <c r="S617" i="2" s="1"/>
  <c r="J620" i="2"/>
  <c r="S620" i="2" s="1"/>
  <c r="J624" i="2"/>
  <c r="S624" i="2" s="1"/>
  <c r="J623" i="2"/>
  <c r="S623" i="2" s="1"/>
  <c r="J622" i="2"/>
  <c r="S622" i="2" s="1"/>
  <c r="J340" i="2"/>
  <c r="S340" i="2" s="1"/>
  <c r="J339" i="2"/>
  <c r="S339" i="2" s="1"/>
  <c r="J341" i="2"/>
  <c r="S341" i="2" s="1"/>
  <c r="J338" i="2"/>
  <c r="S338" i="2" s="1"/>
  <c r="J337" i="2"/>
  <c r="S337" i="2" s="1"/>
  <c r="J513" i="2"/>
  <c r="S513" i="2" s="1"/>
  <c r="J255" i="2"/>
  <c r="S255" i="2" s="1"/>
  <c r="J261" i="2"/>
  <c r="S261" i="2" s="1"/>
  <c r="J514" i="2"/>
  <c r="S514" i="2" s="1"/>
  <c r="J516" i="2"/>
  <c r="S516" i="2" s="1"/>
  <c r="J515" i="2"/>
  <c r="S515" i="2" s="1"/>
  <c r="J668" i="2"/>
  <c r="S668" i="2" s="1"/>
  <c r="J667" i="2"/>
  <c r="S667" i="2" s="1"/>
  <c r="J504" i="2"/>
  <c r="S504" i="2" s="1"/>
  <c r="J152" i="2"/>
  <c r="S152" i="2" s="1"/>
  <c r="J493" i="2"/>
  <c r="S493" i="2" s="1"/>
  <c r="J509" i="2"/>
  <c r="S509" i="2" s="1"/>
  <c r="J498" i="2"/>
  <c r="S498" i="2" s="1"/>
  <c r="J499" i="2"/>
  <c r="S499" i="2" s="1"/>
  <c r="J500" i="2"/>
  <c r="S500" i="2" s="1"/>
  <c r="J496" i="2"/>
  <c r="S496" i="2" s="1"/>
  <c r="J494" i="2"/>
  <c r="S494" i="2" s="1"/>
  <c r="J201" i="2"/>
  <c r="S201" i="2" s="1"/>
  <c r="J344" i="2"/>
  <c r="S344" i="2" s="1"/>
  <c r="J517" i="2"/>
  <c r="S517" i="2" s="1"/>
  <c r="J343" i="2"/>
  <c r="S343" i="2" s="1"/>
  <c r="J342" i="2"/>
  <c r="S342" i="2" s="1"/>
  <c r="J466" i="2"/>
  <c r="S466" i="2" s="1"/>
  <c r="J441" i="2"/>
  <c r="S441" i="2" s="1"/>
  <c r="J146" i="2"/>
  <c r="S146" i="2" s="1"/>
  <c r="J430" i="2"/>
  <c r="S430" i="2" s="1"/>
  <c r="J453" i="2"/>
  <c r="S453" i="2" s="1"/>
  <c r="J451" i="2"/>
  <c r="S451" i="2" s="1"/>
  <c r="J448" i="2"/>
  <c r="S448" i="2" s="1"/>
  <c r="J449" i="2"/>
  <c r="S449" i="2" s="1"/>
  <c r="J450" i="2"/>
  <c r="S450" i="2" s="1"/>
  <c r="J452" i="2"/>
  <c r="S452" i="2" s="1"/>
  <c r="J431" i="2"/>
  <c r="S431" i="2" s="1"/>
  <c r="J443" i="2"/>
  <c r="S443" i="2" s="1"/>
  <c r="J445" i="2"/>
  <c r="S445" i="2" s="1"/>
  <c r="J470" i="2"/>
  <c r="S470" i="2" s="1"/>
  <c r="J142" i="2"/>
  <c r="S142" i="2" s="1"/>
  <c r="J662" i="2"/>
  <c r="S662" i="2" s="1"/>
  <c r="J657" i="2"/>
  <c r="S657" i="2" s="1"/>
  <c r="J656" i="2"/>
  <c r="S656" i="2" s="1"/>
  <c r="J655" i="2"/>
  <c r="S655" i="2" s="1"/>
  <c r="J357" i="2"/>
  <c r="S357" i="2" s="1"/>
  <c r="J395" i="2"/>
  <c r="S395" i="2" s="1"/>
  <c r="J375" i="2"/>
  <c r="S375" i="2" s="1"/>
  <c r="J376" i="2"/>
  <c r="S376" i="2" s="1"/>
  <c r="J664" i="2"/>
  <c r="S664" i="2" s="1"/>
  <c r="J665" i="2"/>
  <c r="S665" i="2" s="1"/>
  <c r="J669" i="2"/>
  <c r="S669" i="2" s="1"/>
  <c r="J661" i="2"/>
  <c r="S661" i="2" s="1"/>
  <c r="J658" i="2"/>
  <c r="S658" i="2" s="1"/>
  <c r="J660" i="2"/>
  <c r="S660" i="2" s="1"/>
  <c r="J659" i="2"/>
  <c r="S659" i="2" s="1"/>
  <c r="J666" i="2"/>
  <c r="S666" i="2" s="1"/>
  <c r="J409" i="2"/>
  <c r="S409" i="2" s="1"/>
  <c r="J410" i="2"/>
  <c r="S410" i="2" s="1"/>
  <c r="J411" i="2"/>
  <c r="S411" i="2" s="1"/>
  <c r="J364" i="2"/>
  <c r="S364" i="2" s="1"/>
  <c r="J380" i="2"/>
  <c r="S380" i="2" s="1"/>
  <c r="J381" i="2"/>
  <c r="S381" i="2" s="1"/>
  <c r="J383" i="2"/>
  <c r="S383" i="2" s="1"/>
  <c r="J382" i="2"/>
  <c r="S382" i="2" s="1"/>
  <c r="J365" i="2"/>
  <c r="S365" i="2" s="1"/>
  <c r="J368" i="2"/>
  <c r="S368" i="2" s="1"/>
  <c r="J369" i="2"/>
  <c r="S369" i="2" s="1"/>
  <c r="J370" i="2"/>
  <c r="S370" i="2" s="1"/>
  <c r="J371" i="2"/>
  <c r="S371" i="2" s="1"/>
  <c r="J413" i="2"/>
  <c r="S413" i="2" s="1"/>
  <c r="J412" i="2"/>
  <c r="S412" i="2" s="1"/>
  <c r="J406" i="2"/>
  <c r="S406" i="2" s="1"/>
  <c r="J407" i="2"/>
  <c r="S407" i="2" s="1"/>
  <c r="J397" i="2"/>
  <c r="S397" i="2" s="1"/>
  <c r="J384" i="2"/>
  <c r="S384" i="2" s="1"/>
  <c r="J385" i="2"/>
  <c r="S385" i="2" s="1"/>
  <c r="J388" i="2"/>
  <c r="S388" i="2" s="1"/>
  <c r="J377" i="2"/>
  <c r="S377" i="2" s="1"/>
  <c r="J473" i="2"/>
  <c r="S473" i="2" s="1"/>
  <c r="J472" i="2"/>
  <c r="S472" i="2" s="1"/>
  <c r="J468" i="2"/>
  <c r="S468" i="2" s="1"/>
  <c r="J459" i="2"/>
  <c r="S459" i="2" s="1"/>
  <c r="J437" i="2"/>
  <c r="S437" i="2" s="1"/>
  <c r="J436" i="2"/>
  <c r="S436" i="2" s="1"/>
  <c r="J435" i="2"/>
  <c r="S435" i="2" s="1"/>
  <c r="J434" i="2"/>
  <c r="S434" i="2" s="1"/>
  <c r="J393" i="2"/>
  <c r="S393" i="2" s="1"/>
  <c r="J391" i="2"/>
  <c r="S391" i="2" s="1"/>
  <c r="J390" i="2"/>
  <c r="S390" i="2" s="1"/>
  <c r="J309" i="2"/>
  <c r="S309" i="2" s="1"/>
  <c r="J336" i="2"/>
  <c r="S336" i="2" s="1"/>
  <c r="J137" i="2"/>
  <c r="S137" i="2" s="1"/>
  <c r="J328" i="2"/>
  <c r="S328" i="2" s="1"/>
  <c r="J326" i="2"/>
  <c r="S326" i="2" s="1"/>
  <c r="J325" i="2"/>
  <c r="S325" i="2" s="1"/>
  <c r="J322" i="2"/>
  <c r="S322" i="2" s="1"/>
  <c r="J320" i="2"/>
  <c r="S320" i="2" s="1"/>
  <c r="J319" i="2"/>
  <c r="S319" i="2" s="1"/>
  <c r="J315" i="2"/>
  <c r="S315" i="2" s="1"/>
  <c r="J314" i="2"/>
  <c r="S314" i="2" s="1"/>
  <c r="J313" i="2"/>
  <c r="S313" i="2" s="1"/>
  <c r="J312" i="2"/>
  <c r="S312" i="2" s="1"/>
  <c r="J311" i="2"/>
  <c r="S311" i="2" s="1"/>
  <c r="J305" i="2"/>
  <c r="S305" i="2" s="1"/>
  <c r="J304" i="2"/>
  <c r="S304" i="2" s="1"/>
  <c r="J303" i="2"/>
  <c r="S303" i="2" s="1"/>
  <c r="J302" i="2"/>
  <c r="S302" i="2" s="1"/>
  <c r="J301" i="2"/>
  <c r="S301" i="2" s="1"/>
  <c r="J300" i="2"/>
  <c r="S300" i="2" s="1"/>
  <c r="J268" i="2"/>
  <c r="S268" i="2" s="1"/>
  <c r="J266" i="2"/>
  <c r="S266" i="2" s="1"/>
  <c r="J263" i="2"/>
  <c r="S263" i="2" s="1"/>
  <c r="J24" i="2"/>
  <c r="J25" i="2"/>
  <c r="J35" i="2"/>
  <c r="J36" i="2"/>
  <c r="J41" i="2"/>
  <c r="J42" i="2"/>
  <c r="J43" i="2"/>
  <c r="J44" i="2"/>
  <c r="S44" i="2" s="1"/>
  <c r="J49" i="2"/>
  <c r="S49" i="2" s="1"/>
  <c r="J51" i="2"/>
  <c r="S51" i="2" s="1"/>
  <c r="J52" i="2"/>
  <c r="S52" i="2" s="1"/>
  <c r="J53" i="2"/>
  <c r="S53" i="2" s="1"/>
  <c r="J81" i="2"/>
  <c r="S81" i="2" s="1"/>
  <c r="J88" i="2"/>
  <c r="S88" i="2" s="1"/>
  <c r="J93" i="2"/>
  <c r="S93" i="2" s="1"/>
  <c r="J94" i="2"/>
  <c r="S94" i="2" s="1"/>
  <c r="J95" i="2"/>
  <c r="S95" i="2" s="1"/>
  <c r="J96" i="2"/>
  <c r="S96" i="2" s="1"/>
  <c r="J102" i="2"/>
  <c r="S102" i="2" s="1"/>
  <c r="J103" i="2"/>
  <c r="S103" i="2" s="1"/>
  <c r="J104" i="2"/>
  <c r="S104" i="2" s="1"/>
  <c r="J105" i="2"/>
  <c r="S105" i="2" s="1"/>
  <c r="J111" i="2"/>
  <c r="S111" i="2" s="1"/>
  <c r="J112" i="2"/>
  <c r="S112" i="2" s="1"/>
  <c r="J113" i="2"/>
  <c r="S113" i="2" s="1"/>
  <c r="J114" i="2"/>
  <c r="S114" i="2" s="1"/>
  <c r="J119" i="2"/>
  <c r="S119" i="2" s="1"/>
  <c r="J120" i="2"/>
  <c r="S120" i="2" s="1"/>
  <c r="J121" i="2"/>
  <c r="S121" i="2" s="1"/>
  <c r="J123" i="2"/>
  <c r="S123" i="2" s="1"/>
  <c r="J348" i="2"/>
  <c r="S348" i="2" s="1"/>
  <c r="J349" i="2"/>
  <c r="S349" i="2" s="1"/>
  <c r="J351" i="2"/>
  <c r="S351" i="2" s="1"/>
  <c r="J354" i="2"/>
  <c r="S354" i="2" s="1"/>
  <c r="J355" i="2"/>
  <c r="S355" i="2" s="1"/>
  <c r="J360" i="2"/>
  <c r="S360" i="2" s="1"/>
  <c r="J432" i="2"/>
  <c r="S432" i="2" s="1"/>
  <c r="J433" i="2"/>
  <c r="S433" i="2" s="1"/>
  <c r="J438" i="2"/>
  <c r="S438" i="2" s="1"/>
  <c r="J439" i="2"/>
  <c r="S439" i="2" s="1"/>
  <c r="J455" i="2"/>
  <c r="S455" i="2" s="1"/>
  <c r="J456" i="2"/>
  <c r="S456" i="2" s="1"/>
  <c r="J457" i="2"/>
  <c r="S457" i="2" s="1"/>
  <c r="J460" i="2"/>
  <c r="S460" i="2" s="1"/>
  <c r="J465" i="2"/>
  <c r="S465" i="2" s="1"/>
  <c r="J467" i="2"/>
  <c r="S467" i="2" s="1"/>
  <c r="J477" i="2"/>
  <c r="S477" i="2" s="1"/>
  <c r="J478" i="2"/>
  <c r="S478" i="2" s="1"/>
  <c r="J479" i="2"/>
  <c r="S479" i="2" s="1"/>
  <c r="J480" i="2"/>
  <c r="S480" i="2" s="1"/>
  <c r="J155" i="2"/>
  <c r="S155" i="2" s="1"/>
  <c r="J156" i="2"/>
  <c r="S156" i="2" s="1"/>
  <c r="J163" i="2"/>
  <c r="S163" i="2" s="1"/>
  <c r="J164" i="2"/>
  <c r="S164" i="2" s="1"/>
  <c r="J165" i="2"/>
  <c r="S165" i="2" s="1"/>
  <c r="J166" i="2"/>
  <c r="S166" i="2" s="1"/>
  <c r="J171" i="2"/>
  <c r="S171" i="2" s="1"/>
  <c r="J172" i="2"/>
  <c r="S172" i="2" s="1"/>
  <c r="J173" i="2"/>
  <c r="S173" i="2" s="1"/>
  <c r="J174" i="2"/>
  <c r="S174" i="2" s="1"/>
  <c r="J180" i="2"/>
  <c r="S180" i="2" s="1"/>
  <c r="J181" i="2"/>
  <c r="S181" i="2" s="1"/>
  <c r="J183" i="2"/>
  <c r="S183" i="2" s="1"/>
  <c r="J184" i="2"/>
  <c r="S184" i="2" s="1"/>
  <c r="J185" i="2"/>
  <c r="S185" i="2" s="1"/>
  <c r="J190" i="2"/>
  <c r="S190" i="2" s="1"/>
  <c r="J196" i="2"/>
  <c r="S196" i="2" s="1"/>
  <c r="J197" i="2"/>
  <c r="S197" i="2" s="1"/>
  <c r="J198" i="2"/>
  <c r="S198" i="2" s="1"/>
  <c r="J202" i="2"/>
  <c r="S202" i="2" s="1"/>
  <c r="J204" i="2"/>
  <c r="S204" i="2" s="1"/>
  <c r="J219" i="2"/>
  <c r="S219" i="2" s="1"/>
  <c r="J220" i="2"/>
  <c r="S220" i="2" s="1"/>
  <c r="J221" i="2"/>
  <c r="S221" i="2" s="1"/>
  <c r="J226" i="2"/>
  <c r="S226" i="2" s="1"/>
  <c r="J227" i="2"/>
  <c r="S227" i="2" s="1"/>
  <c r="J228" i="2"/>
  <c r="S228" i="2" s="1"/>
  <c r="J229" i="2"/>
  <c r="S229" i="2" s="1"/>
  <c r="J230" i="2"/>
  <c r="S230" i="2" s="1"/>
  <c r="J235" i="2"/>
  <c r="S235" i="2" s="1"/>
  <c r="J237" i="2"/>
  <c r="S237" i="2" s="1"/>
  <c r="J238" i="2"/>
  <c r="S238" i="2" s="1"/>
  <c r="J241" i="2"/>
  <c r="S241" i="2" s="1"/>
  <c r="J249" i="2"/>
  <c r="S249" i="2" s="1"/>
  <c r="J250" i="2"/>
  <c r="S250" i="2" s="1"/>
  <c r="J270" i="2"/>
  <c r="S270" i="2" s="1"/>
  <c r="J271" i="2"/>
  <c r="S271" i="2" s="1"/>
  <c r="J277" i="2"/>
  <c r="S277" i="2" s="1"/>
  <c r="J278" i="2"/>
  <c r="S278" i="2" s="1"/>
  <c r="J279" i="2"/>
  <c r="S279" i="2" s="1"/>
  <c r="J280" i="2"/>
  <c r="S280" i="2" s="1"/>
  <c r="J285" i="2"/>
  <c r="S285" i="2" s="1"/>
  <c r="J286" i="2"/>
  <c r="S286" i="2" s="1"/>
  <c r="J287" i="2"/>
  <c r="S287" i="2" s="1"/>
  <c r="J288" i="2"/>
  <c r="S288" i="2" s="1"/>
  <c r="J293" i="2"/>
  <c r="S293" i="2" s="1"/>
  <c r="J294" i="2"/>
  <c r="S294" i="2" s="1"/>
  <c r="J295" i="2"/>
  <c r="S295" i="2" s="1"/>
  <c r="J298" i="2"/>
  <c r="S298" i="2" s="1"/>
  <c r="J299" i="2"/>
  <c r="S299" i="2" s="1"/>
  <c r="J310" i="2"/>
  <c r="S310" i="2" s="1"/>
  <c r="J316" i="2"/>
  <c r="S316" i="2" s="1"/>
  <c r="J327" i="2"/>
  <c r="S327" i="2" s="1"/>
  <c r="J331" i="2"/>
  <c r="S331" i="2" s="1"/>
  <c r="J332" i="2"/>
  <c r="S332" i="2" s="1"/>
  <c r="J333" i="2"/>
  <c r="S333" i="2" s="1"/>
  <c r="J362" i="2"/>
  <c r="S362" i="2" s="1"/>
  <c r="J491" i="2"/>
  <c r="S491" i="2" s="1"/>
  <c r="J495" i="2"/>
  <c r="S495" i="2" s="1"/>
  <c r="J506" i="2"/>
  <c r="S506" i="2" s="1"/>
  <c r="J507" i="2"/>
  <c r="S507" i="2" s="1"/>
  <c r="J510" i="2"/>
  <c r="S510" i="2" s="1"/>
  <c r="J511" i="2"/>
  <c r="S511" i="2" s="1"/>
  <c r="J485" i="2"/>
  <c r="S485" i="2" s="1"/>
  <c r="J486" i="2"/>
  <c r="S486" i="2" s="1"/>
  <c r="J487" i="2"/>
  <c r="S487" i="2" s="1"/>
  <c r="J489" i="2"/>
  <c r="S489" i="2" s="1"/>
  <c r="J490" i="2"/>
  <c r="S490" i="2" s="1"/>
  <c r="J378" i="2"/>
  <c r="S378" i="2" s="1"/>
  <c r="J394" i="2"/>
  <c r="S394" i="2" s="1"/>
  <c r="J396" i="2"/>
  <c r="S396" i="2" s="1"/>
  <c r="J398" i="2"/>
  <c r="S398" i="2" s="1"/>
  <c r="J399" i="2"/>
  <c r="S399" i="2" s="1"/>
  <c r="J408" i="2"/>
  <c r="S408" i="2" s="1"/>
  <c r="J417" i="2"/>
  <c r="S417" i="2" s="1"/>
  <c r="J418" i="2"/>
  <c r="S418" i="2" s="1"/>
  <c r="J419" i="2"/>
  <c r="S419" i="2" s="1"/>
  <c r="J427" i="2"/>
  <c r="S427" i="2" s="1"/>
  <c r="J367" i="2"/>
  <c r="S367" i="2" s="1"/>
  <c r="J373" i="2"/>
  <c r="S373" i="2" s="1"/>
  <c r="J14" i="2"/>
  <c r="S14" i="2" s="1"/>
  <c r="J15" i="2"/>
  <c r="S15" i="2" s="1"/>
  <c r="J16" i="2"/>
  <c r="S16" i="2" s="1"/>
  <c r="J37" i="2"/>
  <c r="S37" i="2" s="1"/>
  <c r="J38" i="2"/>
  <c r="S38" i="2" s="1"/>
  <c r="J39" i="2"/>
  <c r="S39" i="2" s="1"/>
  <c r="J40" i="2"/>
  <c r="S40" i="2" s="1"/>
  <c r="J45" i="2"/>
  <c r="S45" i="2" s="1"/>
  <c r="J46" i="2"/>
  <c r="S46" i="2" s="1"/>
  <c r="J47" i="2"/>
  <c r="S47" i="2" s="1"/>
  <c r="J48" i="2"/>
  <c r="S48" i="2" s="1"/>
  <c r="J54" i="2"/>
  <c r="S54" i="2" s="1"/>
  <c r="J55" i="2"/>
  <c r="S55" i="2" s="1"/>
  <c r="J56" i="2"/>
  <c r="S56" i="2" s="1"/>
  <c r="J89" i="2"/>
  <c r="S89" i="2" s="1"/>
  <c r="J90" i="2"/>
  <c r="S90" i="2" s="1"/>
  <c r="J91" i="2"/>
  <c r="S91" i="2" s="1"/>
  <c r="J92" i="2"/>
  <c r="S92" i="2" s="1"/>
  <c r="J97" i="2"/>
  <c r="S97" i="2" s="1"/>
  <c r="J98" i="2"/>
  <c r="S98" i="2" s="1"/>
  <c r="J99" i="2"/>
  <c r="S99" i="2" s="1"/>
  <c r="J101" i="2"/>
  <c r="S101" i="2" s="1"/>
  <c r="J106" i="2"/>
  <c r="S106" i="2" s="1"/>
  <c r="J107" i="2"/>
  <c r="S107" i="2" s="1"/>
  <c r="J108" i="2"/>
  <c r="S108" i="2" s="1"/>
  <c r="J109" i="2"/>
  <c r="S109" i="2" s="1"/>
  <c r="J110" i="2"/>
  <c r="S110" i="2" s="1"/>
  <c r="J115" i="2"/>
  <c r="S115" i="2" s="1"/>
  <c r="J116" i="2"/>
  <c r="S116" i="2" s="1"/>
  <c r="J117" i="2"/>
  <c r="S117" i="2" s="1"/>
  <c r="J124" i="2"/>
  <c r="S124" i="2" s="1"/>
  <c r="J125" i="2"/>
  <c r="S125" i="2" s="1"/>
  <c r="J126" i="2"/>
  <c r="S126" i="2" s="1"/>
  <c r="J132" i="2"/>
  <c r="S132" i="2" s="1"/>
  <c r="J133" i="2"/>
  <c r="S133" i="2" s="1"/>
  <c r="J404" i="2"/>
  <c r="S404" i="2" s="1"/>
  <c r="J458" i="2"/>
  <c r="S458" i="2" s="1"/>
  <c r="J134" i="2"/>
  <c r="S134" i="2" s="1"/>
  <c r="J345" i="2"/>
  <c r="S345" i="2" s="1"/>
  <c r="J346" i="2"/>
  <c r="S346" i="2" s="1"/>
  <c r="J347" i="2"/>
  <c r="S347" i="2" s="1"/>
  <c r="J147" i="2"/>
  <c r="S147" i="2" s="1"/>
  <c r="J154" i="2"/>
  <c r="S154" i="2" s="1"/>
  <c r="J157" i="2"/>
  <c r="S157" i="2" s="1"/>
  <c r="J158" i="2"/>
  <c r="S158" i="2" s="1"/>
  <c r="J159" i="2"/>
  <c r="S159" i="2" s="1"/>
  <c r="J162" i="2"/>
  <c r="S162" i="2" s="1"/>
  <c r="J167" i="2"/>
  <c r="S167" i="2" s="1"/>
  <c r="J168" i="2"/>
  <c r="S168" i="2" s="1"/>
  <c r="J169" i="2"/>
  <c r="S169" i="2" s="1"/>
  <c r="J170" i="2"/>
  <c r="S170" i="2" s="1"/>
  <c r="J175" i="2"/>
  <c r="S175" i="2" s="1"/>
  <c r="J176" i="2"/>
  <c r="S176" i="2" s="1"/>
  <c r="J177" i="2"/>
  <c r="S177" i="2" s="1"/>
  <c r="J186" i="2"/>
  <c r="S186" i="2" s="1"/>
  <c r="J187" i="2"/>
  <c r="S187" i="2" s="1"/>
  <c r="J188" i="2"/>
  <c r="S188" i="2" s="1"/>
  <c r="J189" i="2"/>
  <c r="S189" i="2" s="1"/>
  <c r="J205" i="2"/>
  <c r="S205" i="2" s="1"/>
  <c r="J207" i="2"/>
  <c r="S207" i="2" s="1"/>
  <c r="J210" i="2"/>
  <c r="S210" i="2" s="1"/>
  <c r="J217" i="2"/>
  <c r="S217" i="2" s="1"/>
  <c r="J222" i="2"/>
  <c r="S222" i="2" s="1"/>
  <c r="J223" i="2"/>
  <c r="S223" i="2" s="1"/>
  <c r="J224" i="2"/>
  <c r="S224" i="2" s="1"/>
  <c r="J225" i="2"/>
  <c r="S225" i="2" s="1"/>
  <c r="J231" i="2"/>
  <c r="S231" i="2" s="1"/>
  <c r="J232" i="2"/>
  <c r="S232" i="2" s="1"/>
  <c r="J233" i="2"/>
  <c r="S233" i="2" s="1"/>
  <c r="J234" i="2"/>
  <c r="S234" i="2" s="1"/>
  <c r="J242" i="2"/>
  <c r="S242" i="2" s="1"/>
  <c r="J245" i="2"/>
  <c r="S245" i="2" s="1"/>
  <c r="J246" i="2"/>
  <c r="S246" i="2" s="1"/>
  <c r="J256" i="2"/>
  <c r="S256" i="2" s="1"/>
  <c r="J257" i="2"/>
  <c r="S257" i="2" s="1"/>
  <c r="J272" i="2"/>
  <c r="S272" i="2" s="1"/>
  <c r="J273" i="2"/>
  <c r="S273" i="2" s="1"/>
  <c r="J274" i="2"/>
  <c r="S274" i="2" s="1"/>
  <c r="J275" i="2"/>
  <c r="S275" i="2" s="1"/>
  <c r="J276" i="2"/>
  <c r="S276" i="2" s="1"/>
  <c r="J281" i="2"/>
  <c r="S281" i="2" s="1"/>
  <c r="J283" i="2"/>
  <c r="S283" i="2" s="1"/>
  <c r="J284" i="2"/>
  <c r="S284" i="2" s="1"/>
  <c r="J290" i="2"/>
  <c r="S290" i="2" s="1"/>
  <c r="J291" i="2"/>
  <c r="S291" i="2" s="1"/>
  <c r="J306" i="2"/>
  <c r="S306" i="2" s="1"/>
  <c r="J307" i="2"/>
  <c r="S307" i="2" s="1"/>
  <c r="J308" i="2"/>
  <c r="S308" i="2" s="1"/>
  <c r="J317" i="2"/>
  <c r="S317" i="2" s="1"/>
  <c r="J318" i="2"/>
  <c r="S318" i="2" s="1"/>
  <c r="J321" i="2"/>
  <c r="S321" i="2" s="1"/>
  <c r="J323" i="2"/>
  <c r="S323" i="2" s="1"/>
  <c r="J324" i="2"/>
  <c r="S324" i="2" s="1"/>
  <c r="J335" i="2"/>
  <c r="S335" i="2" s="1"/>
  <c r="J350" i="2"/>
  <c r="S350" i="2" s="1"/>
  <c r="J352" i="2"/>
  <c r="S352" i="2" s="1"/>
  <c r="J356" i="2"/>
  <c r="S356" i="2" s="1"/>
  <c r="J361" i="2"/>
  <c r="S361" i="2" s="1"/>
  <c r="J428" i="2"/>
  <c r="S428" i="2" s="1"/>
  <c r="J442" i="2"/>
  <c r="S442" i="2" s="1"/>
  <c r="J444" i="2"/>
  <c r="S444" i="2" s="1"/>
  <c r="J446" i="2"/>
  <c r="S446" i="2" s="1"/>
  <c r="J454" i="2"/>
  <c r="S454" i="2" s="1"/>
  <c r="J461" i="2"/>
  <c r="S461" i="2" s="1"/>
  <c r="J463" i="2"/>
  <c r="S463" i="2" s="1"/>
  <c r="J464" i="2"/>
  <c r="S464" i="2" s="1"/>
  <c r="J469" i="2"/>
  <c r="S469" i="2" s="1"/>
  <c r="J471" i="2"/>
  <c r="S471" i="2" s="1"/>
  <c r="J474" i="2"/>
  <c r="S474" i="2" s="1"/>
  <c r="J475" i="2"/>
  <c r="S475" i="2" s="1"/>
  <c r="J476" i="2"/>
  <c r="S476" i="2" s="1"/>
  <c r="J481" i="2"/>
  <c r="S481" i="2" s="1"/>
  <c r="J483" i="2"/>
  <c r="S483" i="2" s="1"/>
  <c r="J484" i="2"/>
  <c r="S484" i="2" s="1"/>
  <c r="J488" i="2"/>
  <c r="S488" i="2" s="1"/>
  <c r="J366" i="2"/>
  <c r="S366" i="2" s="1"/>
  <c r="J372" i="2"/>
  <c r="S372" i="2" s="1"/>
  <c r="J386" i="2"/>
  <c r="S386" i="2" s="1"/>
  <c r="J387" i="2"/>
  <c r="S387" i="2" s="1"/>
  <c r="J389" i="2"/>
  <c r="S389" i="2" s="1"/>
  <c r="J392" i="2"/>
  <c r="S392" i="2" s="1"/>
  <c r="J497" i="2"/>
  <c r="S497" i="2" s="1"/>
  <c r="J501" i="2"/>
  <c r="S501" i="2" s="1"/>
  <c r="J502" i="2"/>
  <c r="S502" i="2" s="1"/>
  <c r="J505" i="2"/>
  <c r="S505" i="2" s="1"/>
  <c r="J512" i="2"/>
  <c r="S512" i="2" s="1"/>
  <c r="J400" i="2"/>
  <c r="S400" i="2" s="1"/>
  <c r="J401" i="2"/>
  <c r="S401" i="2" s="1"/>
  <c r="J403" i="2"/>
  <c r="S403" i="2" s="1"/>
  <c r="J405" i="2"/>
  <c r="S405" i="2" s="1"/>
  <c r="J414" i="2"/>
  <c r="S414" i="2" s="1"/>
  <c r="J415" i="2"/>
  <c r="S415" i="2" s="1"/>
  <c r="J422" i="2"/>
  <c r="S422" i="2" s="1"/>
  <c r="J424" i="2"/>
  <c r="S424" i="2" s="1"/>
  <c r="J425" i="2"/>
  <c r="S425" i="2" s="1"/>
  <c r="J426" i="2"/>
  <c r="S426" i="2" s="1"/>
  <c r="J353" i="2"/>
  <c r="S353" i="2" s="1"/>
  <c r="J359" i="2"/>
  <c r="S359" i="2" s="1"/>
  <c r="J492" i="2"/>
  <c r="S492" i="2" s="1"/>
  <c r="J503" i="2"/>
  <c r="S503" i="2" s="1"/>
  <c r="J429" i="2"/>
  <c r="S429" i="2" s="1"/>
  <c r="J440" i="2"/>
  <c r="S440" i="2" s="1"/>
  <c r="J379" i="2"/>
  <c r="S379" i="2" s="1"/>
  <c r="J334" i="2"/>
  <c r="S334" i="2" s="1"/>
  <c r="J402" i="2"/>
  <c r="S402" i="2" s="1"/>
  <c r="J10" i="2"/>
  <c r="S10" i="2" s="1"/>
  <c r="J482" i="2"/>
  <c r="S482" i="2" s="1"/>
  <c r="J421" i="2"/>
  <c r="S421" i="2" s="1"/>
  <c r="J420" i="2"/>
  <c r="S420" i="2" s="1"/>
  <c r="J179" i="2"/>
  <c r="S179" i="2" s="1"/>
  <c r="J178" i="2"/>
  <c r="S178" i="2" s="1"/>
  <c r="J240" i="2"/>
  <c r="S240" i="2" s="1"/>
  <c r="J243" i="2"/>
  <c r="S243" i="2" s="1"/>
  <c r="J244" i="2"/>
  <c r="S244" i="2" s="1"/>
  <c r="J247" i="2"/>
  <c r="S247" i="2" s="1"/>
  <c r="J248" i="2"/>
  <c r="S248" i="2" s="1"/>
  <c r="J267" i="2"/>
  <c r="S267" i="2" s="1"/>
  <c r="J269" i="2"/>
  <c r="S269" i="2" s="1"/>
  <c r="J282" i="2"/>
  <c r="S282" i="2" s="1"/>
  <c r="J289" i="2"/>
  <c r="S289" i="2" s="1"/>
  <c r="J329" i="2"/>
  <c r="S329" i="2" s="1"/>
  <c r="J330" i="2"/>
  <c r="S330" i="2" s="1"/>
  <c r="J462" i="2"/>
  <c r="S462" i="2" s="1"/>
  <c r="J416" i="2"/>
  <c r="S416" i="2" s="1"/>
  <c r="J13" i="2"/>
  <c r="S13" i="2" s="1"/>
  <c r="J59" i="2"/>
  <c r="S59" i="2" s="1"/>
  <c r="J60" i="2"/>
  <c r="S60" i="2" s="1"/>
  <c r="J62" i="2"/>
  <c r="S62" i="2" s="1"/>
  <c r="J63" i="2"/>
  <c r="S63" i="2" s="1"/>
  <c r="J68" i="2"/>
  <c r="S68" i="2" s="1"/>
  <c r="J69" i="2"/>
  <c r="S69" i="2" s="1"/>
  <c r="J70" i="2"/>
  <c r="S70" i="2" s="1"/>
  <c r="J71" i="2"/>
  <c r="S71" i="2" s="1"/>
  <c r="J77" i="2"/>
  <c r="S77" i="2" s="1"/>
  <c r="J78" i="2"/>
  <c r="S78" i="2" s="1"/>
  <c r="J118" i="2"/>
  <c r="S118" i="2" s="1"/>
  <c r="J122" i="2"/>
  <c r="S122" i="2" s="1"/>
  <c r="J145" i="2"/>
  <c r="S145" i="2" s="1"/>
  <c r="J561" i="2"/>
  <c r="S561" i="2" s="1"/>
  <c r="J562" i="2"/>
  <c r="S562" i="2" s="1"/>
  <c r="J79" i="2"/>
  <c r="S79" i="2" s="1"/>
  <c r="J358" i="2"/>
  <c r="S358" i="2" s="1"/>
  <c r="J363" i="2"/>
  <c r="S363" i="2" s="1"/>
  <c r="J374" i="2"/>
  <c r="S374" i="2" s="1"/>
  <c r="J508" i="2"/>
  <c r="S508" i="2" s="1"/>
  <c r="J447" i="2"/>
  <c r="S447" i="2" s="1"/>
  <c r="J423" i="2"/>
  <c r="S423" i="2" s="1"/>
  <c r="J12" i="2"/>
  <c r="S12" i="2" s="1"/>
  <c r="J50" i="2"/>
  <c r="S50" i="2" s="1"/>
  <c r="J57" i="2"/>
  <c r="S57" i="2" s="1"/>
  <c r="J58" i="2"/>
  <c r="S58" i="2" s="1"/>
  <c r="J65" i="2"/>
  <c r="S65" i="2" s="1"/>
  <c r="J66" i="2"/>
  <c r="S66" i="2" s="1"/>
  <c r="J67" i="2"/>
  <c r="S67" i="2" s="1"/>
  <c r="J73" i="2"/>
  <c r="S73" i="2" s="1"/>
  <c r="J75" i="2"/>
  <c r="S75" i="2" s="1"/>
  <c r="J76" i="2"/>
  <c r="S76" i="2" s="1"/>
  <c r="J138" i="2"/>
  <c r="S138" i="2" s="1"/>
  <c r="J140" i="2"/>
  <c r="S140" i="2" s="1"/>
  <c r="J141" i="2"/>
  <c r="S141" i="2" s="1"/>
  <c r="J143" i="2"/>
  <c r="S143" i="2" s="1"/>
  <c r="J80" i="2"/>
  <c r="S80" i="2" s="1"/>
  <c r="J182" i="2"/>
  <c r="S182" i="2" s="1"/>
  <c r="J209" i="2"/>
  <c r="S209" i="2" s="1"/>
  <c r="J236" i="2"/>
  <c r="S236" i="2" s="1"/>
  <c r="J239" i="2"/>
  <c r="S239" i="2" s="1"/>
  <c r="J258" i="2"/>
  <c r="S258" i="2" s="1"/>
  <c r="J262" i="2"/>
  <c r="S262" i="2" s="1"/>
  <c r="J264" i="2"/>
  <c r="S264" i="2" s="1"/>
  <c r="J265" i="2"/>
  <c r="S265" i="2" s="1"/>
  <c r="J292" i="2"/>
  <c r="S292" i="2" s="1"/>
  <c r="J296" i="2"/>
  <c r="S296" i="2" s="1"/>
  <c r="J297" i="2"/>
  <c r="S297" i="2" s="1"/>
  <c r="J160" i="2"/>
  <c r="S160" i="2" s="1"/>
  <c r="J161" i="2"/>
  <c r="S161" i="2" s="1"/>
  <c r="J18" i="2"/>
  <c r="S18" i="2" s="1"/>
  <c r="J19" i="2"/>
  <c r="S19" i="2" s="1"/>
  <c r="J20" i="2"/>
  <c r="S20" i="2" s="1"/>
  <c r="J21" i="2"/>
  <c r="S21" i="2" s="1"/>
  <c r="J22" i="2"/>
  <c r="S22" i="2" s="1"/>
  <c r="J23" i="2"/>
  <c r="S23" i="2" s="1"/>
  <c r="J64" i="2"/>
  <c r="S64" i="2" s="1"/>
  <c r="J11" i="2"/>
  <c r="S11" i="2" s="1"/>
  <c r="J72" i="2"/>
  <c r="S72" i="2" s="1"/>
  <c r="J61" i="2"/>
  <c r="S61" i="2" s="1"/>
  <c r="J74" i="2"/>
  <c r="S74" i="2" s="1"/>
  <c r="J26" i="2"/>
  <c r="S26" i="2" s="1"/>
  <c r="J27" i="2"/>
  <c r="S27" i="2" s="1"/>
  <c r="J28" i="2"/>
  <c r="S28" i="2" s="1"/>
  <c r="J29" i="2"/>
  <c r="S29" i="2" s="1"/>
  <c r="J30" i="2"/>
  <c r="S30" i="2" s="1"/>
  <c r="J31" i="2"/>
  <c r="S31" i="2" s="1"/>
  <c r="J32" i="2"/>
  <c r="S32" i="2" s="1"/>
  <c r="J33" i="2"/>
  <c r="S33" i="2" s="1"/>
  <c r="J34" i="2"/>
  <c r="S34" i="2" s="1"/>
  <c r="J82" i="2"/>
  <c r="S82" i="2" s="1"/>
  <c r="J83" i="2"/>
  <c r="S83" i="2" s="1"/>
  <c r="J84" i="2"/>
  <c r="S84" i="2" s="1"/>
  <c r="J85" i="2"/>
  <c r="S85" i="2" s="1"/>
  <c r="J86" i="2"/>
  <c r="S86" i="2" s="1"/>
  <c r="J87" i="2"/>
  <c r="S87" i="2" s="1"/>
  <c r="J100" i="2"/>
  <c r="S100" i="2" s="1"/>
  <c r="J127" i="2"/>
  <c r="S127" i="2" s="1"/>
  <c r="J128" i="2"/>
  <c r="S128" i="2" s="1"/>
  <c r="J129" i="2"/>
  <c r="S129" i="2" s="1"/>
  <c r="J130" i="2"/>
  <c r="S130" i="2" s="1"/>
  <c r="J131" i="2"/>
  <c r="S131" i="2" s="1"/>
  <c r="J135" i="2"/>
  <c r="S135" i="2" s="1"/>
  <c r="J136" i="2"/>
  <c r="S136" i="2" s="1"/>
  <c r="J139" i="2"/>
  <c r="S139" i="2" s="1"/>
  <c r="J144" i="2"/>
  <c r="S144" i="2" s="1"/>
  <c r="J148" i="2"/>
  <c r="S148" i="2" s="1"/>
  <c r="J149" i="2"/>
  <c r="S149" i="2" s="1"/>
  <c r="J150" i="2"/>
  <c r="S150" i="2" s="1"/>
  <c r="J151" i="2"/>
  <c r="S151" i="2" s="1"/>
  <c r="J153" i="2"/>
  <c r="S153" i="2" s="1"/>
  <c r="J191" i="2"/>
  <c r="S191" i="2" s="1"/>
  <c r="J192" i="2"/>
  <c r="S192" i="2" s="1"/>
  <c r="J193" i="2"/>
  <c r="S193" i="2" s="1"/>
  <c r="J194" i="2"/>
  <c r="S194" i="2" s="1"/>
  <c r="J195" i="2"/>
  <c r="S195" i="2" s="1"/>
  <c r="J199" i="2"/>
  <c r="S199" i="2" s="1"/>
  <c r="J200" i="2"/>
  <c r="S200" i="2" s="1"/>
  <c r="J203" i="2"/>
  <c r="S203" i="2" s="1"/>
  <c r="J206" i="2"/>
  <c r="S206" i="2" s="1"/>
  <c r="J208" i="2"/>
  <c r="S208" i="2" s="1"/>
  <c r="J211" i="2"/>
  <c r="S211" i="2" s="1"/>
  <c r="J212" i="2"/>
  <c r="S212" i="2" s="1"/>
  <c r="J213" i="2"/>
  <c r="S213" i="2" s="1"/>
  <c r="J214" i="2"/>
  <c r="S214" i="2" s="1"/>
  <c r="J215" i="2"/>
  <c r="S215" i="2" s="1"/>
  <c r="J216" i="2"/>
  <c r="S216" i="2" s="1"/>
  <c r="J218" i="2"/>
  <c r="S218" i="2" s="1"/>
  <c r="J251" i="2"/>
  <c r="S251" i="2" s="1"/>
  <c r="J252" i="2"/>
  <c r="S252" i="2" s="1"/>
  <c r="J253" i="2"/>
  <c r="S253" i="2" s="1"/>
  <c r="J254" i="2"/>
  <c r="S254" i="2" s="1"/>
  <c r="J259" i="2"/>
  <c r="S259" i="2" s="1"/>
  <c r="J260" i="2"/>
  <c r="S260" i="2" s="1"/>
  <c r="B4" i="41" l="1"/>
  <c r="B3" i="41"/>
  <c r="B1" i="41" l="1"/>
  <c r="B2" i="41"/>
  <c r="K52" i="38" l="1"/>
  <c r="K60" i="38" l="1"/>
  <c r="K59" i="38"/>
  <c r="K58" i="38"/>
  <c r="K57" i="38"/>
  <c r="K56" i="38"/>
  <c r="K55" i="38"/>
  <c r="K54" i="38"/>
  <c r="K53" i="38"/>
  <c r="K51" i="38"/>
  <c r="K50" i="38"/>
  <c r="B5" i="5" l="1"/>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S24" i="2"/>
  <c r="S25" i="2"/>
  <c r="S35" i="2"/>
  <c r="S36" i="2"/>
  <c r="S41" i="2"/>
  <c r="S42" i="2"/>
  <c r="S43" i="2"/>
  <c r="J17" i="2"/>
  <c r="S17" i="2" s="1"/>
  <c r="B6" i="28"/>
  <c r="B5" i="28"/>
  <c r="B3" i="28"/>
  <c r="A4" i="28"/>
  <c r="A5" i="28"/>
  <c r="A6" i="28"/>
  <c r="A3" i="28"/>
  <c r="B7" i="2"/>
  <c r="B6" i="2"/>
  <c r="B5" i="2"/>
  <c r="B4" i="2"/>
  <c r="B3" i="2"/>
  <c r="C7" i="2"/>
  <c r="C6" i="2"/>
  <c r="C5" i="2"/>
  <c r="C3" i="2"/>
  <c r="K54" i="18"/>
  <c r="K55" i="18"/>
  <c r="K56" i="18"/>
  <c r="K57" i="18"/>
  <c r="K58" i="18"/>
  <c r="K59" i="18"/>
  <c r="K60" i="18"/>
  <c r="K53" i="18"/>
  <c r="K51" i="18"/>
  <c r="K50" i="18"/>
  <c r="O1744" i="2" l="1"/>
  <c r="M1744" i="2" s="1"/>
  <c r="O1743" i="2"/>
  <c r="M1743" i="2" s="1"/>
  <c r="D13" i="37"/>
  <c r="E13" i="37"/>
  <c r="D14" i="37"/>
  <c r="E14" i="37"/>
  <c r="O486" i="2"/>
  <c r="M486" i="2" s="1"/>
  <c r="O426" i="2"/>
  <c r="M426" i="2" s="1"/>
  <c r="O1725" i="2"/>
  <c r="O1712" i="2"/>
  <c r="M1712" i="2" s="1"/>
  <c r="O1698" i="2"/>
  <c r="M1698" i="2" s="1"/>
  <c r="O1689" i="2"/>
  <c r="O1688" i="2"/>
  <c r="M1688" i="2" s="1"/>
  <c r="O1668" i="2"/>
  <c r="M1668" i="2" s="1"/>
  <c r="O1663" i="2"/>
  <c r="O1643" i="2"/>
  <c r="M1643" i="2" s="1"/>
  <c r="O1635" i="2"/>
  <c r="M1635" i="2" s="1"/>
  <c r="O1627" i="2"/>
  <c r="M1627" i="2" s="1"/>
  <c r="O1624" i="2"/>
  <c r="O1602" i="2"/>
  <c r="M1602" i="2" s="1"/>
  <c r="O1595" i="2"/>
  <c r="M1595" i="2" s="1"/>
  <c r="O1587" i="2"/>
  <c r="M1587" i="2" s="1"/>
  <c r="O1582" i="2"/>
  <c r="O1560" i="2"/>
  <c r="M1560" i="2" s="1"/>
  <c r="O1552" i="2"/>
  <c r="M1552" i="2" s="1"/>
  <c r="O1545" i="2"/>
  <c r="M1545" i="2" s="1"/>
  <c r="O1738" i="2"/>
  <c r="M1738" i="2" s="1"/>
  <c r="O1732" i="2"/>
  <c r="M1732" i="2" s="1"/>
  <c r="O1726" i="2"/>
  <c r="O1690" i="2"/>
  <c r="O1687" i="2"/>
  <c r="M1687" i="2" s="1"/>
  <c r="O1683" i="2"/>
  <c r="O1682" i="2"/>
  <c r="M1682" i="2" s="1"/>
  <c r="O1667" i="2"/>
  <c r="M1667" i="2" s="1"/>
  <c r="O1664" i="2"/>
  <c r="O1642" i="2"/>
  <c r="M1642" i="2" s="1"/>
  <c r="O1742" i="2"/>
  <c r="M1742" i="2" s="1"/>
  <c r="O1737" i="2"/>
  <c r="M1737" i="2" s="1"/>
  <c r="O1731" i="2"/>
  <c r="M1731" i="2" s="1"/>
  <c r="O1730" i="2"/>
  <c r="O1727" i="2"/>
  <c r="O1704" i="2"/>
  <c r="M1704" i="2" s="1"/>
  <c r="O1691" i="2"/>
  <c r="O1684" i="2"/>
  <c r="O1681" i="2"/>
  <c r="M1681" i="2" s="1"/>
  <c r="O1674" i="2"/>
  <c r="M1674" i="2" s="1"/>
  <c r="O1666" i="2"/>
  <c r="M1666" i="2" s="1"/>
  <c r="O1665" i="2"/>
  <c r="O1658" i="2"/>
  <c r="M1658" i="2" s="1"/>
  <c r="O1641" i="2"/>
  <c r="M1641" i="2" s="1"/>
  <c r="O1633" i="2"/>
  <c r="M1633" i="2" s="1"/>
  <c r="O1617" i="2"/>
  <c r="M1617" i="2" s="1"/>
  <c r="O1593" i="2"/>
  <c r="M1593" i="2" s="1"/>
  <c r="O1728" i="2"/>
  <c r="O1718" i="2"/>
  <c r="O1717" i="2"/>
  <c r="M1717" i="2" s="1"/>
  <c r="O1710" i="2"/>
  <c r="M1710" i="2" s="1"/>
  <c r="O1703" i="2"/>
  <c r="M1703" i="2" s="1"/>
  <c r="O1685" i="2"/>
  <c r="O1680" i="2"/>
  <c r="M1680" i="2" s="1"/>
  <c r="O1673" i="2"/>
  <c r="M1673" i="2" s="1"/>
  <c r="O1657" i="2"/>
  <c r="M1657" i="2" s="1"/>
  <c r="O1640" i="2"/>
  <c r="M1640" i="2" s="1"/>
  <c r="O1632" i="2"/>
  <c r="M1632" i="2" s="1"/>
  <c r="O1608" i="2"/>
  <c r="O1607" i="2"/>
  <c r="M1607" i="2" s="1"/>
  <c r="O1592" i="2"/>
  <c r="M1592" i="2" s="1"/>
  <c r="O1577" i="2"/>
  <c r="O1566" i="2"/>
  <c r="O1565" i="2"/>
  <c r="M1565" i="2" s="1"/>
  <c r="O1557" i="2"/>
  <c r="M1557" i="2" s="1"/>
  <c r="O1550" i="2"/>
  <c r="M1550" i="2" s="1"/>
  <c r="O1542" i="2"/>
  <c r="M1542" i="2" s="1"/>
  <c r="O1708" i="2"/>
  <c r="M1708" i="2" s="1"/>
  <c r="O1699" i="2"/>
  <c r="M1699" i="2" s="1"/>
  <c r="O1671" i="2"/>
  <c r="M1671" i="2" s="1"/>
  <c r="O1652" i="2"/>
  <c r="O1651" i="2"/>
  <c r="M1651" i="2" s="1"/>
  <c r="O1647" i="2"/>
  <c r="O1646" i="2"/>
  <c r="M1646" i="2" s="1"/>
  <c r="O1631" i="2"/>
  <c r="M1631" i="2" s="1"/>
  <c r="O1622" i="2"/>
  <c r="O1590" i="2"/>
  <c r="M1590" i="2" s="1"/>
  <c r="O1581" i="2"/>
  <c r="O1556" i="2"/>
  <c r="M1556" i="2" s="1"/>
  <c r="O1547" i="2"/>
  <c r="M1547" i="2" s="1"/>
  <c r="O1538" i="2"/>
  <c r="M1538" i="2" s="1"/>
  <c r="O1529" i="2"/>
  <c r="O1528" i="2"/>
  <c r="M1528" i="2" s="1"/>
  <c r="O1515" i="2"/>
  <c r="M1515" i="2" s="1"/>
  <c r="O1507" i="2"/>
  <c r="M1507" i="2" s="1"/>
  <c r="O1485" i="2"/>
  <c r="M1485" i="2" s="1"/>
  <c r="O1477" i="2"/>
  <c r="M1477" i="2" s="1"/>
  <c r="O1471" i="2"/>
  <c r="M1471" i="2" s="1"/>
  <c r="O1447" i="2"/>
  <c r="M1447" i="2" s="1"/>
  <c r="O1426" i="2"/>
  <c r="M1426" i="2" s="1"/>
  <c r="O1418" i="2"/>
  <c r="M1418" i="2" s="1"/>
  <c r="O1410" i="2"/>
  <c r="M1410" i="2" s="1"/>
  <c r="O1402" i="2"/>
  <c r="M1402" i="2" s="1"/>
  <c r="O1394" i="2"/>
  <c r="O1377" i="2"/>
  <c r="M1377" i="2" s="1"/>
  <c r="O1370" i="2"/>
  <c r="M1370" i="2" s="1"/>
  <c r="O1353" i="2"/>
  <c r="O1345" i="2"/>
  <c r="O1344" i="2"/>
  <c r="M1344" i="2" s="1"/>
  <c r="O1336" i="2"/>
  <c r="M1336" i="2" s="1"/>
  <c r="O1328" i="2"/>
  <c r="M1328" i="2" s="1"/>
  <c r="O1325" i="2"/>
  <c r="O1318" i="2"/>
  <c r="M1318" i="2" s="1"/>
  <c r="O1314" i="2"/>
  <c r="O1301" i="2"/>
  <c r="M1301" i="2" s="1"/>
  <c r="O1272" i="2"/>
  <c r="M1272" i="2" s="1"/>
  <c r="O1264" i="2"/>
  <c r="M1264" i="2" s="1"/>
  <c r="O1247" i="2"/>
  <c r="O1234" i="2"/>
  <c r="M1234" i="2" s="1"/>
  <c r="O1226" i="2"/>
  <c r="M1226" i="2" s="1"/>
  <c r="O1209" i="2"/>
  <c r="M1209" i="2" s="1"/>
  <c r="O1201" i="2"/>
  <c r="M1201" i="2" s="1"/>
  <c r="O1193" i="2"/>
  <c r="O1187" i="2"/>
  <c r="O1184" i="2"/>
  <c r="M1184" i="2" s="1"/>
  <c r="O1176" i="2"/>
  <c r="M1176" i="2" s="1"/>
  <c r="O1168" i="2"/>
  <c r="M1168" i="2" s="1"/>
  <c r="O1157" i="2"/>
  <c r="O1152" i="2"/>
  <c r="M1152" i="2" s="1"/>
  <c r="O1144" i="2"/>
  <c r="M1144" i="2" s="1"/>
  <c r="O1136" i="2"/>
  <c r="M1136" i="2" s="1"/>
  <c r="O1129" i="2"/>
  <c r="O1123" i="2"/>
  <c r="O1120" i="2"/>
  <c r="M1120" i="2" s="1"/>
  <c r="O1112" i="2"/>
  <c r="M1112" i="2" s="1"/>
  <c r="O1104" i="2"/>
  <c r="M1104" i="2" s="1"/>
  <c r="O1088" i="2"/>
  <c r="M1088" i="2" s="1"/>
  <c r="O1080" i="2"/>
  <c r="M1080" i="2" s="1"/>
  <c r="O1707" i="2"/>
  <c r="M1707" i="2" s="1"/>
  <c r="O1679" i="2"/>
  <c r="M1679" i="2" s="1"/>
  <c r="O1670" i="2"/>
  <c r="M1670" i="2" s="1"/>
  <c r="O1653" i="2"/>
  <c r="O1648" i="2"/>
  <c r="O1645" i="2"/>
  <c r="M1645" i="2" s="1"/>
  <c r="O1630" i="2"/>
  <c r="M1630" i="2" s="1"/>
  <c r="O1623" i="2"/>
  <c r="O1589" i="2"/>
  <c r="M1589" i="2" s="1"/>
  <c r="O1555" i="2"/>
  <c r="M1555" i="2" s="1"/>
  <c r="O1546" i="2"/>
  <c r="M1546" i="2" s="1"/>
  <c r="O1530" i="2"/>
  <c r="O1527" i="2"/>
  <c r="M1527" i="2" s="1"/>
  <c r="O1523" i="2"/>
  <c r="O1522" i="2"/>
  <c r="M1522" i="2" s="1"/>
  <c r="O1514" i="2"/>
  <c r="M1514" i="2" s="1"/>
  <c r="O1506" i="2"/>
  <c r="M1506" i="2" s="1"/>
  <c r="O1497" i="2"/>
  <c r="O1496" i="2"/>
  <c r="M1496" i="2" s="1"/>
  <c r="O1492" i="2"/>
  <c r="O1491" i="2"/>
  <c r="M1491" i="2" s="1"/>
  <c r="O1484" i="2"/>
  <c r="M1484" i="2" s="1"/>
  <c r="O1476" i="2"/>
  <c r="M1476" i="2" s="1"/>
  <c r="O1470" i="2"/>
  <c r="M1470" i="2" s="1"/>
  <c r="O1454" i="2"/>
  <c r="M1454" i="2" s="1"/>
  <c r="O1446" i="2"/>
  <c r="M1446" i="2" s="1"/>
  <c r="O1441" i="2"/>
  <c r="M1441" i="2" s="1"/>
  <c r="O1425" i="2"/>
  <c r="M1425" i="2" s="1"/>
  <c r="O1417" i="2"/>
  <c r="M1417" i="2" s="1"/>
  <c r="O1409" i="2"/>
  <c r="M1409" i="2" s="1"/>
  <c r="O1401" i="2"/>
  <c r="M1401" i="2" s="1"/>
  <c r="O1385" i="2"/>
  <c r="O1384" i="2"/>
  <c r="M1384" i="2" s="1"/>
  <c r="O1376" i="2"/>
  <c r="M1376" i="2" s="1"/>
  <c r="O1369" i="2"/>
  <c r="M1369" i="2" s="1"/>
  <c r="O1346" i="2"/>
  <c r="O1343" i="2"/>
  <c r="M1343" i="2" s="1"/>
  <c r="O1335" i="2"/>
  <c r="M1335" i="2" s="1"/>
  <c r="O1327" i="2"/>
  <c r="M1327" i="2" s="1"/>
  <c r="O1326" i="2"/>
  <c r="O1315" i="2"/>
  <c r="O1309" i="2"/>
  <c r="O1308" i="2"/>
  <c r="M1308" i="2" s="1"/>
  <c r="O1300" i="2"/>
  <c r="M1300" i="2" s="1"/>
  <c r="O1289" i="2"/>
  <c r="O1271" i="2"/>
  <c r="M1271" i="2" s="1"/>
  <c r="O1257" i="2"/>
  <c r="M1257" i="2" s="1"/>
  <c r="O1241" i="2"/>
  <c r="M1241" i="2" s="1"/>
  <c r="O1233" i="2"/>
  <c r="M1233" i="2" s="1"/>
  <c r="O1225" i="2"/>
  <c r="M1225" i="2" s="1"/>
  <c r="O1221" i="2"/>
  <c r="O1220" i="2"/>
  <c r="M1220" i="2" s="1"/>
  <c r="O1208" i="2"/>
  <c r="M1208" i="2" s="1"/>
  <c r="O1200" i="2"/>
  <c r="M1200" i="2" s="1"/>
  <c r="O1188" i="2"/>
  <c r="O1183" i="2"/>
  <c r="M1183" i="2" s="1"/>
  <c r="O1175" i="2"/>
  <c r="M1175" i="2" s="1"/>
  <c r="O1167" i="2"/>
  <c r="M1167" i="2" s="1"/>
  <c r="O1151" i="2"/>
  <c r="M1151" i="2" s="1"/>
  <c r="O1143" i="2"/>
  <c r="M1143" i="2" s="1"/>
  <c r="O1135" i="2"/>
  <c r="M1135" i="2" s="1"/>
  <c r="O1124" i="2"/>
  <c r="O1119" i="2"/>
  <c r="M1119" i="2" s="1"/>
  <c r="O1111" i="2"/>
  <c r="M1111" i="2" s="1"/>
  <c r="O1103" i="2"/>
  <c r="M1103" i="2" s="1"/>
  <c r="O1087" i="2"/>
  <c r="M1087" i="2" s="1"/>
  <c r="O1079" i="2"/>
  <c r="M1079" i="2" s="1"/>
  <c r="O1072" i="2"/>
  <c r="O1066" i="2"/>
  <c r="O1063" i="2"/>
  <c r="M1063" i="2" s="1"/>
  <c r="O1055" i="2"/>
  <c r="M1055" i="2" s="1"/>
  <c r="O1715" i="2"/>
  <c r="M1715" i="2" s="1"/>
  <c r="O1706" i="2"/>
  <c r="M1706" i="2" s="1"/>
  <c r="O1678" i="2"/>
  <c r="M1678" i="2" s="1"/>
  <c r="O1669" i="2"/>
  <c r="M1669" i="2" s="1"/>
  <c r="O1654" i="2"/>
  <c r="O1649" i="2"/>
  <c r="O1644" i="2"/>
  <c r="M1644" i="2" s="1"/>
  <c r="O1629" i="2"/>
  <c r="M1629" i="2" s="1"/>
  <c r="O1599" i="2"/>
  <c r="M1599" i="2" s="1"/>
  <c r="O1588" i="2"/>
  <c r="M1588" i="2" s="1"/>
  <c r="O1576" i="2"/>
  <c r="O1564" i="2"/>
  <c r="M1564" i="2" s="1"/>
  <c r="O1544" i="2"/>
  <c r="M1544" i="2" s="1"/>
  <c r="O1531" i="2"/>
  <c r="O1524" i="2"/>
  <c r="O1521" i="2"/>
  <c r="M1521" i="2" s="1"/>
  <c r="O1513" i="2"/>
  <c r="M1513" i="2" s="1"/>
  <c r="O1498" i="2"/>
  <c r="O1493" i="2"/>
  <c r="O1490" i="2"/>
  <c r="M1490" i="2" s="1"/>
  <c r="O1483" i="2"/>
  <c r="M1483" i="2" s="1"/>
  <c r="O1475" i="2"/>
  <c r="M1475" i="2" s="1"/>
  <c r="O1461" i="2"/>
  <c r="O1460" i="2"/>
  <c r="M1460" i="2" s="1"/>
  <c r="O1453" i="2"/>
  <c r="M1453" i="2" s="1"/>
  <c r="O1445" i="2"/>
  <c r="M1445" i="2" s="1"/>
  <c r="O1440" i="2"/>
  <c r="M1440" i="2" s="1"/>
  <c r="O1424" i="2"/>
  <c r="M1424" i="2" s="1"/>
  <c r="O1416" i="2"/>
  <c r="M1416" i="2" s="1"/>
  <c r="O1408" i="2"/>
  <c r="M1408" i="2" s="1"/>
  <c r="O1400" i="2"/>
  <c r="M1400" i="2" s="1"/>
  <c r="O1386" i="2"/>
  <c r="O1383" i="2"/>
  <c r="M1383" i="2" s="1"/>
  <c r="O1375" i="2"/>
  <c r="M1375" i="2" s="1"/>
  <c r="O1368" i="2"/>
  <c r="M1368" i="2" s="1"/>
  <c r="O1359" i="2"/>
  <c r="O1347" i="2"/>
  <c r="O1342" i="2"/>
  <c r="M1342" i="2" s="1"/>
  <c r="O1334" i="2"/>
  <c r="M1334" i="2" s="1"/>
  <c r="O1316" i="2"/>
  <c r="O1310" i="2"/>
  <c r="O1307" i="2"/>
  <c r="M1307" i="2" s="1"/>
  <c r="O1299" i="2"/>
  <c r="M1299" i="2" s="1"/>
  <c r="O1290" i="2"/>
  <c r="O1279" i="2"/>
  <c r="O1278" i="2"/>
  <c r="M1278" i="2" s="1"/>
  <c r="O1270" i="2"/>
  <c r="M1270" i="2" s="1"/>
  <c r="O1240" i="2"/>
  <c r="M1240" i="2" s="1"/>
  <c r="O1735" i="2"/>
  <c r="M1735" i="2" s="1"/>
  <c r="O1721" i="2"/>
  <c r="O1720" i="2"/>
  <c r="M1720" i="2" s="1"/>
  <c r="O1719" i="2"/>
  <c r="O1714" i="2"/>
  <c r="M1714" i="2" s="1"/>
  <c r="O1677" i="2"/>
  <c r="M1677" i="2" s="1"/>
  <c r="O1661" i="2"/>
  <c r="O1639" i="2"/>
  <c r="M1639" i="2" s="1"/>
  <c r="O1628" i="2"/>
  <c r="M1628" i="2" s="1"/>
  <c r="O1618" i="2"/>
  <c r="M1618" i="2" s="1"/>
  <c r="O1606" i="2"/>
  <c r="M1606" i="2" s="1"/>
  <c r="O1598" i="2"/>
  <c r="M1598" i="2" s="1"/>
  <c r="O1586" i="2"/>
  <c r="M1586" i="2" s="1"/>
  <c r="O1583" i="2"/>
  <c r="O1563" i="2"/>
  <c r="M1563" i="2" s="1"/>
  <c r="O1553" i="2"/>
  <c r="M1553" i="2" s="1"/>
  <c r="O1543" i="2"/>
  <c r="M1543" i="2" s="1"/>
  <c r="O1525" i="2"/>
  <c r="O1512" i="2"/>
  <c r="M1512" i="2" s="1"/>
  <c r="O1499" i="2"/>
  <c r="O1494" i="2"/>
  <c r="O1489" i="2"/>
  <c r="M1489" i="2" s="1"/>
  <c r="O1482" i="2"/>
  <c r="M1482" i="2" s="1"/>
  <c r="O1474" i="2"/>
  <c r="M1474" i="2" s="1"/>
  <c r="O1465" i="2"/>
  <c r="O1462" i="2"/>
  <c r="O1459" i="2"/>
  <c r="M1459" i="2" s="1"/>
  <c r="O1452" i="2"/>
  <c r="M1452" i="2" s="1"/>
  <c r="O1439" i="2"/>
  <c r="M1439" i="2" s="1"/>
  <c r="O1438" i="2"/>
  <c r="O1433" i="2"/>
  <c r="M1433" i="2" s="1"/>
  <c r="O1423" i="2"/>
  <c r="M1423" i="2" s="1"/>
  <c r="O1415" i="2"/>
  <c r="M1415" i="2" s="1"/>
  <c r="O1407" i="2"/>
  <c r="M1407" i="2" s="1"/>
  <c r="O1387" i="2"/>
  <c r="O1382" i="2"/>
  <c r="M1382" i="2" s="1"/>
  <c r="O1374" i="2"/>
  <c r="M1374" i="2" s="1"/>
  <c r="O1367" i="2"/>
  <c r="M1367" i="2" s="1"/>
  <c r="O1360" i="2"/>
  <c r="O1341" i="2"/>
  <c r="M1341" i="2" s="1"/>
  <c r="O1333" i="2"/>
  <c r="M1333" i="2" s="1"/>
  <c r="O1311" i="2"/>
  <c r="O1306" i="2"/>
  <c r="M1306" i="2" s="1"/>
  <c r="O1298" i="2"/>
  <c r="M1298" i="2" s="1"/>
  <c r="O1291" i="2"/>
  <c r="O1280" i="2"/>
  <c r="O1277" i="2"/>
  <c r="M1277" i="2" s="1"/>
  <c r="O1269" i="2"/>
  <c r="M1269" i="2" s="1"/>
  <c r="O1256" i="2"/>
  <c r="M1256" i="2" s="1"/>
  <c r="O1252" i="2"/>
  <c r="O1251" i="2"/>
  <c r="M1251" i="2" s="1"/>
  <c r="O1239" i="2"/>
  <c r="M1239" i="2" s="1"/>
  <c r="O1231" i="2"/>
  <c r="M1231" i="2" s="1"/>
  <c r="O1223" i="2"/>
  <c r="O1215" i="2"/>
  <c r="O1214" i="2"/>
  <c r="M1214" i="2" s="1"/>
  <c r="O1206" i="2"/>
  <c r="M1206" i="2" s="1"/>
  <c r="O1181" i="2"/>
  <c r="M1181" i="2" s="1"/>
  <c r="O1173" i="2"/>
  <c r="M1173" i="2" s="1"/>
  <c r="O1165" i="2"/>
  <c r="M1165" i="2" s="1"/>
  <c r="O1149" i="2"/>
  <c r="M1149" i="2" s="1"/>
  <c r="O1141" i="2"/>
  <c r="M1141" i="2" s="1"/>
  <c r="O1133" i="2"/>
  <c r="M1133" i="2" s="1"/>
  <c r="O1117" i="2"/>
  <c r="M1117" i="2" s="1"/>
  <c r="O1109" i="2"/>
  <c r="M1109" i="2" s="1"/>
  <c r="O1098" i="2"/>
  <c r="O1734" i="2"/>
  <c r="M1734" i="2" s="1"/>
  <c r="O1722" i="2"/>
  <c r="O1713" i="2"/>
  <c r="M1713" i="2" s="1"/>
  <c r="O1676" i="2"/>
  <c r="M1676" i="2" s="1"/>
  <c r="O1662" i="2"/>
  <c r="O1638" i="2"/>
  <c r="M1638" i="2" s="1"/>
  <c r="O1626" i="2"/>
  <c r="M1626" i="2" s="1"/>
  <c r="O1625" i="2"/>
  <c r="O1605" i="2"/>
  <c r="M1605" i="2" s="1"/>
  <c r="O1597" i="2"/>
  <c r="M1597" i="2" s="1"/>
  <c r="O1585" i="2"/>
  <c r="M1585" i="2" s="1"/>
  <c r="O1584" i="2"/>
  <c r="O1567" i="2"/>
  <c r="O1562" i="2"/>
  <c r="M1562" i="2" s="1"/>
  <c r="O1541" i="2"/>
  <c r="M1541" i="2" s="1"/>
  <c r="O1519" i="2"/>
  <c r="M1519" i="2" s="1"/>
  <c r="O1511" i="2"/>
  <c r="M1511" i="2" s="1"/>
  <c r="O1481" i="2"/>
  <c r="M1481" i="2" s="1"/>
  <c r="O1466" i="2"/>
  <c r="O1463" i="2"/>
  <c r="O1458" i="2"/>
  <c r="M1458" i="2" s="1"/>
  <c r="O1451" i="2"/>
  <c r="M1451" i="2" s="1"/>
  <c r="O1431" i="2"/>
  <c r="O1430" i="2"/>
  <c r="M1430" i="2" s="1"/>
  <c r="O1422" i="2"/>
  <c r="M1422" i="2" s="1"/>
  <c r="O1406" i="2"/>
  <c r="M1406" i="2" s="1"/>
  <c r="O1381" i="2"/>
  <c r="M1381" i="2" s="1"/>
  <c r="O1366" i="2"/>
  <c r="M1366" i="2" s="1"/>
  <c r="O1361" i="2"/>
  <c r="O1340" i="2"/>
  <c r="M1340" i="2" s="1"/>
  <c r="O1332" i="2"/>
  <c r="M1332" i="2" s="1"/>
  <c r="O1305" i="2"/>
  <c r="M1305" i="2" s="1"/>
  <c r="O1297" i="2"/>
  <c r="M1297" i="2" s="1"/>
  <c r="O1292" i="2"/>
  <c r="O1286" i="2"/>
  <c r="M1286" i="2" s="1"/>
  <c r="O1281" i="2"/>
  <c r="O1276" i="2"/>
  <c r="M1276" i="2" s="1"/>
  <c r="O1268" i="2"/>
  <c r="M1268" i="2" s="1"/>
  <c r="O1253" i="2"/>
  <c r="O1250" i="2"/>
  <c r="M1250" i="2" s="1"/>
  <c r="O1238" i="2"/>
  <c r="M1238" i="2" s="1"/>
  <c r="O1230" i="2"/>
  <c r="M1230" i="2" s="1"/>
  <c r="O1216" i="2"/>
  <c r="O1213" i="2"/>
  <c r="M1213" i="2" s="1"/>
  <c r="O1205" i="2"/>
  <c r="M1205" i="2" s="1"/>
  <c r="O1140" i="2"/>
  <c r="M1140" i="2" s="1"/>
  <c r="O1132" i="2"/>
  <c r="M1132" i="2" s="1"/>
  <c r="O1116" i="2"/>
  <c r="M1116" i="2" s="1"/>
  <c r="O1108" i="2"/>
  <c r="M1108" i="2" s="1"/>
  <c r="O1723" i="2"/>
  <c r="O1702" i="2"/>
  <c r="M1702" i="2" s="1"/>
  <c r="O1695" i="2"/>
  <c r="M1695" i="2" s="1"/>
  <c r="O1637" i="2"/>
  <c r="M1637" i="2" s="1"/>
  <c r="O1612" i="2"/>
  <c r="O1609" i="2"/>
  <c r="O1604" i="2"/>
  <c r="M1604" i="2" s="1"/>
  <c r="O1596" i="2"/>
  <c r="M1596" i="2" s="1"/>
  <c r="O1578" i="2"/>
  <c r="O1573" i="2"/>
  <c r="M1573" i="2" s="1"/>
  <c r="O1568" i="2"/>
  <c r="O1561" i="2"/>
  <c r="M1561" i="2" s="1"/>
  <c r="O1535" i="2"/>
  <c r="M1535" i="2" s="1"/>
  <c r="O1518" i="2"/>
  <c r="M1518" i="2" s="1"/>
  <c r="O1510" i="2"/>
  <c r="M1510" i="2" s="1"/>
  <c r="O1488" i="2"/>
  <c r="M1488" i="2" s="1"/>
  <c r="O1480" i="2"/>
  <c r="M1480" i="2" s="1"/>
  <c r="O1467" i="2"/>
  <c r="O1457" i="2"/>
  <c r="M1457" i="2" s="1"/>
  <c r="O1450" i="2"/>
  <c r="M1450" i="2" s="1"/>
  <c r="O1421" i="2"/>
  <c r="M1421" i="2" s="1"/>
  <c r="O1405" i="2"/>
  <c r="M1405" i="2" s="1"/>
  <c r="O1397" i="2"/>
  <c r="M1397" i="2" s="1"/>
  <c r="O1380" i="2"/>
  <c r="M1380" i="2" s="1"/>
  <c r="O1373" i="2"/>
  <c r="M1373" i="2" s="1"/>
  <c r="O1365" i="2"/>
  <c r="M1365" i="2" s="1"/>
  <c r="O1362" i="2"/>
  <c r="O1356" i="2"/>
  <c r="M1356" i="2" s="1"/>
  <c r="O1339" i="2"/>
  <c r="M1339" i="2" s="1"/>
  <c r="O1331" i="2"/>
  <c r="M1331" i="2" s="1"/>
  <c r="O1322" i="2"/>
  <c r="O1304" i="2"/>
  <c r="M1304" i="2" s="1"/>
  <c r="O1296" i="2"/>
  <c r="M1296" i="2" s="1"/>
  <c r="O1293" i="2"/>
  <c r="O1275" i="2"/>
  <c r="M1275" i="2" s="1"/>
  <c r="O1267" i="2"/>
  <c r="M1267" i="2" s="1"/>
  <c r="O1261" i="2"/>
  <c r="M1261" i="2" s="1"/>
  <c r="O1254" i="2"/>
  <c r="O1237" i="2"/>
  <c r="M1237" i="2" s="1"/>
  <c r="O1229" i="2"/>
  <c r="M1229" i="2" s="1"/>
  <c r="O1217" i="2"/>
  <c r="O1212" i="2"/>
  <c r="M1212" i="2" s="1"/>
  <c r="O1204" i="2"/>
  <c r="M1204" i="2" s="1"/>
  <c r="O1196" i="2"/>
  <c r="M1196" i="2" s="1"/>
  <c r="O1179" i="2"/>
  <c r="M1179" i="2" s="1"/>
  <c r="O1171" i="2"/>
  <c r="M1171" i="2" s="1"/>
  <c r="O1160" i="2"/>
  <c r="O1147" i="2"/>
  <c r="M1147" i="2" s="1"/>
  <c r="O1139" i="2"/>
  <c r="M1139" i="2" s="1"/>
  <c r="O1115" i="2"/>
  <c r="M1115" i="2" s="1"/>
  <c r="O1709" i="2"/>
  <c r="M1709" i="2" s="1"/>
  <c r="O1559" i="2"/>
  <c r="M1559" i="2" s="1"/>
  <c r="O1479" i="2"/>
  <c r="M1479" i="2" s="1"/>
  <c r="O1456" i="2"/>
  <c r="M1456" i="2" s="1"/>
  <c r="O1411" i="2"/>
  <c r="M1411" i="2" s="1"/>
  <c r="O1364" i="2"/>
  <c r="M1364" i="2" s="1"/>
  <c r="O1363" i="2"/>
  <c r="O1324" i="2"/>
  <c r="O1273" i="2"/>
  <c r="M1273" i="2" s="1"/>
  <c r="O1246" i="2"/>
  <c r="O1243" i="2"/>
  <c r="M1243" i="2" s="1"/>
  <c r="O1186" i="2"/>
  <c r="O1185" i="2"/>
  <c r="M1185" i="2" s="1"/>
  <c r="O1169" i="2"/>
  <c r="M1169" i="2" s="1"/>
  <c r="O1142" i="2"/>
  <c r="M1142" i="2" s="1"/>
  <c r="O1107" i="2"/>
  <c r="M1107" i="2" s="1"/>
  <c r="O1086" i="2"/>
  <c r="M1086" i="2" s="1"/>
  <c r="O1076" i="2"/>
  <c r="M1076" i="2" s="1"/>
  <c r="O1057" i="2"/>
  <c r="M1057" i="2" s="1"/>
  <c r="O1048" i="2"/>
  <c r="M1048" i="2" s="1"/>
  <c r="O1032" i="2"/>
  <c r="M1032" i="2" s="1"/>
  <c r="O1024" i="2"/>
  <c r="M1024" i="2" s="1"/>
  <c r="O1017" i="2"/>
  <c r="O1011" i="2"/>
  <c r="O1008" i="2"/>
  <c r="M1008" i="2" s="1"/>
  <c r="O1000" i="2"/>
  <c r="M1000" i="2" s="1"/>
  <c r="O977" i="2"/>
  <c r="M977" i="2" s="1"/>
  <c r="O969" i="2"/>
  <c r="M969" i="2" s="1"/>
  <c r="O961" i="2"/>
  <c r="O897" i="2"/>
  <c r="M897" i="2" s="1"/>
  <c r="O884" i="2"/>
  <c r="O878" i="2"/>
  <c r="O873" i="2"/>
  <c r="M873" i="2" s="1"/>
  <c r="O860" i="2"/>
  <c r="M860" i="2" s="1"/>
  <c r="O852" i="2"/>
  <c r="M852" i="2" s="1"/>
  <c r="O833" i="2"/>
  <c r="M833" i="2" s="1"/>
  <c r="O826" i="2"/>
  <c r="M826" i="2" s="1"/>
  <c r="O818" i="2"/>
  <c r="M818" i="2" s="1"/>
  <c r="O811" i="2"/>
  <c r="M811" i="2" s="1"/>
  <c r="O803" i="2"/>
  <c r="M803" i="2" s="1"/>
  <c r="O798" i="2"/>
  <c r="O781" i="2"/>
  <c r="M781" i="2" s="1"/>
  <c r="O773" i="2"/>
  <c r="M773" i="2" s="1"/>
  <c r="O767" i="2"/>
  <c r="O766" i="2"/>
  <c r="M766" i="2" s="1"/>
  <c r="O765" i="2"/>
  <c r="O764" i="2"/>
  <c r="O763" i="2"/>
  <c r="M763" i="2" s="1"/>
  <c r="O757" i="2"/>
  <c r="M757" i="2" s="1"/>
  <c r="O749" i="2"/>
  <c r="M749" i="2" s="1"/>
  <c r="O741" i="2"/>
  <c r="M741" i="2" s="1"/>
  <c r="O729" i="2"/>
  <c r="M729" i="2" s="1"/>
  <c r="O1694" i="2"/>
  <c r="M1694" i="2" s="1"/>
  <c r="O1610" i="2"/>
  <c r="O1594" i="2"/>
  <c r="M1594" i="2" s="1"/>
  <c r="O1579" i="2"/>
  <c r="O1558" i="2"/>
  <c r="M1558" i="2" s="1"/>
  <c r="O1539" i="2"/>
  <c r="M1539" i="2" s="1"/>
  <c r="O1478" i="2"/>
  <c r="M1478" i="2" s="1"/>
  <c r="O1428" i="2"/>
  <c r="M1428" i="2" s="1"/>
  <c r="O1404" i="2"/>
  <c r="M1404" i="2" s="1"/>
  <c r="O1338" i="2"/>
  <c r="M1338" i="2" s="1"/>
  <c r="O1266" i="2"/>
  <c r="M1266" i="2" s="1"/>
  <c r="O1191" i="2"/>
  <c r="O1182" i="2"/>
  <c r="M1182" i="2" s="1"/>
  <c r="O1166" i="2"/>
  <c r="M1166" i="2" s="1"/>
  <c r="O1138" i="2"/>
  <c r="M1138" i="2" s="1"/>
  <c r="O1106" i="2"/>
  <c r="M1106" i="2" s="1"/>
  <c r="O1085" i="2"/>
  <c r="M1085" i="2" s="1"/>
  <c r="O1075" i="2"/>
  <c r="M1075" i="2" s="1"/>
  <c r="O1056" i="2"/>
  <c r="M1056" i="2" s="1"/>
  <c r="O1047" i="2"/>
  <c r="M1047" i="2" s="1"/>
  <c r="O1031" i="2"/>
  <c r="M1031" i="2" s="1"/>
  <c r="O1023" i="2"/>
  <c r="M1023" i="2" s="1"/>
  <c r="O1012" i="2"/>
  <c r="O1007" i="2"/>
  <c r="M1007" i="2" s="1"/>
  <c r="O999" i="2"/>
  <c r="M999" i="2" s="1"/>
  <c r="O988" i="2"/>
  <c r="O976" i="2"/>
  <c r="M976" i="2" s="1"/>
  <c r="O968" i="2"/>
  <c r="M968" i="2" s="1"/>
  <c r="O962" i="2"/>
  <c r="O951" i="2"/>
  <c r="M951" i="2" s="1"/>
  <c r="O896" i="2"/>
  <c r="M896" i="2" s="1"/>
  <c r="O885" i="2"/>
  <c r="O879" i="2"/>
  <c r="O859" i="2"/>
  <c r="M859" i="2" s="1"/>
  <c r="O851" i="2"/>
  <c r="M851" i="2" s="1"/>
  <c r="O844" i="2"/>
  <c r="O832" i="2"/>
  <c r="M832" i="2" s="1"/>
  <c r="O825" i="2"/>
  <c r="M825" i="2" s="1"/>
  <c r="O817" i="2"/>
  <c r="M817" i="2" s="1"/>
  <c r="O810" i="2"/>
  <c r="M810" i="2" s="1"/>
  <c r="O780" i="2"/>
  <c r="M780" i="2" s="1"/>
  <c r="O772" i="2"/>
  <c r="M772" i="2" s="1"/>
  <c r="O768" i="2"/>
  <c r="O762" i="2"/>
  <c r="M762" i="2" s="1"/>
  <c r="O756" i="2"/>
  <c r="M756" i="2" s="1"/>
  <c r="O748" i="2"/>
  <c r="M748" i="2" s="1"/>
  <c r="O740" i="2"/>
  <c r="M740" i="2" s="1"/>
  <c r="O728" i="2"/>
  <c r="M728" i="2" s="1"/>
  <c r="O712" i="2"/>
  <c r="M712" i="2" s="1"/>
  <c r="O704" i="2"/>
  <c r="M704" i="2" s="1"/>
  <c r="O697" i="2"/>
  <c r="M697" i="2" s="1"/>
  <c r="O689" i="2"/>
  <c r="M689" i="2" s="1"/>
  <c r="O675" i="2"/>
  <c r="M675" i="2" s="1"/>
  <c r="O1613" i="2"/>
  <c r="O1591" i="2"/>
  <c r="M1591" i="2" s="1"/>
  <c r="O1580" i="2"/>
  <c r="O1517" i="2"/>
  <c r="M1517" i="2" s="1"/>
  <c r="O1503" i="2"/>
  <c r="M1503" i="2" s="1"/>
  <c r="O1427" i="2"/>
  <c r="M1427" i="2" s="1"/>
  <c r="O1403" i="2"/>
  <c r="M1403" i="2" s="1"/>
  <c r="O1351" i="2"/>
  <c r="O1350" i="2"/>
  <c r="M1350" i="2" s="1"/>
  <c r="O1337" i="2"/>
  <c r="M1337" i="2" s="1"/>
  <c r="O1303" i="2"/>
  <c r="M1303" i="2" s="1"/>
  <c r="O1265" i="2"/>
  <c r="M1265" i="2" s="1"/>
  <c r="O1236" i="2"/>
  <c r="M1236" i="2" s="1"/>
  <c r="O1211" i="2"/>
  <c r="M1211" i="2" s="1"/>
  <c r="O1195" i="2"/>
  <c r="M1195" i="2" s="1"/>
  <c r="O1192" i="2"/>
  <c r="O1155" i="2"/>
  <c r="O1154" i="2"/>
  <c r="M1154" i="2" s="1"/>
  <c r="O1137" i="2"/>
  <c r="M1137" i="2" s="1"/>
  <c r="O1105" i="2"/>
  <c r="M1105" i="2" s="1"/>
  <c r="O1084" i="2"/>
  <c r="M1084" i="2" s="1"/>
  <c r="O1070" i="2"/>
  <c r="O1065" i="2"/>
  <c r="O1064" i="2"/>
  <c r="M1064" i="2" s="1"/>
  <c r="O1054" i="2"/>
  <c r="M1054" i="2" s="1"/>
  <c r="O1030" i="2"/>
  <c r="M1030" i="2" s="1"/>
  <c r="O1022" i="2"/>
  <c r="M1022" i="2" s="1"/>
  <c r="O1006" i="2"/>
  <c r="M1006" i="2" s="1"/>
  <c r="O998" i="2"/>
  <c r="M998" i="2" s="1"/>
  <c r="O989" i="2"/>
  <c r="O983" i="2"/>
  <c r="O982" i="2"/>
  <c r="M982" i="2" s="1"/>
  <c r="O975" i="2"/>
  <c r="M975" i="2" s="1"/>
  <c r="O967" i="2"/>
  <c r="M967" i="2" s="1"/>
  <c r="O950" i="2"/>
  <c r="M950" i="2" s="1"/>
  <c r="O895" i="2"/>
  <c r="M895" i="2" s="1"/>
  <c r="O886" i="2"/>
  <c r="O880" i="2"/>
  <c r="O866" i="2"/>
  <c r="M866" i="2" s="1"/>
  <c r="O858" i="2"/>
  <c r="M858" i="2" s="1"/>
  <c r="O845" i="2"/>
  <c r="O831" i="2"/>
  <c r="M831" i="2" s="1"/>
  <c r="O824" i="2"/>
  <c r="M824" i="2" s="1"/>
  <c r="O816" i="2"/>
  <c r="M816" i="2" s="1"/>
  <c r="O809" i="2"/>
  <c r="M809" i="2" s="1"/>
  <c r="O779" i="2"/>
  <c r="M779" i="2" s="1"/>
  <c r="O771" i="2"/>
  <c r="M771" i="2" s="1"/>
  <c r="O770" i="2"/>
  <c r="O769" i="2"/>
  <c r="O761" i="2"/>
  <c r="M761" i="2" s="1"/>
  <c r="O755" i="2"/>
  <c r="M755" i="2" s="1"/>
  <c r="O747" i="2"/>
  <c r="M747" i="2" s="1"/>
  <c r="O739" i="2"/>
  <c r="M739" i="2" s="1"/>
  <c r="O721" i="2"/>
  <c r="M721" i="2" s="1"/>
  <c r="O711" i="2"/>
  <c r="M711" i="2" s="1"/>
  <c r="O703" i="2"/>
  <c r="M703" i="2" s="1"/>
  <c r="O696" i="2"/>
  <c r="M696" i="2" s="1"/>
  <c r="O682" i="2"/>
  <c r="M682" i="2" s="1"/>
  <c r="O674" i="2"/>
  <c r="M674" i="2" s="1"/>
  <c r="O1701" i="2"/>
  <c r="M1701" i="2" s="1"/>
  <c r="O1636" i="2"/>
  <c r="M1636" i="2" s="1"/>
  <c r="O1614" i="2"/>
  <c r="O1516" i="2"/>
  <c r="M1516" i="2" s="1"/>
  <c r="O1502" i="2"/>
  <c r="M1502" i="2" s="1"/>
  <c r="O1449" i="2"/>
  <c r="M1449" i="2" s="1"/>
  <c r="O1420" i="2"/>
  <c r="M1420" i="2" s="1"/>
  <c r="O1355" i="2"/>
  <c r="M1355" i="2" s="1"/>
  <c r="O1352" i="2"/>
  <c r="O1330" i="2"/>
  <c r="M1330" i="2" s="1"/>
  <c r="O1235" i="2"/>
  <c r="M1235" i="2" s="1"/>
  <c r="O1210" i="2"/>
  <c r="M1210" i="2" s="1"/>
  <c r="O1178" i="2"/>
  <c r="M1178" i="2" s="1"/>
  <c r="O1156" i="2"/>
  <c r="O1153" i="2"/>
  <c r="M1153" i="2" s="1"/>
  <c r="O1134" i="2"/>
  <c r="M1134" i="2" s="1"/>
  <c r="O1122" i="2"/>
  <c r="O1121" i="2"/>
  <c r="M1121" i="2" s="1"/>
  <c r="O1083" i="2"/>
  <c r="M1083" i="2" s="1"/>
  <c r="O1071" i="2"/>
  <c r="O1062" i="2"/>
  <c r="M1062" i="2" s="1"/>
  <c r="O1053" i="2"/>
  <c r="M1053" i="2" s="1"/>
  <c r="O1042" i="2"/>
  <c r="O1029" i="2"/>
  <c r="M1029" i="2" s="1"/>
  <c r="O1021" i="2"/>
  <c r="M1021" i="2" s="1"/>
  <c r="O1005" i="2"/>
  <c r="M1005" i="2" s="1"/>
  <c r="O997" i="2"/>
  <c r="M997" i="2" s="1"/>
  <c r="O990" i="2"/>
  <c r="O984" i="2"/>
  <c r="O981" i="2"/>
  <c r="M981" i="2" s="1"/>
  <c r="O974" i="2"/>
  <c r="M974" i="2" s="1"/>
  <c r="O966" i="2"/>
  <c r="M966" i="2" s="1"/>
  <c r="O902" i="2"/>
  <c r="M902" i="2" s="1"/>
  <c r="O894" i="2"/>
  <c r="M894" i="2" s="1"/>
  <c r="O887" i="2"/>
  <c r="O871" i="2"/>
  <c r="M871" i="2" s="1"/>
  <c r="O865" i="2"/>
  <c r="M865" i="2" s="1"/>
  <c r="O857" i="2"/>
  <c r="M857" i="2" s="1"/>
  <c r="O846" i="2"/>
  <c r="O830" i="2"/>
  <c r="M830" i="2" s="1"/>
  <c r="O823" i="2"/>
  <c r="M823" i="2" s="1"/>
  <c r="O787" i="2"/>
  <c r="O786" i="2"/>
  <c r="M786" i="2" s="1"/>
  <c r="O778" i="2"/>
  <c r="M778" i="2" s="1"/>
  <c r="O754" i="2"/>
  <c r="M754" i="2" s="1"/>
  <c r="O746" i="2"/>
  <c r="M746" i="2" s="1"/>
  <c r="O738" i="2"/>
  <c r="M738" i="2" s="1"/>
  <c r="O720" i="2"/>
  <c r="M720" i="2" s="1"/>
  <c r="O710" i="2"/>
  <c r="M710" i="2" s="1"/>
  <c r="O702" i="2"/>
  <c r="M702" i="2" s="1"/>
  <c r="O695" i="2"/>
  <c r="M695" i="2" s="1"/>
  <c r="O681" i="2"/>
  <c r="M681" i="2" s="1"/>
  <c r="O1700" i="2"/>
  <c r="M1700" i="2" s="1"/>
  <c r="O1634" i="2"/>
  <c r="M1634" i="2" s="1"/>
  <c r="O1621" i="2"/>
  <c r="O1509" i="2"/>
  <c r="M1509" i="2" s="1"/>
  <c r="O1448" i="2"/>
  <c r="M1448" i="2" s="1"/>
  <c r="O1419" i="2"/>
  <c r="M1419" i="2" s="1"/>
  <c r="O1392" i="2"/>
  <c r="O1391" i="2"/>
  <c r="M1391" i="2" s="1"/>
  <c r="O1329" i="2"/>
  <c r="M1329" i="2" s="1"/>
  <c r="O1295" i="2"/>
  <c r="M1295" i="2" s="1"/>
  <c r="O1294" i="2"/>
  <c r="O1232" i="2"/>
  <c r="M1232" i="2" s="1"/>
  <c r="O1207" i="2"/>
  <c r="M1207" i="2" s="1"/>
  <c r="O1177" i="2"/>
  <c r="M1177" i="2" s="1"/>
  <c r="O1161" i="2"/>
  <c r="O1150" i="2"/>
  <c r="M1150" i="2" s="1"/>
  <c r="O1127" i="2"/>
  <c r="O1118" i="2"/>
  <c r="M1118" i="2" s="1"/>
  <c r="O1093" i="2"/>
  <c r="O1092" i="2"/>
  <c r="M1092" i="2" s="1"/>
  <c r="O1082" i="2"/>
  <c r="M1082" i="2" s="1"/>
  <c r="O1061" i="2"/>
  <c r="M1061" i="2" s="1"/>
  <c r="O1052" i="2"/>
  <c r="M1052" i="2" s="1"/>
  <c r="O1043" i="2"/>
  <c r="O1037" i="2"/>
  <c r="O1036" i="2"/>
  <c r="M1036" i="2" s="1"/>
  <c r="O1028" i="2"/>
  <c r="M1028" i="2" s="1"/>
  <c r="O1020" i="2"/>
  <c r="M1020" i="2" s="1"/>
  <c r="O1004" i="2"/>
  <c r="M1004" i="2" s="1"/>
  <c r="O985" i="2"/>
  <c r="O980" i="2"/>
  <c r="M980" i="2" s="1"/>
  <c r="O973" i="2"/>
  <c r="M973" i="2" s="1"/>
  <c r="O901" i="2"/>
  <c r="M901" i="2" s="1"/>
  <c r="O893" i="2"/>
  <c r="M893" i="2" s="1"/>
  <c r="O870" i="2"/>
  <c r="M870" i="2" s="1"/>
  <c r="O864" i="2"/>
  <c r="M864" i="2" s="1"/>
  <c r="O856" i="2"/>
  <c r="M856" i="2" s="1"/>
  <c r="O847" i="2"/>
  <c r="O838" i="2"/>
  <c r="O837" i="2"/>
  <c r="M837" i="2" s="1"/>
  <c r="O822" i="2"/>
  <c r="M822" i="2" s="1"/>
  <c r="O815" i="2"/>
  <c r="M815" i="2" s="1"/>
  <c r="O807" i="2"/>
  <c r="M807" i="2" s="1"/>
  <c r="O794" i="2"/>
  <c r="O788" i="2"/>
  <c r="O785" i="2"/>
  <c r="M785" i="2" s="1"/>
  <c r="O777" i="2"/>
  <c r="M777" i="2" s="1"/>
  <c r="O753" i="2"/>
  <c r="M753" i="2" s="1"/>
  <c r="O745" i="2"/>
  <c r="M745" i="2" s="1"/>
  <c r="O737" i="2"/>
  <c r="M737" i="2" s="1"/>
  <c r="O736" i="2"/>
  <c r="O735" i="2"/>
  <c r="M735" i="2" s="1"/>
  <c r="O719" i="2"/>
  <c r="M719" i="2" s="1"/>
  <c r="O709" i="2"/>
  <c r="M709" i="2" s="1"/>
  <c r="O694" i="2"/>
  <c r="M694" i="2" s="1"/>
  <c r="O1603" i="2"/>
  <c r="M1603" i="2" s="1"/>
  <c r="O1549" i="2"/>
  <c r="M1549" i="2" s="1"/>
  <c r="O1508" i="2"/>
  <c r="M1508" i="2" s="1"/>
  <c r="O1396" i="2"/>
  <c r="M1396" i="2" s="1"/>
  <c r="O1393" i="2"/>
  <c r="O1390" i="2"/>
  <c r="M1390" i="2" s="1"/>
  <c r="O1378" i="2"/>
  <c r="M1378" i="2" s="1"/>
  <c r="O1203" i="2"/>
  <c r="M1203" i="2" s="1"/>
  <c r="O1174" i="2"/>
  <c r="M1174" i="2" s="1"/>
  <c r="O1162" i="2"/>
  <c r="O1128" i="2"/>
  <c r="O1114" i="2"/>
  <c r="M1114" i="2" s="1"/>
  <c r="O1099" i="2"/>
  <c r="O1094" i="2"/>
  <c r="O1091" i="2"/>
  <c r="M1091" i="2" s="1"/>
  <c r="O1081" i="2"/>
  <c r="M1081" i="2" s="1"/>
  <c r="O1067" i="2"/>
  <c r="O1060" i="2"/>
  <c r="M1060" i="2" s="1"/>
  <c r="O1051" i="2"/>
  <c r="M1051" i="2" s="1"/>
  <c r="O1044" i="2"/>
  <c r="O1038" i="2"/>
  <c r="O1035" i="2"/>
  <c r="M1035" i="2" s="1"/>
  <c r="O1027" i="2"/>
  <c r="M1027" i="2" s="1"/>
  <c r="O1003" i="2"/>
  <c r="M1003" i="2" s="1"/>
  <c r="O995" i="2"/>
  <c r="M995" i="2" s="1"/>
  <c r="O972" i="2"/>
  <c r="M972" i="2" s="1"/>
  <c r="O955" i="2"/>
  <c r="O954" i="2"/>
  <c r="M954" i="2" s="1"/>
  <c r="O947" i="2"/>
  <c r="M947" i="2" s="1"/>
  <c r="O900" i="2"/>
  <c r="M900" i="2" s="1"/>
  <c r="O892" i="2"/>
  <c r="M892" i="2" s="1"/>
  <c r="O869" i="2"/>
  <c r="M869" i="2" s="1"/>
  <c r="O863" i="2"/>
  <c r="M863" i="2" s="1"/>
  <c r="O855" i="2"/>
  <c r="M855" i="2" s="1"/>
  <c r="O848" i="2"/>
  <c r="O839" i="2"/>
  <c r="O836" i="2"/>
  <c r="M836" i="2" s="1"/>
  <c r="O821" i="2"/>
  <c r="M821" i="2" s="1"/>
  <c r="O814" i="2"/>
  <c r="M814" i="2" s="1"/>
  <c r="O806" i="2"/>
  <c r="M806" i="2" s="1"/>
  <c r="O795" i="2"/>
  <c r="O789" i="2"/>
  <c r="O784" i="2"/>
  <c r="M784" i="2" s="1"/>
  <c r="O752" i="2"/>
  <c r="M752" i="2" s="1"/>
  <c r="O744" i="2"/>
  <c r="M744" i="2" s="1"/>
  <c r="O734" i="2"/>
  <c r="M734" i="2" s="1"/>
  <c r="O733" i="2"/>
  <c r="O732" i="2"/>
  <c r="M732" i="2" s="1"/>
  <c r="O718" i="2"/>
  <c r="M718" i="2" s="1"/>
  <c r="O708" i="2"/>
  <c r="M708" i="2" s="1"/>
  <c r="O693" i="2"/>
  <c r="M693" i="2" s="1"/>
  <c r="O687" i="2"/>
  <c r="M687" i="2" s="1"/>
  <c r="O679" i="2"/>
  <c r="M679" i="2" s="1"/>
  <c r="O672" i="2"/>
  <c r="M672" i="2" s="1"/>
  <c r="O1672" i="2"/>
  <c r="M1672" i="2" s="1"/>
  <c r="O1601" i="2"/>
  <c r="M1601" i="2" s="1"/>
  <c r="O1724" i="2"/>
  <c r="O1323" i="2"/>
  <c r="O1319" i="2"/>
  <c r="M1319" i="2" s="1"/>
  <c r="O1202" i="2"/>
  <c r="M1202" i="2" s="1"/>
  <c r="O1170" i="2"/>
  <c r="M1170" i="2" s="1"/>
  <c r="O1095" i="2"/>
  <c r="O1025" i="2"/>
  <c r="M1025" i="2" s="1"/>
  <c r="O1010" i="2"/>
  <c r="O1009" i="2"/>
  <c r="M1009" i="2" s="1"/>
  <c r="O891" i="2"/>
  <c r="M891" i="2" s="1"/>
  <c r="O835" i="2"/>
  <c r="M835" i="2" s="1"/>
  <c r="O813" i="2"/>
  <c r="M813" i="2" s="1"/>
  <c r="O791" i="2"/>
  <c r="O751" i="2"/>
  <c r="M751" i="2" s="1"/>
  <c r="O731" i="2"/>
  <c r="M731" i="2" s="1"/>
  <c r="O678" i="2"/>
  <c r="M678" i="2" s="1"/>
  <c r="O1245" i="2"/>
  <c r="O1244" i="2"/>
  <c r="M1244" i="2" s="1"/>
  <c r="O1199" i="2"/>
  <c r="M1199" i="2" s="1"/>
  <c r="O1100" i="2"/>
  <c r="O1039" i="2"/>
  <c r="O1015" i="2"/>
  <c r="O1002" i="2"/>
  <c r="M1002" i="2" s="1"/>
  <c r="O946" i="2"/>
  <c r="M946" i="2" s="1"/>
  <c r="O890" i="2"/>
  <c r="M890" i="2" s="1"/>
  <c r="O876" i="2"/>
  <c r="O875" i="2"/>
  <c r="M875" i="2" s="1"/>
  <c r="O862" i="2"/>
  <c r="M862" i="2" s="1"/>
  <c r="O834" i="2"/>
  <c r="M834" i="2" s="1"/>
  <c r="O812" i="2"/>
  <c r="M812" i="2" s="1"/>
  <c r="O796" i="2"/>
  <c r="O783" i="2"/>
  <c r="M783" i="2" s="1"/>
  <c r="O750" i="2"/>
  <c r="M750" i="2" s="1"/>
  <c r="O730" i="2"/>
  <c r="M730" i="2" s="1"/>
  <c r="O677" i="2"/>
  <c r="M677" i="2" s="1"/>
  <c r="O1534" i="2"/>
  <c r="M1534" i="2" s="1"/>
  <c r="O1372" i="2"/>
  <c r="M1372" i="2" s="1"/>
  <c r="O1260" i="2"/>
  <c r="M1260" i="2" s="1"/>
  <c r="O1016" i="2"/>
  <c r="O979" i="2"/>
  <c r="M979" i="2" s="1"/>
  <c r="O945" i="2"/>
  <c r="M945" i="2" s="1"/>
  <c r="O877" i="2"/>
  <c r="O874" i="2"/>
  <c r="M874" i="2" s="1"/>
  <c r="O861" i="2"/>
  <c r="M861" i="2" s="1"/>
  <c r="O797" i="2"/>
  <c r="O782" i="2"/>
  <c r="M782" i="2" s="1"/>
  <c r="O743" i="2"/>
  <c r="M743" i="2" s="1"/>
  <c r="O717" i="2"/>
  <c r="M717" i="2" s="1"/>
  <c r="O700" i="2"/>
  <c r="M700" i="2" s="1"/>
  <c r="O676" i="2"/>
  <c r="M676" i="2" s="1"/>
  <c r="O1548" i="2"/>
  <c r="M1548" i="2" s="1"/>
  <c r="O1371" i="2"/>
  <c r="M1371" i="2" s="1"/>
  <c r="O978" i="2"/>
  <c r="M978" i="2" s="1"/>
  <c r="O854" i="2"/>
  <c r="M854" i="2" s="1"/>
  <c r="O805" i="2"/>
  <c r="M805" i="2" s="1"/>
  <c r="O742" i="2"/>
  <c r="M742" i="2" s="1"/>
  <c r="O716" i="2"/>
  <c r="M716" i="2" s="1"/>
  <c r="O715" i="2"/>
  <c r="O714" i="2"/>
  <c r="M714" i="2" s="1"/>
  <c r="O699" i="2"/>
  <c r="M699" i="2" s="1"/>
  <c r="O686" i="2"/>
  <c r="M686" i="2" s="1"/>
  <c r="O1487" i="2"/>
  <c r="M1487" i="2" s="1"/>
  <c r="O1412" i="2"/>
  <c r="M1412" i="2" s="1"/>
  <c r="O1222" i="2"/>
  <c r="O1113" i="2"/>
  <c r="M1113" i="2" s="1"/>
  <c r="O1090" i="2"/>
  <c r="M1090" i="2" s="1"/>
  <c r="O1059" i="2"/>
  <c r="M1059" i="2" s="1"/>
  <c r="O994" i="2"/>
  <c r="M994" i="2" s="1"/>
  <c r="O1486" i="2"/>
  <c r="M1486" i="2" s="1"/>
  <c r="O1274" i="2"/>
  <c r="M1274" i="2" s="1"/>
  <c r="O1110" i="2"/>
  <c r="M1110" i="2" s="1"/>
  <c r="O1089" i="2"/>
  <c r="M1089" i="2" s="1"/>
  <c r="O1058" i="2"/>
  <c r="M1058" i="2" s="1"/>
  <c r="O1034" i="2"/>
  <c r="M1034" i="2" s="1"/>
  <c r="O993" i="2"/>
  <c r="M993" i="2" s="1"/>
  <c r="O970" i="2"/>
  <c r="M970" i="2" s="1"/>
  <c r="O883" i="2"/>
  <c r="O827" i="2"/>
  <c r="M827" i="2" s="1"/>
  <c r="O774" i="2"/>
  <c r="M774" i="2" s="1"/>
  <c r="O707" i="2"/>
  <c r="M707" i="2" s="1"/>
  <c r="O692" i="2"/>
  <c r="M692" i="2" s="1"/>
  <c r="O684" i="2"/>
  <c r="M684" i="2" s="1"/>
  <c r="O671" i="2"/>
  <c r="M671" i="2" s="1"/>
  <c r="O1146" i="2"/>
  <c r="M1146" i="2" s="1"/>
  <c r="O1078" i="2"/>
  <c r="M1078" i="2" s="1"/>
  <c r="O1050" i="2"/>
  <c r="M1050" i="2" s="1"/>
  <c r="O1033" i="2"/>
  <c r="M1033" i="2" s="1"/>
  <c r="O959" i="2"/>
  <c r="O956" i="2"/>
  <c r="O820" i="2"/>
  <c r="M820" i="2" s="1"/>
  <c r="O706" i="2"/>
  <c r="M706" i="2" s="1"/>
  <c r="O691" i="2"/>
  <c r="M691" i="2" s="1"/>
  <c r="O1145" i="2"/>
  <c r="M1145" i="2" s="1"/>
  <c r="O1077" i="2"/>
  <c r="M1077" i="2" s="1"/>
  <c r="O1049" i="2"/>
  <c r="M1049" i="2" s="1"/>
  <c r="O1026" i="2"/>
  <c r="M1026" i="2" s="1"/>
  <c r="O828" i="2"/>
  <c r="M828" i="2" s="1"/>
  <c r="O971" i="2"/>
  <c r="M971" i="2" s="1"/>
  <c r="O819" i="2"/>
  <c r="M819" i="2" s="1"/>
  <c r="O723" i="2"/>
  <c r="M723" i="2" s="1"/>
  <c r="O957" i="2"/>
  <c r="O853" i="2"/>
  <c r="M853" i="2" s="1"/>
  <c r="O840" i="2"/>
  <c r="O713" i="2"/>
  <c r="M713" i="2" s="1"/>
  <c r="O685" i="2"/>
  <c r="M685" i="2" s="1"/>
  <c r="O960" i="2"/>
  <c r="O804" i="2"/>
  <c r="M804" i="2" s="1"/>
  <c r="O790" i="2"/>
  <c r="O705" i="2"/>
  <c r="M705" i="2" s="1"/>
  <c r="O680" i="2"/>
  <c r="M680" i="2" s="1"/>
  <c r="O673" i="2"/>
  <c r="M673" i="2" s="1"/>
  <c r="O953" i="2"/>
  <c r="M953" i="2" s="1"/>
  <c r="O775" i="2"/>
  <c r="M775" i="2" s="1"/>
  <c r="O698" i="2"/>
  <c r="M698" i="2" s="1"/>
  <c r="O898" i="2"/>
  <c r="M898" i="2" s="1"/>
  <c r="O758" i="2"/>
  <c r="M758" i="2" s="1"/>
  <c r="O690" i="2"/>
  <c r="M690" i="2" s="1"/>
  <c r="O549" i="2"/>
  <c r="M549" i="2" s="1"/>
  <c r="O528" i="2"/>
  <c r="O548" i="2"/>
  <c r="M548" i="2" s="1"/>
  <c r="O543" i="2"/>
  <c r="O539" i="2"/>
  <c r="O551" i="2"/>
  <c r="M551" i="2" s="1"/>
  <c r="O525" i="2"/>
  <c r="M525" i="2" s="1"/>
  <c r="O653" i="2"/>
  <c r="M653" i="2" s="1"/>
  <c r="O576" i="2"/>
  <c r="O568" i="2"/>
  <c r="O595" i="2"/>
  <c r="M595" i="2" s="1"/>
  <c r="O609" i="2"/>
  <c r="M609" i="2" s="1"/>
  <c r="O620" i="2"/>
  <c r="M620" i="2" s="1"/>
  <c r="O395" i="2"/>
  <c r="M395" i="2" s="1"/>
  <c r="O661" i="2"/>
  <c r="M661" i="2" s="1"/>
  <c r="O382" i="2"/>
  <c r="O369" i="2"/>
  <c r="O436" i="2"/>
  <c r="O390" i="2"/>
  <c r="M390" i="2" s="1"/>
  <c r="O326" i="2"/>
  <c r="M326" i="2" s="1"/>
  <c r="O311" i="2"/>
  <c r="O151" i="2"/>
  <c r="O150" i="2"/>
  <c r="O136" i="2"/>
  <c r="M136" i="2" s="1"/>
  <c r="O130" i="2"/>
  <c r="O82" i="2"/>
  <c r="O33" i="2"/>
  <c r="O262" i="2"/>
  <c r="M262" i="2" s="1"/>
  <c r="O143" i="2"/>
  <c r="M143" i="2" s="1"/>
  <c r="O122" i="2"/>
  <c r="M122" i="2" s="1"/>
  <c r="O269" i="2"/>
  <c r="M269" i="2" s="1"/>
  <c r="O179" i="2"/>
  <c r="M179" i="2" s="1"/>
  <c r="O512" i="2"/>
  <c r="M512" i="2" s="1"/>
  <c r="O372" i="2"/>
  <c r="M372" i="2" s="1"/>
  <c r="O454" i="2"/>
  <c r="M454" i="2" s="1"/>
  <c r="O446" i="2"/>
  <c r="O444" i="2"/>
  <c r="M444" i="2" s="1"/>
  <c r="O321" i="2"/>
  <c r="M321" i="2" s="1"/>
  <c r="O276" i="2"/>
  <c r="M276" i="2" s="1"/>
  <c r="O225" i="2"/>
  <c r="M225" i="2" s="1"/>
  <c r="O170" i="2"/>
  <c r="M170" i="2" s="1"/>
  <c r="O154" i="2"/>
  <c r="M154" i="2" s="1"/>
  <c r="O147" i="2"/>
  <c r="O527" i="2"/>
  <c r="O538" i="2"/>
  <c r="O580" i="2"/>
  <c r="O569" i="2"/>
  <c r="O606" i="2"/>
  <c r="M606" i="2" s="1"/>
  <c r="O610" i="2"/>
  <c r="M610" i="2" s="1"/>
  <c r="O624" i="2"/>
  <c r="M624" i="2" s="1"/>
  <c r="O450" i="2"/>
  <c r="O452" i="2"/>
  <c r="O658" i="2"/>
  <c r="M658" i="2" s="1"/>
  <c r="O383" i="2"/>
  <c r="O368" i="2"/>
  <c r="O468" i="2"/>
  <c r="O459" i="2"/>
  <c r="M459" i="2" s="1"/>
  <c r="O437" i="2"/>
  <c r="O325" i="2"/>
  <c r="M325" i="2" s="1"/>
  <c r="O312" i="2"/>
  <c r="O153" i="2"/>
  <c r="O135" i="2"/>
  <c r="M135" i="2" s="1"/>
  <c r="O131" i="2"/>
  <c r="O83" i="2"/>
  <c r="O26" i="2"/>
  <c r="O74" i="2"/>
  <c r="M74" i="2" s="1"/>
  <c r="O18" i="2"/>
  <c r="O161" i="2"/>
  <c r="M161" i="2" s="1"/>
  <c r="O141" i="2"/>
  <c r="M141" i="2" s="1"/>
  <c r="O50" i="2"/>
  <c r="M50" i="2" s="1"/>
  <c r="O118" i="2"/>
  <c r="M118" i="2" s="1"/>
  <c r="O63" i="2"/>
  <c r="M63" i="2" s="1"/>
  <c r="O267" i="2"/>
  <c r="M267" i="2" s="1"/>
  <c r="O420" i="2"/>
  <c r="M420" i="2" s="1"/>
  <c r="O425" i="2"/>
  <c r="M425" i="2" s="1"/>
  <c r="O505" i="2"/>
  <c r="M505" i="2" s="1"/>
  <c r="O366" i="2"/>
  <c r="M366" i="2" s="1"/>
  <c r="O442" i="2"/>
  <c r="M442" i="2" s="1"/>
  <c r="O275" i="2"/>
  <c r="M275" i="2" s="1"/>
  <c r="O246" i="2"/>
  <c r="M246" i="2" s="1"/>
  <c r="O224" i="2"/>
  <c r="M224" i="2" s="1"/>
  <c r="O188" i="2"/>
  <c r="M188" i="2" s="1"/>
  <c r="O169" i="2"/>
  <c r="M169" i="2" s="1"/>
  <c r="O537" i="2"/>
  <c r="O558" i="2"/>
  <c r="M558" i="2" s="1"/>
  <c r="O614" i="2"/>
  <c r="M614" i="2" s="1"/>
  <c r="O581" i="2"/>
  <c r="O570" i="2"/>
  <c r="O605" i="2"/>
  <c r="M605" i="2" s="1"/>
  <c r="O626" i="2"/>
  <c r="M626" i="2" s="1"/>
  <c r="O611" i="2"/>
  <c r="M611" i="2" s="1"/>
  <c r="O623" i="2"/>
  <c r="M623" i="2" s="1"/>
  <c r="O500" i="2"/>
  <c r="O449" i="2"/>
  <c r="O660" i="2"/>
  <c r="M660" i="2" s="1"/>
  <c r="O411" i="2"/>
  <c r="O364" i="2"/>
  <c r="M364" i="2" s="1"/>
  <c r="O380" i="2"/>
  <c r="O381" i="2"/>
  <c r="O407" i="2"/>
  <c r="O385" i="2"/>
  <c r="O388" i="2"/>
  <c r="M388" i="2" s="1"/>
  <c r="O472" i="2"/>
  <c r="O322" i="2"/>
  <c r="M322" i="2" s="1"/>
  <c r="O313" i="2"/>
  <c r="O211" i="2"/>
  <c r="O208" i="2"/>
  <c r="M208" i="2" s="1"/>
  <c r="O191" i="2"/>
  <c r="O84" i="2"/>
  <c r="O27" i="2"/>
  <c r="O19" i="2"/>
  <c r="O160" i="2"/>
  <c r="M160" i="2" s="1"/>
  <c r="O140" i="2"/>
  <c r="M140" i="2" s="1"/>
  <c r="O78" i="2"/>
  <c r="M78" i="2" s="1"/>
  <c r="O416" i="2"/>
  <c r="M416" i="2" s="1"/>
  <c r="O248" i="2"/>
  <c r="M248" i="2" s="1"/>
  <c r="O421" i="2"/>
  <c r="M421" i="2" s="1"/>
  <c r="O424" i="2"/>
  <c r="M424" i="2" s="1"/>
  <c r="O502" i="2"/>
  <c r="M502" i="2" s="1"/>
  <c r="O274" i="2"/>
  <c r="M274" i="2" s="1"/>
  <c r="O245" i="2"/>
  <c r="M245" i="2" s="1"/>
  <c r="O223" i="2"/>
  <c r="M223" i="2" s="1"/>
  <c r="O187" i="2"/>
  <c r="M187" i="2" s="1"/>
  <c r="O168" i="2"/>
  <c r="M168" i="2" s="1"/>
  <c r="O541" i="2"/>
  <c r="O520" i="2"/>
  <c r="M520" i="2" s="1"/>
  <c r="O521" i="2"/>
  <c r="M521" i="2" s="1"/>
  <c r="O613" i="2"/>
  <c r="M613" i="2" s="1"/>
  <c r="O631" i="2"/>
  <c r="M631" i="2" s="1"/>
  <c r="O586" i="2"/>
  <c r="O598" i="2"/>
  <c r="M598" i="2" s="1"/>
  <c r="O582" i="2"/>
  <c r="O571" i="2"/>
  <c r="O612" i="2"/>
  <c r="M612" i="2" s="1"/>
  <c r="O622" i="2"/>
  <c r="M622" i="2" s="1"/>
  <c r="O499" i="2"/>
  <c r="O448" i="2"/>
  <c r="O443" i="2"/>
  <c r="M443" i="2" s="1"/>
  <c r="O376" i="2"/>
  <c r="M376" i="2" s="1"/>
  <c r="O659" i="2"/>
  <c r="M659" i="2" s="1"/>
  <c r="O410" i="2"/>
  <c r="O406" i="2"/>
  <c r="O384" i="2"/>
  <c r="O377" i="2"/>
  <c r="M377" i="2" s="1"/>
  <c r="O473" i="2"/>
  <c r="O320" i="2"/>
  <c r="M320" i="2" s="1"/>
  <c r="O314" i="2"/>
  <c r="O300" i="2"/>
  <c r="O268" i="2"/>
  <c r="M268" i="2" s="1"/>
  <c r="O212" i="2"/>
  <c r="O206" i="2"/>
  <c r="M206" i="2" s="1"/>
  <c r="O192" i="2"/>
  <c r="O85" i="2"/>
  <c r="O28" i="2"/>
  <c r="O20" i="2"/>
  <c r="O297" i="2"/>
  <c r="M297" i="2" s="1"/>
  <c r="O239" i="2"/>
  <c r="M239" i="2" s="1"/>
  <c r="O138" i="2"/>
  <c r="M138" i="2" s="1"/>
  <c r="O423" i="2"/>
  <c r="M423" i="2" s="1"/>
  <c r="O358" i="2"/>
  <c r="O79" i="2"/>
  <c r="M79" i="2" s="1"/>
  <c r="O77" i="2"/>
  <c r="M77" i="2" s="1"/>
  <c r="O462" i="2"/>
  <c r="M462" i="2" s="1"/>
  <c r="O482" i="2"/>
  <c r="M482" i="2" s="1"/>
  <c r="O422" i="2"/>
  <c r="M422" i="2" s="1"/>
  <c r="O501" i="2"/>
  <c r="M501" i="2" s="1"/>
  <c r="O497" i="2"/>
  <c r="O392" i="2"/>
  <c r="M392" i="2" s="1"/>
  <c r="O484" i="2"/>
  <c r="M484" i="2" s="1"/>
  <c r="O428" i="2"/>
  <c r="M428" i="2" s="1"/>
  <c r="O291" i="2"/>
  <c r="M291" i="2" s="1"/>
  <c r="O273" i="2"/>
  <c r="M273" i="2" s="1"/>
  <c r="O242" i="2"/>
  <c r="M242" i="2" s="1"/>
  <c r="O186" i="2"/>
  <c r="M186" i="2" s="1"/>
  <c r="O532" i="2"/>
  <c r="O536" i="2"/>
  <c r="O523" i="2"/>
  <c r="M523" i="2" s="1"/>
  <c r="O642" i="2"/>
  <c r="M642" i="2" s="1"/>
  <c r="O615" i="2"/>
  <c r="M615" i="2" s="1"/>
  <c r="O589" i="2"/>
  <c r="O588" i="2"/>
  <c r="O587" i="2"/>
  <c r="O608" i="2"/>
  <c r="M608" i="2" s="1"/>
  <c r="O583" i="2"/>
  <c r="O572" i="2"/>
  <c r="O579" i="2"/>
  <c r="O591" i="2"/>
  <c r="M591" i="2" s="1"/>
  <c r="O616" i="2"/>
  <c r="M616" i="2" s="1"/>
  <c r="O498" i="2"/>
  <c r="O146" i="2"/>
  <c r="M146" i="2" s="1"/>
  <c r="O451" i="2"/>
  <c r="O445" i="2"/>
  <c r="M445" i="2" s="1"/>
  <c r="O664" i="2"/>
  <c r="M664" i="2" s="1"/>
  <c r="O666" i="2"/>
  <c r="M666" i="2" s="1"/>
  <c r="O409" i="2"/>
  <c r="O412" i="2"/>
  <c r="O319" i="2"/>
  <c r="M319" i="2" s="1"/>
  <c r="O315" i="2"/>
  <c r="O301" i="2"/>
  <c r="O266" i="2"/>
  <c r="M266" i="2" s="1"/>
  <c r="O251" i="2"/>
  <c r="O218" i="2"/>
  <c r="M218" i="2" s="1"/>
  <c r="O215" i="2"/>
  <c r="O214" i="2"/>
  <c r="O213" i="2"/>
  <c r="O203" i="2"/>
  <c r="M203" i="2" s="1"/>
  <c r="O193" i="2"/>
  <c r="O86" i="2"/>
  <c r="O29" i="2"/>
  <c r="O72" i="2"/>
  <c r="M72" i="2" s="1"/>
  <c r="O21" i="2"/>
  <c r="O296" i="2"/>
  <c r="M296" i="2" s="1"/>
  <c r="O236" i="2"/>
  <c r="M236" i="2" s="1"/>
  <c r="O76" i="2"/>
  <c r="M76" i="2" s="1"/>
  <c r="O562" i="2"/>
  <c r="M562" i="2" s="1"/>
  <c r="O71" i="2"/>
  <c r="M71" i="2" s="1"/>
  <c r="O330" i="2"/>
  <c r="M330" i="2" s="1"/>
  <c r="O244" i="2"/>
  <c r="M244" i="2" s="1"/>
  <c r="O10" i="2"/>
  <c r="M10" i="2" s="1"/>
  <c r="O415" i="2"/>
  <c r="M415" i="2" s="1"/>
  <c r="O403" i="2"/>
  <c r="O483" i="2"/>
  <c r="M483" i="2" s="1"/>
  <c r="O471" i="2"/>
  <c r="O469" i="2"/>
  <c r="M469" i="2" s="1"/>
  <c r="O290" i="2"/>
  <c r="M290" i="2" s="1"/>
  <c r="O531" i="2"/>
  <c r="O535" i="2"/>
  <c r="O522" i="2"/>
  <c r="M522" i="2" s="1"/>
  <c r="O559" i="2"/>
  <c r="M559" i="2" s="1"/>
  <c r="O641" i="2"/>
  <c r="M641" i="2" s="1"/>
  <c r="O646" i="2"/>
  <c r="O638" i="2"/>
  <c r="M638" i="2" s="1"/>
  <c r="O566" i="2"/>
  <c r="M566" i="2" s="1"/>
  <c r="O590" i="2"/>
  <c r="O565" i="2"/>
  <c r="M565" i="2" s="1"/>
  <c r="O584" i="2"/>
  <c r="O573" i="2"/>
  <c r="O578" i="2"/>
  <c r="O594" i="2"/>
  <c r="M594" i="2" s="1"/>
  <c r="O627" i="2"/>
  <c r="M627" i="2" s="1"/>
  <c r="O618" i="2"/>
  <c r="M618" i="2" s="1"/>
  <c r="O152" i="2"/>
  <c r="O493" i="2"/>
  <c r="M493" i="2" s="1"/>
  <c r="O509" i="2"/>
  <c r="O430" i="2"/>
  <c r="M430" i="2" s="1"/>
  <c r="O453" i="2"/>
  <c r="O470" i="2"/>
  <c r="M470" i="2" s="1"/>
  <c r="O665" i="2"/>
  <c r="M665" i="2" s="1"/>
  <c r="O413" i="2"/>
  <c r="O302" i="2"/>
  <c r="O263" i="2"/>
  <c r="M263" i="2" s="1"/>
  <c r="O252" i="2"/>
  <c r="O216" i="2"/>
  <c r="O200" i="2"/>
  <c r="M200" i="2" s="1"/>
  <c r="O194" i="2"/>
  <c r="O127" i="2"/>
  <c r="O100" i="2"/>
  <c r="M100" i="2" s="1"/>
  <c r="O87" i="2"/>
  <c r="O30" i="2"/>
  <c r="O11" i="2"/>
  <c r="M11" i="2" s="1"/>
  <c r="O22" i="2"/>
  <c r="O292" i="2"/>
  <c r="M292" i="2" s="1"/>
  <c r="O209" i="2"/>
  <c r="M209" i="2" s="1"/>
  <c r="O75" i="2"/>
  <c r="M75" i="2" s="1"/>
  <c r="O70" i="2"/>
  <c r="M70" i="2" s="1"/>
  <c r="O329" i="2"/>
  <c r="M329" i="2" s="1"/>
  <c r="O243" i="2"/>
  <c r="M243" i="2" s="1"/>
  <c r="O414" i="2"/>
  <c r="M414" i="2" s="1"/>
  <c r="O405" i="2"/>
  <c r="O481" i="2"/>
  <c r="M481" i="2" s="1"/>
  <c r="O474" i="2"/>
  <c r="O464" i="2"/>
  <c r="M464" i="2" s="1"/>
  <c r="O361" i="2"/>
  <c r="M361" i="2" s="1"/>
  <c r="O284" i="2"/>
  <c r="M284" i="2" s="1"/>
  <c r="O233" i="2"/>
  <c r="M233" i="2" s="1"/>
  <c r="O217" i="2"/>
  <c r="M217" i="2" s="1"/>
  <c r="O210" i="2"/>
  <c r="O207" i="2"/>
  <c r="M207" i="2" s="1"/>
  <c r="O177" i="2"/>
  <c r="M177" i="2" s="1"/>
  <c r="O159" i="2"/>
  <c r="M159" i="2" s="1"/>
  <c r="O619" i="2"/>
  <c r="M619" i="2" s="1"/>
  <c r="O530" i="2"/>
  <c r="O534" i="2"/>
  <c r="O519" i="2"/>
  <c r="M519" i="2" s="1"/>
  <c r="O560" i="2"/>
  <c r="M560" i="2" s="1"/>
  <c r="O652" i="2"/>
  <c r="M652" i="2" s="1"/>
  <c r="O644" i="2"/>
  <c r="O645" i="2"/>
  <c r="O640" i="2"/>
  <c r="M640" i="2" s="1"/>
  <c r="O632" i="2"/>
  <c r="M632" i="2" s="1"/>
  <c r="O564" i="2"/>
  <c r="M564" i="2" s="1"/>
  <c r="O585" i="2"/>
  <c r="O574" i="2"/>
  <c r="O577" i="2"/>
  <c r="O596" i="2"/>
  <c r="M596" i="2" s="1"/>
  <c r="O629" i="2"/>
  <c r="M629" i="2" s="1"/>
  <c r="O621" i="2"/>
  <c r="M621" i="2" s="1"/>
  <c r="O142" i="2"/>
  <c r="M142" i="2" s="1"/>
  <c r="O371" i="2"/>
  <c r="O434" i="2"/>
  <c r="O393" i="2"/>
  <c r="M393" i="2" s="1"/>
  <c r="O529" i="2"/>
  <c r="O533" i="2"/>
  <c r="O540" i="2"/>
  <c r="O550" i="2"/>
  <c r="M550" i="2" s="1"/>
  <c r="O524" i="2"/>
  <c r="M524" i="2" s="1"/>
  <c r="O563" i="2"/>
  <c r="M563" i="2" s="1"/>
  <c r="O654" i="2"/>
  <c r="M654" i="2" s="1"/>
  <c r="O643" i="2"/>
  <c r="M643" i="2" s="1"/>
  <c r="O647" i="2"/>
  <c r="O648" i="2"/>
  <c r="O575" i="2"/>
  <c r="O567" i="2"/>
  <c r="O597" i="2"/>
  <c r="M597" i="2" s="1"/>
  <c r="O628" i="2"/>
  <c r="M628" i="2" s="1"/>
  <c r="O617" i="2"/>
  <c r="M617" i="2" s="1"/>
  <c r="O255" i="2"/>
  <c r="O662" i="2"/>
  <c r="M662" i="2" s="1"/>
  <c r="O370" i="2"/>
  <c r="O435" i="2"/>
  <c r="O391" i="2"/>
  <c r="M391" i="2" s="1"/>
  <c r="O328" i="2"/>
  <c r="M328" i="2" s="1"/>
  <c r="O305" i="2"/>
  <c r="O304" i="2"/>
  <c r="O259" i="2"/>
  <c r="M259" i="2" s="1"/>
  <c r="O254" i="2"/>
  <c r="O149" i="2"/>
  <c r="O139" i="2"/>
  <c r="M139" i="2" s="1"/>
  <c r="O129" i="2"/>
  <c r="O34" i="2"/>
  <c r="O32" i="2"/>
  <c r="O264" i="2"/>
  <c r="M264" i="2" s="1"/>
  <c r="O80" i="2"/>
  <c r="M80" i="2" s="1"/>
  <c r="O145" i="2"/>
  <c r="M145" i="2" s="1"/>
  <c r="O282" i="2"/>
  <c r="M282" i="2" s="1"/>
  <c r="O178" i="2"/>
  <c r="M178" i="2" s="1"/>
  <c r="O386" i="2"/>
  <c r="M386" i="2" s="1"/>
  <c r="O461" i="2"/>
  <c r="M461" i="2" s="1"/>
  <c r="O323" i="2"/>
  <c r="M323" i="2" s="1"/>
  <c r="O281" i="2"/>
  <c r="M281" i="2" s="1"/>
  <c r="O231" i="2"/>
  <c r="M231" i="2" s="1"/>
  <c r="O175" i="2"/>
  <c r="M175" i="2" s="1"/>
  <c r="O148" i="2"/>
  <c r="O144" i="2"/>
  <c r="M144" i="2" s="1"/>
  <c r="O240" i="2"/>
  <c r="M240" i="2" s="1"/>
  <c r="O167" i="2"/>
  <c r="M167" i="2" s="1"/>
  <c r="O126" i="2"/>
  <c r="O108" i="2"/>
  <c r="M108" i="2" s="1"/>
  <c r="O91" i="2"/>
  <c r="M91" i="2" s="1"/>
  <c r="O16" i="2"/>
  <c r="M16" i="2" s="1"/>
  <c r="O417" i="2"/>
  <c r="M417" i="2" s="1"/>
  <c r="O408" i="2"/>
  <c r="O491" i="2"/>
  <c r="M491" i="2" s="1"/>
  <c r="O270" i="2"/>
  <c r="M270" i="2" s="1"/>
  <c r="O250" i="2"/>
  <c r="O228" i="2"/>
  <c r="M228" i="2" s="1"/>
  <c r="O181" i="2"/>
  <c r="M181" i="2" s="1"/>
  <c r="O164" i="2"/>
  <c r="M164" i="2" s="1"/>
  <c r="O460" i="2"/>
  <c r="M460" i="2" s="1"/>
  <c r="O112" i="2"/>
  <c r="M112" i="2" s="1"/>
  <c r="O94" i="2"/>
  <c r="M94" i="2" s="1"/>
  <c r="O303" i="2"/>
  <c r="O253" i="2"/>
  <c r="O199" i="2"/>
  <c r="M199" i="2" s="1"/>
  <c r="O195" i="2"/>
  <c r="O162" i="2"/>
  <c r="M162" i="2" s="1"/>
  <c r="O107" i="2"/>
  <c r="M107" i="2" s="1"/>
  <c r="O90" i="2"/>
  <c r="M90" i="2" s="1"/>
  <c r="O15" i="2"/>
  <c r="M15" i="2" s="1"/>
  <c r="O485" i="2"/>
  <c r="M485" i="2" s="1"/>
  <c r="O327" i="2"/>
  <c r="M327" i="2" s="1"/>
  <c r="O286" i="2"/>
  <c r="M286" i="2" s="1"/>
  <c r="O227" i="2"/>
  <c r="M227" i="2" s="1"/>
  <c r="O180" i="2"/>
  <c r="M180" i="2" s="1"/>
  <c r="O163" i="2"/>
  <c r="M163" i="2" s="1"/>
  <c r="O111" i="2"/>
  <c r="M111" i="2" s="1"/>
  <c r="O93" i="2"/>
  <c r="M93" i="2" s="1"/>
  <c r="O128" i="2"/>
  <c r="O324" i="2"/>
  <c r="M324" i="2" s="1"/>
  <c r="O158" i="2"/>
  <c r="M158" i="2" s="1"/>
  <c r="O458" i="2"/>
  <c r="M458" i="2" s="1"/>
  <c r="O124" i="2"/>
  <c r="M124" i="2" s="1"/>
  <c r="O106" i="2"/>
  <c r="M106" i="2" s="1"/>
  <c r="O89" i="2"/>
  <c r="M89" i="2" s="1"/>
  <c r="O46" i="2"/>
  <c r="M46" i="2" s="1"/>
  <c r="O396" i="2"/>
  <c r="M396" i="2" s="1"/>
  <c r="O511" i="2"/>
  <c r="M511" i="2" s="1"/>
  <c r="O299" i="2"/>
  <c r="O298" i="2"/>
  <c r="M298" i="2" s="1"/>
  <c r="O285" i="2"/>
  <c r="M285" i="2" s="1"/>
  <c r="O241" i="2"/>
  <c r="M241" i="2" s="1"/>
  <c r="O226" i="2"/>
  <c r="M226" i="2" s="1"/>
  <c r="O174" i="2"/>
  <c r="M174" i="2" s="1"/>
  <c r="O156" i="2"/>
  <c r="M156" i="2" s="1"/>
  <c r="O123" i="2"/>
  <c r="M123" i="2" s="1"/>
  <c r="O105" i="2"/>
  <c r="M105" i="2" s="1"/>
  <c r="O506" i="2"/>
  <c r="M506" i="2" s="1"/>
  <c r="O230" i="2"/>
  <c r="M230" i="2" s="1"/>
  <c r="O184" i="2"/>
  <c r="M184" i="2" s="1"/>
  <c r="O432" i="2"/>
  <c r="M432" i="2" s="1"/>
  <c r="O114" i="2"/>
  <c r="M114" i="2" s="1"/>
  <c r="O260" i="2"/>
  <c r="M260" i="2" s="1"/>
  <c r="O265" i="2"/>
  <c r="M265" i="2" s="1"/>
  <c r="O463" i="2"/>
  <c r="M463" i="2" s="1"/>
  <c r="O234" i="2"/>
  <c r="M234" i="2" s="1"/>
  <c r="O157" i="2"/>
  <c r="M157" i="2" s="1"/>
  <c r="O117" i="2"/>
  <c r="M117" i="2" s="1"/>
  <c r="O101" i="2"/>
  <c r="M101" i="2" s="1"/>
  <c r="O45" i="2"/>
  <c r="M45" i="2" s="1"/>
  <c r="O394" i="2"/>
  <c r="M394" i="2" s="1"/>
  <c r="O378" i="2"/>
  <c r="O510" i="2"/>
  <c r="M510" i="2" s="1"/>
  <c r="O310" i="2"/>
  <c r="O295" i="2"/>
  <c r="M295" i="2" s="1"/>
  <c r="O280" i="2"/>
  <c r="M280" i="2" s="1"/>
  <c r="O238" i="2"/>
  <c r="M238" i="2" s="1"/>
  <c r="O221" i="2"/>
  <c r="M221" i="2" s="1"/>
  <c r="O173" i="2"/>
  <c r="M173" i="2" s="1"/>
  <c r="O155" i="2"/>
  <c r="M155" i="2" s="1"/>
  <c r="O456" i="2"/>
  <c r="M456" i="2" s="1"/>
  <c r="O354" i="2"/>
  <c r="M354" i="2" s="1"/>
  <c r="O121" i="2"/>
  <c r="M121" i="2" s="1"/>
  <c r="O104" i="2"/>
  <c r="M104" i="2" s="1"/>
  <c r="O110" i="2"/>
  <c r="M110" i="2" s="1"/>
  <c r="O288" i="2"/>
  <c r="M288" i="2" s="1"/>
  <c r="O204" i="2"/>
  <c r="M204" i="2" s="1"/>
  <c r="O438" i="2"/>
  <c r="M438" i="2" s="1"/>
  <c r="O232" i="2"/>
  <c r="M232" i="2" s="1"/>
  <c r="O205" i="2"/>
  <c r="M205" i="2" s="1"/>
  <c r="O116" i="2"/>
  <c r="M116" i="2" s="1"/>
  <c r="O99" i="2"/>
  <c r="M99" i="2" s="1"/>
  <c r="O40" i="2"/>
  <c r="M40" i="2" s="1"/>
  <c r="O373" i="2"/>
  <c r="M373" i="2" s="1"/>
  <c r="O367" i="2"/>
  <c r="O279" i="2"/>
  <c r="M279" i="2" s="1"/>
  <c r="O237" i="2"/>
  <c r="M237" i="2" s="1"/>
  <c r="O220" i="2"/>
  <c r="M220" i="2" s="1"/>
  <c r="O172" i="2"/>
  <c r="M172" i="2" s="1"/>
  <c r="O480" i="2"/>
  <c r="M480" i="2" s="1"/>
  <c r="O455" i="2"/>
  <c r="M455" i="2" s="1"/>
  <c r="O120" i="2"/>
  <c r="M120" i="2" s="1"/>
  <c r="O103" i="2"/>
  <c r="M103" i="2" s="1"/>
  <c r="O54" i="2"/>
  <c r="M54" i="2" s="1"/>
  <c r="O166" i="2"/>
  <c r="M166" i="2" s="1"/>
  <c r="O96" i="2"/>
  <c r="M96" i="2" s="1"/>
  <c r="O31" i="2"/>
  <c r="O64" i="2"/>
  <c r="M64" i="2" s="1"/>
  <c r="O23" i="2"/>
  <c r="O387" i="2"/>
  <c r="M387" i="2" s="1"/>
  <c r="O283" i="2"/>
  <c r="M283" i="2" s="1"/>
  <c r="O222" i="2"/>
  <c r="M222" i="2" s="1"/>
  <c r="O115" i="2"/>
  <c r="M115" i="2" s="1"/>
  <c r="O98" i="2"/>
  <c r="M98" i="2" s="1"/>
  <c r="O55" i="2"/>
  <c r="M55" i="2" s="1"/>
  <c r="O39" i="2"/>
  <c r="M39" i="2" s="1"/>
  <c r="O489" i="2"/>
  <c r="M489" i="2" s="1"/>
  <c r="O293" i="2"/>
  <c r="M293" i="2" s="1"/>
  <c r="O278" i="2"/>
  <c r="M278" i="2" s="1"/>
  <c r="O235" i="2"/>
  <c r="M235" i="2" s="1"/>
  <c r="O219" i="2"/>
  <c r="M219" i="2" s="1"/>
  <c r="O190" i="2"/>
  <c r="O185" i="2"/>
  <c r="M185" i="2" s="1"/>
  <c r="O171" i="2"/>
  <c r="M171" i="2" s="1"/>
  <c r="O479" i="2"/>
  <c r="M479" i="2" s="1"/>
  <c r="O439" i="2"/>
  <c r="M439" i="2" s="1"/>
  <c r="O119" i="2"/>
  <c r="M119" i="2" s="1"/>
  <c r="O102" i="2"/>
  <c r="M102" i="2" s="1"/>
  <c r="O419" i="2"/>
  <c r="M419" i="2" s="1"/>
  <c r="O182" i="2"/>
  <c r="M182" i="2" s="1"/>
  <c r="O289" i="2"/>
  <c r="M289" i="2" s="1"/>
  <c r="O272" i="2"/>
  <c r="M272" i="2" s="1"/>
  <c r="O97" i="2"/>
  <c r="M97" i="2" s="1"/>
  <c r="O38" i="2"/>
  <c r="M38" i="2" s="1"/>
  <c r="O277" i="2"/>
  <c r="M277" i="2" s="1"/>
  <c r="O478" i="2"/>
  <c r="M478" i="2" s="1"/>
  <c r="O433" i="2"/>
  <c r="O73" i="2"/>
  <c r="M73" i="2" s="1"/>
  <c r="O476" i="2"/>
  <c r="M476" i="2" s="1"/>
  <c r="O475" i="2"/>
  <c r="O176" i="2"/>
  <c r="M176" i="2" s="1"/>
  <c r="O109" i="2"/>
  <c r="M109" i="2" s="1"/>
  <c r="O92" i="2"/>
  <c r="M92" i="2" s="1"/>
  <c r="O48" i="2"/>
  <c r="M48" i="2" s="1"/>
  <c r="O37" i="2"/>
  <c r="M37" i="2" s="1"/>
  <c r="O418" i="2"/>
  <c r="M418" i="2" s="1"/>
  <c r="O495" i="2"/>
  <c r="M495" i="2" s="1"/>
  <c r="O271" i="2"/>
  <c r="M271" i="2" s="1"/>
  <c r="O229" i="2"/>
  <c r="M229" i="2" s="1"/>
  <c r="O202" i="2"/>
  <c r="M202" i="2" s="1"/>
  <c r="O183" i="2"/>
  <c r="M183" i="2" s="1"/>
  <c r="O165" i="2"/>
  <c r="M165" i="2" s="1"/>
  <c r="O477" i="2"/>
  <c r="M477" i="2" s="1"/>
  <c r="O467" i="2"/>
  <c r="O465" i="2"/>
  <c r="M465" i="2" s="1"/>
  <c r="O113" i="2"/>
  <c r="M113" i="2" s="1"/>
  <c r="O95" i="2"/>
  <c r="M95" i="2" s="1"/>
  <c r="O24" i="2"/>
  <c r="O49" i="2"/>
  <c r="O17" i="2"/>
  <c r="O25" i="2"/>
  <c r="O51" i="2"/>
  <c r="O35" i="2"/>
  <c r="O52" i="2"/>
  <c r="O36" i="2"/>
  <c r="O53" i="2"/>
  <c r="O41" i="2"/>
  <c r="O81" i="2"/>
  <c r="O42" i="2"/>
  <c r="M42" i="2" s="1"/>
  <c r="O88" i="2"/>
  <c r="O43" i="2"/>
  <c r="O44" i="2"/>
  <c r="B14"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M378" i="2" l="1"/>
  <c r="M253" i="2"/>
  <c r="M250" i="2"/>
  <c r="M126" i="2"/>
  <c r="M32" i="2"/>
  <c r="M305" i="2"/>
  <c r="M644" i="2"/>
  <c r="M127" i="2"/>
  <c r="M214" i="2"/>
  <c r="M412" i="2"/>
  <c r="M589" i="2"/>
  <c r="M20" i="2"/>
  <c r="M314" i="2"/>
  <c r="M313" i="2"/>
  <c r="M131" i="2"/>
  <c r="M368" i="2"/>
  <c r="M569" i="2"/>
  <c r="M151" i="2"/>
  <c r="M960" i="2"/>
  <c r="M789" i="2"/>
  <c r="M1162" i="2"/>
  <c r="M794" i="2"/>
  <c r="M787" i="2"/>
  <c r="M1580" i="2"/>
  <c r="M1012" i="2"/>
  <c r="M765" i="2"/>
  <c r="M1216" i="2"/>
  <c r="M1466" i="2"/>
  <c r="M1465" i="2"/>
  <c r="M1498" i="2"/>
  <c r="M1072" i="2"/>
  <c r="M1346" i="2"/>
  <c r="M1492" i="2"/>
  <c r="M1530" i="2"/>
  <c r="M1653" i="2"/>
  <c r="M1652" i="2"/>
  <c r="M1566" i="2"/>
  <c r="M1725" i="2"/>
  <c r="M367" i="2"/>
  <c r="M128" i="2"/>
  <c r="M303" i="2"/>
  <c r="M34" i="2"/>
  <c r="M577" i="2"/>
  <c r="M474" i="2"/>
  <c r="M194" i="2"/>
  <c r="M646" i="2"/>
  <c r="M21" i="2"/>
  <c r="M215" i="2"/>
  <c r="M409" i="2"/>
  <c r="M28" i="2"/>
  <c r="M586" i="2"/>
  <c r="M411" i="2"/>
  <c r="M570" i="2"/>
  <c r="M383" i="2"/>
  <c r="M580" i="2"/>
  <c r="M311" i="2"/>
  <c r="M539" i="2"/>
  <c r="M956" i="2"/>
  <c r="M883" i="2"/>
  <c r="M797" i="2"/>
  <c r="M876" i="2"/>
  <c r="M1323" i="2"/>
  <c r="M795" i="2"/>
  <c r="M1067" i="2"/>
  <c r="M736" i="2"/>
  <c r="M1093" i="2"/>
  <c r="M1294" i="2"/>
  <c r="M1621" i="2"/>
  <c r="M1122" i="2"/>
  <c r="M1352" i="2"/>
  <c r="M961" i="2"/>
  <c r="M1160" i="2"/>
  <c r="M1322" i="2"/>
  <c r="M1292" i="2"/>
  <c r="M1722" i="2"/>
  <c r="M1310" i="2"/>
  <c r="M1221" i="2"/>
  <c r="M1157" i="2"/>
  <c r="M1325" i="2"/>
  <c r="M1394" i="2"/>
  <c r="M1581" i="2"/>
  <c r="M1577" i="2"/>
  <c r="M1690" i="2"/>
  <c r="M129" i="2"/>
  <c r="M567" i="2"/>
  <c r="M574" i="2"/>
  <c r="M453" i="2"/>
  <c r="M578" i="2"/>
  <c r="M579" i="2"/>
  <c r="M85" i="2"/>
  <c r="M473" i="2"/>
  <c r="M448" i="2"/>
  <c r="M19" i="2"/>
  <c r="M472" i="2"/>
  <c r="M581" i="2"/>
  <c r="M153" i="2"/>
  <c r="M538" i="2"/>
  <c r="M446" i="2"/>
  <c r="M543" i="2"/>
  <c r="M959" i="2"/>
  <c r="M1245" i="2"/>
  <c r="M1724" i="2"/>
  <c r="M769" i="2"/>
  <c r="M845" i="2"/>
  <c r="M1155" i="2"/>
  <c r="M1613" i="2"/>
  <c r="M962" i="2"/>
  <c r="M767" i="2"/>
  <c r="M1186" i="2"/>
  <c r="M1254" i="2"/>
  <c r="M1609" i="2"/>
  <c r="M1215" i="2"/>
  <c r="M1360" i="2"/>
  <c r="M1661" i="2"/>
  <c r="M1316" i="2"/>
  <c r="M1386" i="2"/>
  <c r="M1309" i="2"/>
  <c r="M1497" i="2"/>
  <c r="M1685" i="2"/>
  <c r="M1684" i="2"/>
  <c r="M1726" i="2"/>
  <c r="M1582" i="2"/>
  <c r="M1663" i="2"/>
  <c r="M23" i="2"/>
  <c r="M408" i="2"/>
  <c r="M435" i="2"/>
  <c r="M575" i="2"/>
  <c r="M540" i="2"/>
  <c r="M434" i="2"/>
  <c r="M585" i="2"/>
  <c r="M210" i="2"/>
  <c r="M405" i="2"/>
  <c r="M22" i="2"/>
  <c r="M216" i="2"/>
  <c r="M573" i="2"/>
  <c r="M29" i="2"/>
  <c r="M251" i="2"/>
  <c r="M572" i="2"/>
  <c r="M358" i="2"/>
  <c r="M192" i="2"/>
  <c r="M499" i="2"/>
  <c r="M27" i="2"/>
  <c r="M449" i="2"/>
  <c r="M312" i="2"/>
  <c r="M452" i="2"/>
  <c r="M527" i="2"/>
  <c r="M147" i="2"/>
  <c r="M33" i="2"/>
  <c r="M1010" i="2"/>
  <c r="M733" i="2"/>
  <c r="M1037" i="2"/>
  <c r="M1127" i="2"/>
  <c r="M846" i="2"/>
  <c r="M1042" i="2"/>
  <c r="M770" i="2"/>
  <c r="M1192" i="2"/>
  <c r="M1351" i="2"/>
  <c r="M844" i="2"/>
  <c r="M1191" i="2"/>
  <c r="M1579" i="2"/>
  <c r="M1612" i="2"/>
  <c r="M1625" i="2"/>
  <c r="M1223" i="2"/>
  <c r="M1280" i="2"/>
  <c r="M1438" i="2"/>
  <c r="M1583" i="2"/>
  <c r="M1461" i="2"/>
  <c r="M1524" i="2"/>
  <c r="M1315" i="2"/>
  <c r="M1247" i="2"/>
  <c r="M1622" i="2"/>
  <c r="M1691" i="2"/>
  <c r="M475" i="2"/>
  <c r="M148" i="2"/>
  <c r="M149" i="2"/>
  <c r="M370" i="2"/>
  <c r="M648" i="2"/>
  <c r="M533" i="2"/>
  <c r="M371" i="2"/>
  <c r="M534" i="2"/>
  <c r="M252" i="2"/>
  <c r="M509" i="2"/>
  <c r="M584" i="2"/>
  <c r="M86" i="2"/>
  <c r="M583" i="2"/>
  <c r="M536" i="2"/>
  <c r="M497" i="2"/>
  <c r="M384" i="2"/>
  <c r="M84" i="2"/>
  <c r="M385" i="2"/>
  <c r="M500" i="2"/>
  <c r="M18" i="2"/>
  <c r="M450" i="2"/>
  <c r="M82" i="2"/>
  <c r="M436" i="2"/>
  <c r="M568" i="2"/>
  <c r="M528" i="2"/>
  <c r="M715" i="2"/>
  <c r="M877" i="2"/>
  <c r="M796" i="2"/>
  <c r="M1094" i="2"/>
  <c r="M1043" i="2"/>
  <c r="M1156" i="2"/>
  <c r="M983" i="2"/>
  <c r="M1065" i="2"/>
  <c r="M768" i="2"/>
  <c r="M1246" i="2"/>
  <c r="M1253" i="2"/>
  <c r="M1431" i="2"/>
  <c r="M1291" i="2"/>
  <c r="M1494" i="2"/>
  <c r="M1531" i="2"/>
  <c r="M1649" i="2"/>
  <c r="M1326" i="2"/>
  <c r="M1385" i="2"/>
  <c r="M1623" i="2"/>
  <c r="M1123" i="2"/>
  <c r="M1608" i="2"/>
  <c r="M1664" i="2"/>
  <c r="M31" i="2"/>
  <c r="M254" i="2"/>
  <c r="M647" i="2"/>
  <c r="M529" i="2"/>
  <c r="M530" i="2"/>
  <c r="M30" i="2"/>
  <c r="M535" i="2"/>
  <c r="M471" i="2"/>
  <c r="M193" i="2"/>
  <c r="M301" i="2"/>
  <c r="M451" i="2"/>
  <c r="M532" i="2"/>
  <c r="M212" i="2"/>
  <c r="M406" i="2"/>
  <c r="M191" i="2"/>
  <c r="M407" i="2"/>
  <c r="M537" i="2"/>
  <c r="M437" i="2"/>
  <c r="M130" i="2"/>
  <c r="M369" i="2"/>
  <c r="M576" i="2"/>
  <c r="M840" i="2"/>
  <c r="M1015" i="2"/>
  <c r="M1095" i="2"/>
  <c r="M1038" i="2"/>
  <c r="M1099" i="2"/>
  <c r="M1393" i="2"/>
  <c r="M838" i="2"/>
  <c r="M1161" i="2"/>
  <c r="M1392" i="2"/>
  <c r="M984" i="2"/>
  <c r="M880" i="2"/>
  <c r="M989" i="2"/>
  <c r="M1070" i="2"/>
  <c r="M988" i="2"/>
  <c r="M1610" i="2"/>
  <c r="M798" i="2"/>
  <c r="M1362" i="2"/>
  <c r="M1568" i="2"/>
  <c r="M1499" i="2"/>
  <c r="M1719" i="2"/>
  <c r="M1279" i="2"/>
  <c r="M1347" i="2"/>
  <c r="M1654" i="2"/>
  <c r="M1188" i="2"/>
  <c r="M1129" i="2"/>
  <c r="M1187" i="2"/>
  <c r="M1345" i="2"/>
  <c r="M1529" i="2"/>
  <c r="M1727" i="2"/>
  <c r="M1689" i="2"/>
  <c r="M467" i="2"/>
  <c r="M190" i="2"/>
  <c r="M310" i="2"/>
  <c r="M195" i="2"/>
  <c r="M255" i="2"/>
  <c r="M87" i="2"/>
  <c r="M302" i="2"/>
  <c r="M152" i="2"/>
  <c r="M590" i="2"/>
  <c r="M531" i="2"/>
  <c r="M315" i="2"/>
  <c r="M587" i="2"/>
  <c r="M410" i="2"/>
  <c r="M571" i="2"/>
  <c r="M541" i="2"/>
  <c r="M381" i="2"/>
  <c r="M26" i="2"/>
  <c r="M382" i="2"/>
  <c r="M790" i="2"/>
  <c r="M1222" i="2"/>
  <c r="M1039" i="2"/>
  <c r="M791" i="2"/>
  <c r="M839" i="2"/>
  <c r="M1044" i="2"/>
  <c r="M847" i="2"/>
  <c r="M985" i="2"/>
  <c r="M990" i="2"/>
  <c r="M1071" i="2"/>
  <c r="M886" i="2"/>
  <c r="M879" i="2"/>
  <c r="M878" i="2"/>
  <c r="M1011" i="2"/>
  <c r="M1324" i="2"/>
  <c r="M1293" i="2"/>
  <c r="M1467" i="2"/>
  <c r="M1361" i="2"/>
  <c r="M1567" i="2"/>
  <c r="M1662" i="2"/>
  <c r="M1387" i="2"/>
  <c r="M1290" i="2"/>
  <c r="M1359" i="2"/>
  <c r="M1124" i="2"/>
  <c r="M1523" i="2"/>
  <c r="M1193" i="2"/>
  <c r="M1353" i="2"/>
  <c r="M1647" i="2"/>
  <c r="M1718" i="2"/>
  <c r="M1665" i="2"/>
  <c r="M1730" i="2"/>
  <c r="M1624" i="2"/>
  <c r="M433" i="2"/>
  <c r="M299" i="2"/>
  <c r="M304" i="2"/>
  <c r="M645" i="2"/>
  <c r="M413" i="2"/>
  <c r="M403" i="2"/>
  <c r="M213" i="2"/>
  <c r="M498" i="2"/>
  <c r="M588" i="2"/>
  <c r="M300" i="2"/>
  <c r="M582" i="2"/>
  <c r="M211" i="2"/>
  <c r="M380" i="2"/>
  <c r="M83" i="2"/>
  <c r="M468" i="2"/>
  <c r="M150" i="2"/>
  <c r="M957" i="2"/>
  <c r="M1016" i="2"/>
  <c r="M1100" i="2"/>
  <c r="M848" i="2"/>
  <c r="M955" i="2"/>
  <c r="M1128" i="2"/>
  <c r="M788" i="2"/>
  <c r="M887" i="2"/>
  <c r="M1614" i="2"/>
  <c r="M885" i="2"/>
  <c r="M764" i="2"/>
  <c r="M884" i="2"/>
  <c r="M1017" i="2"/>
  <c r="M1363" i="2"/>
  <c r="M1217" i="2"/>
  <c r="M1578" i="2"/>
  <c r="M1723" i="2"/>
  <c r="M1281" i="2"/>
  <c r="M1463" i="2"/>
  <c r="M1584" i="2"/>
  <c r="M1098" i="2"/>
  <c r="M1252" i="2"/>
  <c r="M1311" i="2"/>
  <c r="M1462" i="2"/>
  <c r="M1525" i="2"/>
  <c r="M1721" i="2"/>
  <c r="M1493" i="2"/>
  <c r="M1576" i="2"/>
  <c r="M1066" i="2"/>
  <c r="M1289" i="2"/>
  <c r="M1648" i="2"/>
  <c r="M1314" i="2"/>
  <c r="M1728" i="2"/>
  <c r="M1683" i="2"/>
  <c r="M41" i="2"/>
  <c r="M43" i="2"/>
  <c r="M51" i="2"/>
  <c r="M49" i="2"/>
  <c r="M52" i="2"/>
  <c r="M53" i="2"/>
  <c r="M44" i="2"/>
  <c r="M36" i="2"/>
  <c r="M25" i="2"/>
  <c r="M88" i="2"/>
  <c r="M81" i="2"/>
  <c r="M24" i="2"/>
  <c r="M35" i="2"/>
  <c r="M17" i="2"/>
  <c r="I30" i="38"/>
  <c r="I27" i="38"/>
  <c r="J27" i="38"/>
  <c r="K27" i="38"/>
  <c r="L27" i="38"/>
  <c r="M27" i="38"/>
  <c r="N27" i="38"/>
  <c r="I28" i="38"/>
  <c r="J28" i="38"/>
  <c r="K28" i="38"/>
  <c r="L28" i="38"/>
  <c r="M28" i="38"/>
  <c r="N28" i="38"/>
  <c r="I29" i="38"/>
  <c r="J29" i="38"/>
  <c r="K29" i="38"/>
  <c r="L29" i="38"/>
  <c r="M29" i="38"/>
  <c r="N29" i="38"/>
  <c r="F13" i="37" l="1"/>
  <c r="F14" i="37"/>
  <c r="H13" i="37" l="1"/>
  <c r="H14" i="37"/>
  <c r="C16" i="17" l="1"/>
  <c r="N33" i="18" l="1"/>
  <c r="M33" i="18"/>
  <c r="L33" i="18"/>
  <c r="K33" i="18"/>
  <c r="J33" i="18"/>
  <c r="I33" i="18"/>
  <c r="N30" i="38"/>
  <c r="M30" i="38"/>
  <c r="L30" i="38"/>
  <c r="K30" i="38"/>
  <c r="J30" i="38"/>
  <c r="J31" i="38" l="1"/>
  <c r="I31" i="38"/>
  <c r="M31" i="38"/>
  <c r="L31" i="38"/>
  <c r="I40" i="18"/>
  <c r="N40" i="18"/>
  <c r="M40" i="18"/>
  <c r="J28" i="28"/>
  <c r="J11" i="28"/>
  <c r="J12" i="28"/>
  <c r="J13" i="28"/>
  <c r="J14" i="28"/>
  <c r="J15" i="28"/>
  <c r="J16" i="28"/>
  <c r="J17" i="28"/>
  <c r="J18" i="28"/>
  <c r="J19" i="28"/>
  <c r="J20" i="28"/>
  <c r="J21" i="28"/>
  <c r="J22" i="28"/>
  <c r="J23" i="28"/>
  <c r="J24" i="28"/>
  <c r="J25" i="28"/>
  <c r="J26" i="28"/>
  <c r="J10" i="28"/>
  <c r="N23" i="38"/>
  <c r="M23" i="38"/>
  <c r="L23" i="38"/>
  <c r="K23" i="38"/>
  <c r="J23" i="38"/>
  <c r="I23" i="38"/>
  <c r="B4" i="38"/>
  <c r="P8" i="2"/>
  <c r="B4" i="37"/>
  <c r="B4" i="5"/>
  <c r="B4" i="31"/>
  <c r="N29" i="18"/>
  <c r="M29" i="18"/>
  <c r="L29" i="18"/>
  <c r="K29" i="18"/>
  <c r="J29" i="18"/>
  <c r="I29" i="18"/>
  <c r="B4" i="28"/>
  <c r="C4" i="2"/>
  <c r="B4" i="18"/>
  <c r="B4" i="17"/>
  <c r="B47" i="17"/>
  <c r="B51" i="17" s="1"/>
  <c r="B52" i="17"/>
  <c r="P378" i="2" l="1"/>
  <c r="N378" i="2" s="1"/>
  <c r="P314" i="2"/>
  <c r="N314" i="2" s="1"/>
  <c r="P960" i="2"/>
  <c r="N960" i="2" s="1"/>
  <c r="P1466" i="2"/>
  <c r="N1466" i="2" s="1"/>
  <c r="P1346" i="2"/>
  <c r="N1346" i="2" s="1"/>
  <c r="P34" i="2"/>
  <c r="N34" i="2" s="1"/>
  <c r="P474" i="2"/>
  <c r="N474" i="2" s="1"/>
  <c r="P311" i="2"/>
  <c r="N311" i="2" s="1"/>
  <c r="P883" i="2"/>
  <c r="N883" i="2" s="1"/>
  <c r="P876" i="2"/>
  <c r="N876" i="2" s="1"/>
  <c r="P795" i="2"/>
  <c r="N795" i="2" s="1"/>
  <c r="P1294" i="2"/>
  <c r="N1294" i="2" s="1"/>
  <c r="P574" i="2"/>
  <c r="N574" i="2" s="1"/>
  <c r="P19" i="2"/>
  <c r="N19" i="2" s="1"/>
  <c r="P538" i="2"/>
  <c r="N538" i="2" s="1"/>
  <c r="P1613" i="2"/>
  <c r="N1613" i="2" s="1"/>
  <c r="P1254" i="2"/>
  <c r="N1254" i="2" s="1"/>
  <c r="P1663" i="2"/>
  <c r="N1663" i="2" s="1"/>
  <c r="P435" i="2"/>
  <c r="N435" i="2" s="1"/>
  <c r="P434" i="2"/>
  <c r="N434" i="2" s="1"/>
  <c r="P405" i="2"/>
  <c r="N405" i="2" s="1"/>
  <c r="P29" i="2"/>
  <c r="N29" i="2" s="1"/>
  <c r="P27" i="2"/>
  <c r="N27" i="2" s="1"/>
  <c r="P527" i="2"/>
  <c r="N527" i="2" s="1"/>
  <c r="P1351" i="2"/>
  <c r="N1351" i="2" s="1"/>
  <c r="P1579" i="2"/>
  <c r="N1579" i="2" s="1"/>
  <c r="P1280" i="2"/>
  <c r="N1280" i="2" s="1"/>
  <c r="P149" i="2"/>
  <c r="N149" i="2" s="1"/>
  <c r="P371" i="2"/>
  <c r="N371" i="2" s="1"/>
  <c r="P509" i="2"/>
  <c r="N509" i="2" s="1"/>
  <c r="P583" i="2"/>
  <c r="N583" i="2" s="1"/>
  <c r="P1431" i="2"/>
  <c r="N1431" i="2" s="1"/>
  <c r="P1649" i="2"/>
  <c r="N1649" i="2" s="1"/>
  <c r="P471" i="2"/>
  <c r="N471" i="2" s="1"/>
  <c r="P532" i="2"/>
  <c r="N532" i="2" s="1"/>
  <c r="P130" i="2"/>
  <c r="N130" i="2" s="1"/>
  <c r="P1099" i="2"/>
  <c r="N1099" i="2" s="1"/>
  <c r="P1362" i="2"/>
  <c r="N1362" i="2" s="1"/>
  <c r="P1279" i="2"/>
  <c r="N1279" i="2" s="1"/>
  <c r="P26" i="2"/>
  <c r="N26" i="2" s="1"/>
  <c r="P790" i="2"/>
  <c r="N790" i="2" s="1"/>
  <c r="P847" i="2"/>
  <c r="N847" i="2" s="1"/>
  <c r="P879" i="2"/>
  <c r="N879" i="2" s="1"/>
  <c r="P1567" i="2"/>
  <c r="N1567" i="2" s="1"/>
  <c r="P1290" i="2"/>
  <c r="N1290" i="2" s="1"/>
  <c r="P433" i="2"/>
  <c r="N433" i="2" s="1"/>
  <c r="P645" i="2"/>
  <c r="N645" i="2" s="1"/>
  <c r="P213" i="2"/>
  <c r="N213" i="2" s="1"/>
  <c r="P582" i="2"/>
  <c r="N582" i="2" s="1"/>
  <c r="P468" i="2"/>
  <c r="N468" i="2" s="1"/>
  <c r="P1314" i="2"/>
  <c r="N1314" i="2" s="1"/>
  <c r="P840" i="2"/>
  <c r="N840" i="2" s="1"/>
  <c r="P195" i="2"/>
  <c r="N195" i="2" s="1"/>
  <c r="P886" i="2"/>
  <c r="N886" i="2" s="1"/>
  <c r="P1665" i="2"/>
  <c r="N1665" i="2" s="1"/>
  <c r="P955" i="2"/>
  <c r="N955" i="2" s="1"/>
  <c r="P956" i="2"/>
  <c r="N956" i="2" s="1"/>
  <c r="P32" i="2"/>
  <c r="N32" i="2" s="1"/>
  <c r="P412" i="2"/>
  <c r="N412" i="2" s="1"/>
  <c r="P368" i="2"/>
  <c r="N368" i="2" s="1"/>
  <c r="P1652" i="2"/>
  <c r="N1652" i="2" s="1"/>
  <c r="P215" i="2"/>
  <c r="N215" i="2" s="1"/>
  <c r="P28" i="2"/>
  <c r="N28" i="2" s="1"/>
  <c r="P411" i="2"/>
  <c r="N411" i="2" s="1"/>
  <c r="P961" i="2"/>
  <c r="N961" i="2" s="1"/>
  <c r="P1722" i="2"/>
  <c r="N1722" i="2" s="1"/>
  <c r="P1325" i="2"/>
  <c r="N1325" i="2" s="1"/>
  <c r="P85" i="2"/>
  <c r="N85" i="2" s="1"/>
  <c r="P1245" i="2"/>
  <c r="N1245" i="2" s="1"/>
  <c r="P1360" i="2"/>
  <c r="N1360" i="2" s="1"/>
  <c r="P1309" i="2"/>
  <c r="N1309" i="2" s="1"/>
  <c r="P358" i="2"/>
  <c r="N358" i="2" s="1"/>
  <c r="P1037" i="2"/>
  <c r="N1037" i="2" s="1"/>
  <c r="P1524" i="2"/>
  <c r="N1524" i="2" s="1"/>
  <c r="P1622" i="2"/>
  <c r="N1622" i="2" s="1"/>
  <c r="P497" i="2"/>
  <c r="N497" i="2" s="1"/>
  <c r="P500" i="2"/>
  <c r="N500" i="2" s="1"/>
  <c r="P82" i="2"/>
  <c r="N82" i="2" s="1"/>
  <c r="P796" i="2"/>
  <c r="N796" i="2" s="1"/>
  <c r="P1043" i="2"/>
  <c r="N1043" i="2" s="1"/>
  <c r="P1065" i="2"/>
  <c r="N1065" i="2" s="1"/>
  <c r="P31" i="2"/>
  <c r="N31" i="2" s="1"/>
  <c r="P191" i="2"/>
  <c r="N191" i="2" s="1"/>
  <c r="P1392" i="2"/>
  <c r="N1392" i="2" s="1"/>
  <c r="P1129" i="2"/>
  <c r="N1129" i="2" s="1"/>
  <c r="P1727" i="2"/>
  <c r="N1727" i="2" s="1"/>
  <c r="P190" i="2"/>
  <c r="N190" i="2" s="1"/>
  <c r="P302" i="2"/>
  <c r="N302" i="2" s="1"/>
  <c r="P410" i="2"/>
  <c r="N410" i="2" s="1"/>
  <c r="P1071" i="2"/>
  <c r="N1071" i="2" s="1"/>
  <c r="P1293" i="2"/>
  <c r="N1293" i="2" s="1"/>
  <c r="P1647" i="2"/>
  <c r="N1647" i="2" s="1"/>
  <c r="P788" i="2"/>
  <c r="N788" i="2" s="1"/>
  <c r="P1017" i="2"/>
  <c r="N1017" i="2" s="1"/>
  <c r="P1723" i="2"/>
  <c r="N1723" i="2" s="1"/>
  <c r="P1462" i="2"/>
  <c r="N1462" i="2" s="1"/>
  <c r="P1576" i="2"/>
  <c r="N1576" i="2" s="1"/>
  <c r="P1728" i="2"/>
  <c r="N1728" i="2" s="1"/>
  <c r="P590" i="2"/>
  <c r="N590" i="2" s="1"/>
  <c r="P1387" i="2"/>
  <c r="N1387" i="2" s="1"/>
  <c r="P253" i="2"/>
  <c r="N253" i="2" s="1"/>
  <c r="P127" i="2"/>
  <c r="N127" i="2" s="1"/>
  <c r="P569" i="2"/>
  <c r="N569" i="2" s="1"/>
  <c r="P789" i="2"/>
  <c r="N789" i="2" s="1"/>
  <c r="P787" i="2"/>
  <c r="N787" i="2" s="1"/>
  <c r="P1012" i="2"/>
  <c r="N1012" i="2" s="1"/>
  <c r="P1465" i="2"/>
  <c r="N1465" i="2" s="1"/>
  <c r="P1492" i="2"/>
  <c r="N1492" i="2" s="1"/>
  <c r="P1566" i="2"/>
  <c r="N1566" i="2" s="1"/>
  <c r="P367" i="2"/>
  <c r="N367" i="2" s="1"/>
  <c r="P194" i="2"/>
  <c r="N194" i="2" s="1"/>
  <c r="P570" i="2"/>
  <c r="N570" i="2" s="1"/>
  <c r="P539" i="2"/>
  <c r="N539" i="2" s="1"/>
  <c r="P1621" i="2"/>
  <c r="N1621" i="2" s="1"/>
  <c r="P1160" i="2"/>
  <c r="N1160" i="2" s="1"/>
  <c r="P1310" i="2"/>
  <c r="N1310" i="2" s="1"/>
  <c r="P1394" i="2"/>
  <c r="N1394" i="2" s="1"/>
  <c r="P1577" i="2"/>
  <c r="N1577" i="2" s="1"/>
  <c r="P129" i="2"/>
  <c r="N129" i="2" s="1"/>
  <c r="P472" i="2"/>
  <c r="N472" i="2" s="1"/>
  <c r="P446" i="2"/>
  <c r="N446" i="2" s="1"/>
  <c r="P962" i="2"/>
  <c r="N962" i="2" s="1"/>
  <c r="P1609" i="2"/>
  <c r="N1609" i="2" s="1"/>
  <c r="P1661" i="2"/>
  <c r="N1661" i="2" s="1"/>
  <c r="P1497" i="2"/>
  <c r="N1497" i="2" s="1"/>
  <c r="P22" i="2"/>
  <c r="N22" i="2" s="1"/>
  <c r="P251" i="2"/>
  <c r="N251" i="2" s="1"/>
  <c r="P192" i="2"/>
  <c r="N192" i="2" s="1"/>
  <c r="P1010" i="2"/>
  <c r="N1010" i="2" s="1"/>
  <c r="P1127" i="2"/>
  <c r="N1127" i="2" s="1"/>
  <c r="P370" i="2"/>
  <c r="N370" i="2" s="1"/>
  <c r="P584" i="2"/>
  <c r="N584" i="2" s="1"/>
  <c r="P18" i="2"/>
  <c r="N18" i="2" s="1"/>
  <c r="P436" i="2"/>
  <c r="N436" i="2" s="1"/>
  <c r="P1291" i="2"/>
  <c r="N1291" i="2" s="1"/>
  <c r="P1326" i="2"/>
  <c r="N1326" i="2" s="1"/>
  <c r="P1123" i="2"/>
  <c r="N1123" i="2" s="1"/>
  <c r="P254" i="2"/>
  <c r="N254" i="2" s="1"/>
  <c r="P530" i="2"/>
  <c r="N530" i="2" s="1"/>
  <c r="P193" i="2"/>
  <c r="N193" i="2" s="1"/>
  <c r="P407" i="2"/>
  <c r="N407" i="2" s="1"/>
  <c r="P369" i="2"/>
  <c r="N369" i="2" s="1"/>
  <c r="P1095" i="2"/>
  <c r="N1095" i="2" s="1"/>
  <c r="P1393" i="2"/>
  <c r="N1393" i="2" s="1"/>
  <c r="P880" i="2"/>
  <c r="N880" i="2" s="1"/>
  <c r="P988" i="2"/>
  <c r="N988" i="2" s="1"/>
  <c r="P1347" i="2"/>
  <c r="N1347" i="2" s="1"/>
  <c r="P1187" i="2"/>
  <c r="N1187" i="2" s="1"/>
  <c r="P315" i="2"/>
  <c r="N315" i="2" s="1"/>
  <c r="P571" i="2"/>
  <c r="N571" i="2" s="1"/>
  <c r="P1222" i="2"/>
  <c r="N1222" i="2" s="1"/>
  <c r="P791" i="2"/>
  <c r="N791" i="2" s="1"/>
  <c r="P878" i="2"/>
  <c r="N878" i="2" s="1"/>
  <c r="P1359" i="2"/>
  <c r="N1359" i="2" s="1"/>
  <c r="P211" i="2"/>
  <c r="N211" i="2" s="1"/>
  <c r="P848" i="2"/>
  <c r="N848" i="2" s="1"/>
  <c r="P887" i="2"/>
  <c r="N887" i="2" s="1"/>
  <c r="P1363" i="2"/>
  <c r="N1363" i="2" s="1"/>
  <c r="P1098" i="2"/>
  <c r="N1098" i="2" s="1"/>
  <c r="P1525" i="2"/>
  <c r="N1525" i="2" s="1"/>
  <c r="P1066" i="2"/>
  <c r="N1066" i="2" s="1"/>
  <c r="P838" i="2"/>
  <c r="N838" i="2" s="1"/>
  <c r="P1499" i="2"/>
  <c r="N1499" i="2" s="1"/>
  <c r="P1016" i="2"/>
  <c r="N1016" i="2" s="1"/>
  <c r="P1463" i="2"/>
  <c r="N1463" i="2" s="1"/>
  <c r="P305" i="2"/>
  <c r="N305" i="2" s="1"/>
  <c r="P589" i="2"/>
  <c r="N589" i="2" s="1"/>
  <c r="P409" i="2"/>
  <c r="N409" i="2" s="1"/>
  <c r="P586" i="2"/>
  <c r="N586" i="2" s="1"/>
  <c r="P1067" i="2"/>
  <c r="N1067" i="2" s="1"/>
  <c r="P453" i="2"/>
  <c r="N453" i="2" s="1"/>
  <c r="P473" i="2"/>
  <c r="N473" i="2" s="1"/>
  <c r="P769" i="2"/>
  <c r="N769" i="2" s="1"/>
  <c r="P575" i="2"/>
  <c r="N575" i="2" s="1"/>
  <c r="P585" i="2"/>
  <c r="N585" i="2" s="1"/>
  <c r="P449" i="2"/>
  <c r="N449" i="2" s="1"/>
  <c r="P147" i="2"/>
  <c r="N147" i="2" s="1"/>
  <c r="P1612" i="2"/>
  <c r="N1612" i="2" s="1"/>
  <c r="P1438" i="2"/>
  <c r="N1438" i="2" s="1"/>
  <c r="P534" i="2"/>
  <c r="N534" i="2" s="1"/>
  <c r="P536" i="2"/>
  <c r="N536" i="2" s="1"/>
  <c r="P384" i="2"/>
  <c r="N384" i="2" s="1"/>
  <c r="P877" i="2"/>
  <c r="N877" i="2" s="1"/>
  <c r="P768" i="2"/>
  <c r="N768" i="2" s="1"/>
  <c r="P1015" i="2"/>
  <c r="N1015" i="2" s="1"/>
  <c r="P1568" i="2"/>
  <c r="N1568" i="2" s="1"/>
  <c r="P310" i="2"/>
  <c r="N310" i="2" s="1"/>
  <c r="P152" i="2"/>
  <c r="N152" i="2" s="1"/>
  <c r="P382" i="2"/>
  <c r="N382" i="2" s="1"/>
  <c r="P985" i="2"/>
  <c r="N985" i="2" s="1"/>
  <c r="P1467" i="2"/>
  <c r="N1467" i="2" s="1"/>
  <c r="P1662" i="2"/>
  <c r="N1662" i="2" s="1"/>
  <c r="P1718" i="2"/>
  <c r="N1718" i="2" s="1"/>
  <c r="P1624" i="2"/>
  <c r="N1624" i="2" s="1"/>
  <c r="P299" i="2"/>
  <c r="N299" i="2" s="1"/>
  <c r="P413" i="2"/>
  <c r="N413" i="2" s="1"/>
  <c r="P498" i="2"/>
  <c r="N498" i="2" s="1"/>
  <c r="P957" i="2"/>
  <c r="N957" i="2" s="1"/>
  <c r="P885" i="2"/>
  <c r="N885" i="2" s="1"/>
  <c r="P1281" i="2"/>
  <c r="N1281" i="2" s="1"/>
  <c r="P984" i="2"/>
  <c r="N984" i="2" s="1"/>
  <c r="P1124" i="2"/>
  <c r="N1124" i="2" s="1"/>
  <c r="P1252" i="2"/>
  <c r="N1252" i="2" s="1"/>
  <c r="P313" i="2"/>
  <c r="N313" i="2" s="1"/>
  <c r="P1162" i="2"/>
  <c r="N1162" i="2" s="1"/>
  <c r="P1498" i="2"/>
  <c r="N1498" i="2" s="1"/>
  <c r="P1530" i="2"/>
  <c r="N1530" i="2" s="1"/>
  <c r="P646" i="2"/>
  <c r="N646" i="2" s="1"/>
  <c r="P797" i="2"/>
  <c r="N797" i="2" s="1"/>
  <c r="P1122" i="2"/>
  <c r="N1122" i="2" s="1"/>
  <c r="P1322" i="2"/>
  <c r="N1322" i="2" s="1"/>
  <c r="P1581" i="2"/>
  <c r="N1581" i="2" s="1"/>
  <c r="P579" i="2"/>
  <c r="N579" i="2" s="1"/>
  <c r="P581" i="2"/>
  <c r="N581" i="2" s="1"/>
  <c r="P543" i="2"/>
  <c r="N543" i="2" s="1"/>
  <c r="P1316" i="2"/>
  <c r="N1316" i="2" s="1"/>
  <c r="P1685" i="2"/>
  <c r="N1685" i="2" s="1"/>
  <c r="P540" i="2"/>
  <c r="N540" i="2" s="1"/>
  <c r="P572" i="2"/>
  <c r="N572" i="2" s="1"/>
  <c r="P499" i="2"/>
  <c r="N499" i="2" s="1"/>
  <c r="P312" i="2"/>
  <c r="N312" i="2" s="1"/>
  <c r="P846" i="2"/>
  <c r="N846" i="2" s="1"/>
  <c r="P844" i="2"/>
  <c r="N844" i="2" s="1"/>
  <c r="P1625" i="2"/>
  <c r="N1625" i="2" s="1"/>
  <c r="P1583" i="2"/>
  <c r="N1583" i="2" s="1"/>
  <c r="P1315" i="2"/>
  <c r="N1315" i="2" s="1"/>
  <c r="P475" i="2"/>
  <c r="N475" i="2" s="1"/>
  <c r="P450" i="2"/>
  <c r="N450" i="2" s="1"/>
  <c r="P568" i="2"/>
  <c r="N568" i="2" s="1"/>
  <c r="P715" i="2"/>
  <c r="N715" i="2" s="1"/>
  <c r="P1156" i="2"/>
  <c r="N1156" i="2" s="1"/>
  <c r="P1246" i="2"/>
  <c r="N1246" i="2" s="1"/>
  <c r="P1494" i="2"/>
  <c r="N1494" i="2" s="1"/>
  <c r="P647" i="2"/>
  <c r="N647" i="2" s="1"/>
  <c r="P301" i="2"/>
  <c r="N301" i="2" s="1"/>
  <c r="P212" i="2"/>
  <c r="N212" i="2" s="1"/>
  <c r="P537" i="2"/>
  <c r="N537" i="2" s="1"/>
  <c r="P576" i="2"/>
  <c r="N576" i="2" s="1"/>
  <c r="P250" i="2"/>
  <c r="N250" i="2" s="1"/>
  <c r="P151" i="2"/>
  <c r="N151" i="2" s="1"/>
  <c r="P765" i="2"/>
  <c r="N765" i="2" s="1"/>
  <c r="P1725" i="2"/>
  <c r="N1725" i="2" s="1"/>
  <c r="P128" i="2"/>
  <c r="N128" i="2" s="1"/>
  <c r="P577" i="2"/>
  <c r="N577" i="2" s="1"/>
  <c r="P383" i="2"/>
  <c r="N383" i="2" s="1"/>
  <c r="P736" i="2"/>
  <c r="N736" i="2" s="1"/>
  <c r="P1221" i="2"/>
  <c r="N1221" i="2" s="1"/>
  <c r="P567" i="2"/>
  <c r="N567" i="2" s="1"/>
  <c r="P578" i="2"/>
  <c r="N578" i="2" s="1"/>
  <c r="P448" i="2"/>
  <c r="N448" i="2" s="1"/>
  <c r="P845" i="2"/>
  <c r="N845" i="2" s="1"/>
  <c r="P767" i="2"/>
  <c r="N767" i="2" s="1"/>
  <c r="P1726" i="2"/>
  <c r="N1726" i="2" s="1"/>
  <c r="P23" i="2"/>
  <c r="N23" i="2" s="1"/>
  <c r="P216" i="2"/>
  <c r="N216" i="2" s="1"/>
  <c r="P33" i="2"/>
  <c r="N33" i="2" s="1"/>
  <c r="P733" i="2"/>
  <c r="N733" i="2" s="1"/>
  <c r="P770" i="2"/>
  <c r="N770" i="2" s="1"/>
  <c r="P648" i="2"/>
  <c r="N648" i="2" s="1"/>
  <c r="P84" i="2"/>
  <c r="N84" i="2" s="1"/>
  <c r="P1385" i="2"/>
  <c r="N1385" i="2" s="1"/>
  <c r="P1608" i="2"/>
  <c r="N1608" i="2" s="1"/>
  <c r="P1664" i="2"/>
  <c r="N1664" i="2" s="1"/>
  <c r="P30" i="2"/>
  <c r="N30" i="2" s="1"/>
  <c r="P989" i="2"/>
  <c r="N989" i="2" s="1"/>
  <c r="P1610" i="2"/>
  <c r="N1610" i="2" s="1"/>
  <c r="P1654" i="2"/>
  <c r="N1654" i="2" s="1"/>
  <c r="P1345" i="2"/>
  <c r="N1345" i="2" s="1"/>
  <c r="P587" i="2"/>
  <c r="N587" i="2" s="1"/>
  <c r="P541" i="2"/>
  <c r="N541" i="2" s="1"/>
  <c r="P839" i="2"/>
  <c r="N839" i="2" s="1"/>
  <c r="P1011" i="2"/>
  <c r="N1011" i="2" s="1"/>
  <c r="P1193" i="2"/>
  <c r="N1193" i="2" s="1"/>
  <c r="P304" i="2"/>
  <c r="N304" i="2" s="1"/>
  <c r="P588" i="2"/>
  <c r="N588" i="2" s="1"/>
  <c r="P380" i="2"/>
  <c r="N380" i="2" s="1"/>
  <c r="P150" i="2"/>
  <c r="N150" i="2" s="1"/>
  <c r="P1614" i="2"/>
  <c r="N1614" i="2" s="1"/>
  <c r="P764" i="2"/>
  <c r="N764" i="2" s="1"/>
  <c r="P1217" i="2"/>
  <c r="N1217" i="2" s="1"/>
  <c r="P1721" i="2"/>
  <c r="N1721" i="2" s="1"/>
  <c r="P1289" i="2"/>
  <c r="N1289" i="2" s="1"/>
  <c r="P1683" i="2"/>
  <c r="N1683" i="2" s="1"/>
  <c r="P644" i="2"/>
  <c r="N644" i="2" s="1"/>
  <c r="P1580" i="2"/>
  <c r="N1580" i="2" s="1"/>
  <c r="P1072" i="2"/>
  <c r="N1072" i="2" s="1"/>
  <c r="P303" i="2"/>
  <c r="N303" i="2" s="1"/>
  <c r="P1093" i="2"/>
  <c r="N1093" i="2" s="1"/>
  <c r="P1352" i="2"/>
  <c r="N1352" i="2" s="1"/>
  <c r="P1157" i="2"/>
  <c r="N1157" i="2" s="1"/>
  <c r="P1690" i="2"/>
  <c r="N1690" i="2" s="1"/>
  <c r="P153" i="2"/>
  <c r="N153" i="2" s="1"/>
  <c r="P1724" i="2"/>
  <c r="N1724" i="2" s="1"/>
  <c r="P1684" i="2"/>
  <c r="N1684" i="2" s="1"/>
  <c r="P1582" i="2"/>
  <c r="N1582" i="2" s="1"/>
  <c r="P20" i="2"/>
  <c r="N20" i="2" s="1"/>
  <c r="P131" i="2"/>
  <c r="N131" i="2" s="1"/>
  <c r="P794" i="2"/>
  <c r="N794" i="2" s="1"/>
  <c r="P1216" i="2"/>
  <c r="N1216" i="2" s="1"/>
  <c r="P1653" i="2"/>
  <c r="N1653" i="2" s="1"/>
  <c r="P21" i="2"/>
  <c r="N21" i="2" s="1"/>
  <c r="P580" i="2"/>
  <c r="N580" i="2" s="1"/>
  <c r="P1323" i="2"/>
  <c r="N1323" i="2" s="1"/>
  <c r="P1292" i="2"/>
  <c r="N1292" i="2" s="1"/>
  <c r="P959" i="2"/>
  <c r="N959" i="2" s="1"/>
  <c r="P1155" i="2"/>
  <c r="N1155" i="2" s="1"/>
  <c r="P1186" i="2"/>
  <c r="N1186" i="2" s="1"/>
  <c r="P1215" i="2"/>
  <c r="N1215" i="2" s="1"/>
  <c r="P1386" i="2"/>
  <c r="N1386" i="2" s="1"/>
  <c r="P408" i="2"/>
  <c r="N408" i="2" s="1"/>
  <c r="P573" i="2"/>
  <c r="N573" i="2" s="1"/>
  <c r="P1042" i="2"/>
  <c r="N1042" i="2" s="1"/>
  <c r="P1192" i="2"/>
  <c r="N1192" i="2" s="1"/>
  <c r="P1191" i="2"/>
  <c r="N1191" i="2" s="1"/>
  <c r="P1223" i="2"/>
  <c r="N1223" i="2" s="1"/>
  <c r="P1461" i="2"/>
  <c r="N1461" i="2" s="1"/>
  <c r="P1247" i="2"/>
  <c r="N1247" i="2" s="1"/>
  <c r="P148" i="2"/>
  <c r="N148" i="2" s="1"/>
  <c r="P252" i="2"/>
  <c r="N252" i="2" s="1"/>
  <c r="P528" i="2"/>
  <c r="N528" i="2" s="1"/>
  <c r="P1094" i="2"/>
  <c r="N1094" i="2" s="1"/>
  <c r="P983" i="2"/>
  <c r="N983" i="2" s="1"/>
  <c r="P1531" i="2"/>
  <c r="N1531" i="2" s="1"/>
  <c r="P437" i="2"/>
  <c r="N437" i="2" s="1"/>
  <c r="P1038" i="2"/>
  <c r="N1038" i="2" s="1"/>
  <c r="P1070" i="2"/>
  <c r="N1070" i="2" s="1"/>
  <c r="P798" i="2"/>
  <c r="N798" i="2" s="1"/>
  <c r="P1188" i="2"/>
  <c r="N1188" i="2" s="1"/>
  <c r="P1529" i="2"/>
  <c r="N1529" i="2" s="1"/>
  <c r="P1689" i="2"/>
  <c r="N1689" i="2" s="1"/>
  <c r="P467" i="2"/>
  <c r="N467" i="2" s="1"/>
  <c r="P255" i="2"/>
  <c r="N255" i="2" s="1"/>
  <c r="P990" i="2"/>
  <c r="N990" i="2" s="1"/>
  <c r="P1324" i="2"/>
  <c r="N1324" i="2" s="1"/>
  <c r="P1361" i="2"/>
  <c r="N1361" i="2" s="1"/>
  <c r="P1523" i="2"/>
  <c r="N1523" i="2" s="1"/>
  <c r="P403" i="2"/>
  <c r="N403" i="2" s="1"/>
  <c r="P300" i="2"/>
  <c r="N300" i="2" s="1"/>
  <c r="P1128" i="2"/>
  <c r="N1128" i="2" s="1"/>
  <c r="P884" i="2"/>
  <c r="N884" i="2" s="1"/>
  <c r="P1311" i="2"/>
  <c r="N1311" i="2" s="1"/>
  <c r="P1493" i="2"/>
  <c r="N1493" i="2" s="1"/>
  <c r="P126" i="2"/>
  <c r="N126" i="2" s="1"/>
  <c r="P214" i="2"/>
  <c r="N214" i="2" s="1"/>
  <c r="P210" i="2"/>
  <c r="N210" i="2" s="1"/>
  <c r="P1691" i="2"/>
  <c r="N1691" i="2" s="1"/>
  <c r="P451" i="2"/>
  <c r="N451" i="2" s="1"/>
  <c r="P1584" i="2"/>
  <c r="N1584" i="2" s="1"/>
  <c r="P452" i="2"/>
  <c r="N452" i="2" s="1"/>
  <c r="P1253" i="2"/>
  <c r="N1253" i="2" s="1"/>
  <c r="P1039" i="2"/>
  <c r="N1039" i="2" s="1"/>
  <c r="P533" i="2"/>
  <c r="N533" i="2" s="1"/>
  <c r="P1623" i="2"/>
  <c r="N1623" i="2" s="1"/>
  <c r="P535" i="2"/>
  <c r="N535" i="2" s="1"/>
  <c r="P1161" i="2"/>
  <c r="N1161" i="2" s="1"/>
  <c r="P1100" i="2"/>
  <c r="N1100" i="2" s="1"/>
  <c r="P86" i="2"/>
  <c r="N86" i="2" s="1"/>
  <c r="P1719" i="2"/>
  <c r="N1719" i="2" s="1"/>
  <c r="P531" i="2"/>
  <c r="N531" i="2" s="1"/>
  <c r="P1578" i="2"/>
  <c r="N1578" i="2" s="1"/>
  <c r="P406" i="2"/>
  <c r="N406" i="2" s="1"/>
  <c r="P381" i="2"/>
  <c r="N381" i="2" s="1"/>
  <c r="P1353" i="2"/>
  <c r="N1353" i="2" s="1"/>
  <c r="P385" i="2"/>
  <c r="N385" i="2" s="1"/>
  <c r="P529" i="2"/>
  <c r="N529" i="2" s="1"/>
  <c r="P1730" i="2"/>
  <c r="N1730" i="2" s="1"/>
  <c r="P1648" i="2"/>
  <c r="N1648" i="2" s="1"/>
  <c r="P87" i="2"/>
  <c r="N87" i="2" s="1"/>
  <c r="P1044" i="2"/>
  <c r="N1044" i="2" s="1"/>
  <c r="P83" i="2"/>
  <c r="N83" i="2" s="1"/>
  <c r="P52" i="2"/>
  <c r="N52" i="2" s="1"/>
  <c r="P88" i="2"/>
  <c r="N88" i="2" s="1"/>
  <c r="P53" i="2"/>
  <c r="N53" i="2" s="1"/>
  <c r="P36" i="2"/>
  <c r="N36" i="2" s="1"/>
  <c r="B13" i="37"/>
  <c r="P81" i="2"/>
  <c r="N81" i="2" s="1"/>
  <c r="P42" i="2"/>
  <c r="N42" i="2" s="1"/>
  <c r="P49" i="2"/>
  <c r="N49" i="2" s="1"/>
  <c r="P44" i="2"/>
  <c r="N44" i="2" s="1"/>
  <c r="P43" i="2"/>
  <c r="N43" i="2" s="1"/>
  <c r="P51" i="2"/>
  <c r="N51" i="2" s="1"/>
  <c r="P41" i="2"/>
  <c r="N41" i="2" s="1"/>
  <c r="B49" i="17"/>
  <c r="B50" i="17"/>
  <c r="J30" i="28"/>
  <c r="K31" i="38"/>
  <c r="J40" i="18"/>
  <c r="N31" i="38"/>
  <c r="L40" i="18"/>
  <c r="K40" i="18"/>
  <c r="P17" i="2"/>
  <c r="P35" i="2"/>
  <c r="N35" i="2" s="1"/>
  <c r="P24" i="2"/>
  <c r="N24" i="2" s="1"/>
  <c r="G14" i="37" l="1"/>
  <c r="I14" i="37" s="1"/>
  <c r="N17" i="2"/>
  <c r="G13" i="37" s="1"/>
  <c r="B15" i="37"/>
  <c r="E12" i="18"/>
  <c r="E15" i="18" s="1"/>
  <c r="B53" i="17"/>
  <c r="E12" i="38"/>
  <c r="E15" i="38" s="1"/>
  <c r="P25" i="2"/>
  <c r="N25" i="2" s="1"/>
  <c r="G6" i="28" l="1"/>
  <c r="E17" i="38"/>
  <c r="K46" i="38" s="1"/>
  <c r="K45" i="38"/>
  <c r="E18" i="18"/>
  <c r="K47" i="18" s="1"/>
  <c r="K45" i="18"/>
  <c r="F15" i="37"/>
  <c r="E18" i="38"/>
  <c r="E17" i="18"/>
  <c r="K52" i="18" l="1"/>
  <c r="H15" i="37"/>
  <c r="E19" i="38"/>
  <c r="E21" i="38" s="1"/>
  <c r="K47" i="38"/>
  <c r="I13" i="37"/>
  <c r="E19" i="18"/>
  <c r="E21" i="18" s="1"/>
  <c r="C29" i="17" s="1"/>
  <c r="C31" i="17" s="1"/>
  <c r="C34" i="17" s="1"/>
  <c r="C21" i="17" s="1"/>
  <c r="C24" i="17" s="1"/>
  <c r="K46" i="18"/>
  <c r="G15" i="37"/>
  <c r="E12" i="44" l="1"/>
  <c r="E11" i="44"/>
  <c r="E22" i="38"/>
  <c r="E23" i="38" s="1"/>
  <c r="E25" i="38" s="1"/>
  <c r="I15" i="37"/>
  <c r="E22" i="18"/>
  <c r="G11" i="44" l="1"/>
  <c r="F13" i="31"/>
  <c r="H13" i="31" s="1"/>
  <c r="F14" i="31"/>
  <c r="H14" i="31" s="1"/>
  <c r="N14" i="37" s="1"/>
  <c r="G12" i="44"/>
  <c r="K48" i="38"/>
  <c r="E26" i="38"/>
  <c r="E32" i="38" s="1"/>
  <c r="E43" i="38" s="1"/>
  <c r="K61" i="38" s="1"/>
  <c r="K49" i="38"/>
  <c r="E23" i="18"/>
  <c r="E25" i="18" s="1"/>
  <c r="K48" i="18"/>
  <c r="N13" i="37" l="1"/>
  <c r="N15" i="37" s="1"/>
  <c r="F18" i="31"/>
  <c r="K63" i="38"/>
  <c r="E26" i="18"/>
  <c r="E32" i="18" s="1"/>
  <c r="K49" i="18"/>
  <c r="E47" i="38"/>
  <c r="M14" i="37" l="1"/>
  <c r="L14" i="37"/>
  <c r="M13" i="37"/>
  <c r="L13" i="37"/>
  <c r="F35" i="38"/>
  <c r="F36" i="38"/>
  <c r="F37" i="38"/>
  <c r="F38" i="38"/>
  <c r="F39" i="38"/>
  <c r="F40" i="38"/>
  <c r="F41" i="38"/>
  <c r="E49" i="38"/>
  <c r="K65" i="38" s="1"/>
  <c r="F34" i="38"/>
  <c r="E53" i="38"/>
  <c r="F19" i="38"/>
  <c r="F45" i="38"/>
  <c r="F26" i="38"/>
  <c r="E51" i="38"/>
  <c r="F23" i="38"/>
  <c r="F32" i="38"/>
  <c r="F43" i="38"/>
  <c r="E43" i="18"/>
  <c r="K61" i="18" s="1"/>
  <c r="K63" i="18" s="1"/>
  <c r="K69" i="38" l="1"/>
  <c r="K67" i="38"/>
  <c r="M15" i="37"/>
  <c r="L15" i="37"/>
  <c r="F47" i="38"/>
  <c r="E47" i="18"/>
  <c r="I11" i="44" l="1"/>
  <c r="O13" i="37" s="1"/>
  <c r="I12" i="44"/>
  <c r="O14" i="37" s="1"/>
  <c r="K14" i="37"/>
  <c r="J14" i="37"/>
  <c r="J13" i="37"/>
  <c r="K13" i="37"/>
  <c r="E49" i="18"/>
  <c r="F35" i="18"/>
  <c r="F36" i="18"/>
  <c r="F37" i="18"/>
  <c r="F38" i="18"/>
  <c r="F39" i="18"/>
  <c r="F40" i="18"/>
  <c r="F41" i="18"/>
  <c r="F34" i="18"/>
  <c r="F42" i="18"/>
  <c r="E51" i="18"/>
  <c r="F45" i="18"/>
  <c r="F19" i="18"/>
  <c r="F23" i="18"/>
  <c r="F26" i="18"/>
  <c r="E53" i="18"/>
  <c r="F32" i="18"/>
  <c r="F43" i="18"/>
  <c r="H13" i="44" l="1"/>
  <c r="P14" i="37"/>
  <c r="K15" i="37"/>
  <c r="K69" i="18"/>
  <c r="K67" i="18"/>
  <c r="K65" i="18"/>
  <c r="J15" i="37"/>
  <c r="F47" i="18"/>
  <c r="O15" i="37" l="1"/>
  <c r="P13" i="37"/>
  <c r="H18" i="31"/>
  <c r="Q13" i="37" l="1"/>
  <c r="P15" i="37"/>
  <c r="Q1" i="37" s="1"/>
  <c r="Q2" i="37" s="1"/>
  <c r="Q3" i="37" s="1"/>
  <c r="Q14" i="37"/>
  <c r="Q15" i="3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Toorenburgh</author>
  </authors>
  <commentList>
    <comment ref="K8" authorId="0" shapeId="0" xr:uid="{33D90FBF-C492-44BC-9BE4-29144A7A5387}">
      <text>
        <r>
          <rPr>
            <b/>
            <sz val="8"/>
            <color indexed="81"/>
            <rFont val="Tahoma"/>
            <family val="2"/>
          </rPr>
          <t>Voor naloop en weekend wordt alleen de opslag t.o.v. 100% prestatienorm
 opgegeven. Deze percentages worden overgenomen in de ruimtestaat.</t>
        </r>
      </text>
    </comment>
  </commentList>
</comments>
</file>

<file path=xl/sharedStrings.xml><?xml version="1.0" encoding="utf-8"?>
<sst xmlns="http://schemas.openxmlformats.org/spreadsheetml/2006/main" count="12881" uniqueCount="2507">
  <si>
    <t>Naam opdrachtgever</t>
  </si>
  <si>
    <t>Calculatie onderdeel</t>
  </si>
  <si>
    <t>Gebouw/plaats</t>
  </si>
  <si>
    <t>Referentie nummer</t>
  </si>
  <si>
    <t>Invoervelden</t>
  </si>
  <si>
    <t>Toezicht percentage</t>
  </si>
  <si>
    <t>EINDTOTAAL KOSTEN PER JAAR  EXCLUSIEF BTW         INSCHRIJVINGSBEDRAG</t>
  </si>
  <si>
    <t>per prod. Uur</t>
  </si>
  <si>
    <t>B.T.W.</t>
  </si>
  <si>
    <t>Hogeschool InHolland</t>
  </si>
  <si>
    <t>Totale kosten per jaar inclusief B.T.W.</t>
  </si>
  <si>
    <t>Divers</t>
  </si>
  <si>
    <t>MAXIMALE BOVENGRENS PLAFONDBEDRAG INSCHRIJVINGSBEDRAG</t>
  </si>
  <si>
    <t>MAXIMALE ONDERGRENS INSCHRIJVINGSBEDRAG</t>
  </si>
  <si>
    <t>Naam dienstverlener</t>
  </si>
  <si>
    <t>Prijspeil</t>
  </si>
  <si>
    <t>Versie</t>
  </si>
  <si>
    <t>Aanbesteding</t>
  </si>
  <si>
    <t>PRODUCTIE UREN PER JAAR</t>
  </si>
  <si>
    <t>TOEZICHTUREN PER JAAR</t>
  </si>
  <si>
    <t>Locatie</t>
  </si>
  <si>
    <t>Totaal m2</t>
  </si>
  <si>
    <t>Locatie factor</t>
  </si>
  <si>
    <t>Hoogste frequentie ma t/m vr</t>
  </si>
  <si>
    <t>Hoogste frequentie ma t/m vr naloop</t>
  </si>
  <si>
    <t>Productie uren ma t/m vr</t>
  </si>
  <si>
    <t>Productie uren ma t/m vr naloop</t>
  </si>
  <si>
    <t>Toezicht uren per jaar ma t/m vr</t>
  </si>
  <si>
    <t>Toezicht uren per jaar ma t/m vr naloop</t>
  </si>
  <si>
    <t>Kosten productie per jaar ma t/m vr</t>
  </si>
  <si>
    <t>Kosten productie per jaar ma t/m vr naloop</t>
  </si>
  <si>
    <t xml:space="preserve">Kosten toezicht per jaar ma t/m vr </t>
  </si>
  <si>
    <t>Kosten toezicht per jaar ma t/m vr naloop</t>
  </si>
  <si>
    <t>Kosten Additioneel per jaar</t>
  </si>
  <si>
    <t>Kosten stelposten schoonmaak vakantie perioden</t>
  </si>
  <si>
    <t>Totaal kosten per jaar excl. btw</t>
  </si>
  <si>
    <t>Totaal kosten per maand excl. btw</t>
  </si>
  <si>
    <t>Alkmaar</t>
  </si>
  <si>
    <t>Haarlem</t>
  </si>
  <si>
    <t>Totaal</t>
  </si>
  <si>
    <t>Gewogen prestatie</t>
  </si>
  <si>
    <t>m2/uur</t>
  </si>
  <si>
    <t>Frequentie van uitvoering (per jaar):</t>
  </si>
  <si>
    <t>Ruimtecategorie</t>
  </si>
  <si>
    <t>Prestatienorm in aantal m2 per uur</t>
  </si>
  <si>
    <t>M2 Totaal</t>
  </si>
  <si>
    <t>Naloop opslag ma-vr</t>
  </si>
  <si>
    <t>Administratieve ruimten</t>
  </si>
  <si>
    <t>Sanitaire ruimten</t>
  </si>
  <si>
    <t>Gang, hal</t>
  </si>
  <si>
    <t>Pantry/keuken</t>
  </si>
  <si>
    <t>Restauratieve ruimten</t>
  </si>
  <si>
    <t>Kleedruimten</t>
  </si>
  <si>
    <t>Vergaderruimten</t>
  </si>
  <si>
    <t>Docentenruimte</t>
  </si>
  <si>
    <t>Sportzaal</t>
  </si>
  <si>
    <t>Studielandschap / flexplek</t>
  </si>
  <si>
    <t>Entree</t>
  </si>
  <si>
    <t>Trappenhuis</t>
  </si>
  <si>
    <t>Lift</t>
  </si>
  <si>
    <t>Leslokaal theorie</t>
  </si>
  <si>
    <t>Leslokaal praktijk</t>
  </si>
  <si>
    <t>Collegezaal</t>
  </si>
  <si>
    <t>Laboratorium</t>
  </si>
  <si>
    <t>Buitenterrein</t>
  </si>
  <si>
    <t>Niet in onderhoud</t>
  </si>
  <si>
    <t>Kolom voor matrix</t>
  </si>
  <si>
    <t>Frequentie verklaring</t>
  </si>
  <si>
    <t>Freq</t>
  </si>
  <si>
    <t>Kolom</t>
  </si>
  <si>
    <t>2 x per jaar</t>
  </si>
  <si>
    <t>4 x per jaar</t>
  </si>
  <si>
    <t>1 x per maand</t>
  </si>
  <si>
    <t>1 x per week (40 weken)</t>
  </si>
  <si>
    <t>2 x per week (40 weken)</t>
  </si>
  <si>
    <t>5 x per week (40 weken)</t>
  </si>
  <si>
    <t>5 x per week (52 weken)</t>
  </si>
  <si>
    <t>Studielandschap</t>
  </si>
  <si>
    <t>% van reguliere norm</t>
  </si>
  <si>
    <t>Gebouw</t>
  </si>
  <si>
    <t>Adres</t>
  </si>
  <si>
    <t>Verdieping</t>
  </si>
  <si>
    <t>Ruimte nummer</t>
  </si>
  <si>
    <t>Ruimteomschrijving opdrachtgever</t>
  </si>
  <si>
    <t>Ruimte categorie</t>
  </si>
  <si>
    <t>Vloer soort</t>
  </si>
  <si>
    <t xml:space="preserve">M2 vloer </t>
  </si>
  <si>
    <t>Totaal frequentie</t>
  </si>
  <si>
    <t>Freq. ma-vr</t>
  </si>
  <si>
    <t>Freq. ma-vr naloop</t>
  </si>
  <si>
    <t>Uren p/j ma t/m vrij</t>
  </si>
  <si>
    <t>Uren p/j ma t/m vrij naloop</t>
  </si>
  <si>
    <t>Norm ma t/m vr</t>
  </si>
  <si>
    <t>Bijzonderheden / opmerkingen</t>
  </si>
  <si>
    <t>M2 per jaar</t>
  </si>
  <si>
    <t>Bergerweg 200</t>
  </si>
  <si>
    <t>Begane grond</t>
  </si>
  <si>
    <t>A0-01</t>
  </si>
  <si>
    <t>Evenementruimte</t>
  </si>
  <si>
    <t>Linoleum</t>
  </si>
  <si>
    <t>A0-01a</t>
  </si>
  <si>
    <t>Ontvangstruimte</t>
  </si>
  <si>
    <t>A0-02</t>
  </si>
  <si>
    <t>Opslag</t>
  </si>
  <si>
    <t>nio</t>
  </si>
  <si>
    <t>A0-03</t>
  </si>
  <si>
    <t>bode/postkast</t>
  </si>
  <si>
    <t>A0-04</t>
  </si>
  <si>
    <t>opslag</t>
  </si>
  <si>
    <t>A0-05</t>
  </si>
  <si>
    <t>Ontvangstbalie</t>
  </si>
  <si>
    <t>A0-06</t>
  </si>
  <si>
    <t>Receptie</t>
  </si>
  <si>
    <t>A0-07</t>
  </si>
  <si>
    <t>Toiletruimte dames</t>
  </si>
  <si>
    <t>A0-07a</t>
  </si>
  <si>
    <t>A0-07b</t>
  </si>
  <si>
    <t>A0-07c</t>
  </si>
  <si>
    <t>Toiletruimte</t>
  </si>
  <si>
    <t>A0-07d</t>
  </si>
  <si>
    <t>A0-07e</t>
  </si>
  <si>
    <t>A0-07f</t>
  </si>
  <si>
    <t>A0-08</t>
  </si>
  <si>
    <t>Toiletruimte MIVA</t>
  </si>
  <si>
    <t>A0-09</t>
  </si>
  <si>
    <t>Toiletruimte heren</t>
  </si>
  <si>
    <t>A0-09a</t>
  </si>
  <si>
    <t>Toilet</t>
  </si>
  <si>
    <t>A0-09b</t>
  </si>
  <si>
    <t>A0-09c</t>
  </si>
  <si>
    <t>A0-09d</t>
  </si>
  <si>
    <t>A0-09e</t>
  </si>
  <si>
    <t>Urinoir</t>
  </si>
  <si>
    <t>A0-09f</t>
  </si>
  <si>
    <t>A0-09g</t>
  </si>
  <si>
    <t>A0-09h</t>
  </si>
  <si>
    <t>A0-09j</t>
  </si>
  <si>
    <t>A0-10</t>
  </si>
  <si>
    <t>Werkkast</t>
  </si>
  <si>
    <t>Steen</t>
  </si>
  <si>
    <t>A0-11</t>
  </si>
  <si>
    <t>Theorielokaal</t>
  </si>
  <si>
    <t>Tapijt</t>
  </si>
  <si>
    <t>A0-12</t>
  </si>
  <si>
    <t>A0-13</t>
  </si>
  <si>
    <t>A0-14</t>
  </si>
  <si>
    <t>A0-15</t>
  </si>
  <si>
    <t>A0-16</t>
  </si>
  <si>
    <t>A0-17</t>
  </si>
  <si>
    <t>Stiltewerkplekken</t>
  </si>
  <si>
    <t>A0-18</t>
  </si>
  <si>
    <t>EHBO ruimte</t>
  </si>
  <si>
    <t>A0-19</t>
  </si>
  <si>
    <t>Kantoor</t>
  </si>
  <si>
    <t>A0-20</t>
  </si>
  <si>
    <t>A0-21</t>
  </si>
  <si>
    <t>Kantoor Schoonmaak</t>
  </si>
  <si>
    <t>A0-22</t>
  </si>
  <si>
    <t>Containerruimte</t>
  </si>
  <si>
    <t>A0-23</t>
  </si>
  <si>
    <t>A0-24</t>
  </si>
  <si>
    <t>Tentamen-/archiefruimte/kluis</t>
  </si>
  <si>
    <t>A0-25</t>
  </si>
  <si>
    <t>Facility corner</t>
  </si>
  <si>
    <t>PVC</t>
  </si>
  <si>
    <t>A0-26</t>
  </si>
  <si>
    <t>Servicepunt Frontoffice</t>
  </si>
  <si>
    <t>A0-27</t>
  </si>
  <si>
    <t>Backoffice ISO werkplekken</t>
  </si>
  <si>
    <t>A0-28</t>
  </si>
  <si>
    <t>A0-29</t>
  </si>
  <si>
    <t>Studie Keuze Adviescentrum</t>
  </si>
  <si>
    <t>A0-30</t>
  </si>
  <si>
    <t>Overlegruimte</t>
  </si>
  <si>
    <t>A0-31</t>
  </si>
  <si>
    <t>A0-58</t>
  </si>
  <si>
    <t>Technische ruimte E-kast</t>
  </si>
  <si>
    <t>A0-59</t>
  </si>
  <si>
    <t>Technische ruimte</t>
  </si>
  <si>
    <t>A0-60</t>
  </si>
  <si>
    <t>Technische ruimte hydrofoor</t>
  </si>
  <si>
    <t>A0-61</t>
  </si>
  <si>
    <t>Technische ruimte laagspanningsruimte</t>
  </si>
  <si>
    <t>A0-61a</t>
  </si>
  <si>
    <t>Technische Vloerverwarming</t>
  </si>
  <si>
    <t>A0-62</t>
  </si>
  <si>
    <t>Technische ruimte  TSA</t>
  </si>
  <si>
    <t>A0-63a</t>
  </si>
  <si>
    <t>Lift 1</t>
  </si>
  <si>
    <t>A0-63b</t>
  </si>
  <si>
    <t>Lift 2</t>
  </si>
  <si>
    <t>A0-64</t>
  </si>
  <si>
    <t>RK2/vuilwaterpomp</t>
  </si>
  <si>
    <t>A0-65</t>
  </si>
  <si>
    <t>Technische ruimte EFR</t>
  </si>
  <si>
    <t>A0-66</t>
  </si>
  <si>
    <t>UPS ruimte</t>
  </si>
  <si>
    <t>A0-67</t>
  </si>
  <si>
    <t>Technische ruimte MER</t>
  </si>
  <si>
    <t>A0-69</t>
  </si>
  <si>
    <t>Installaties</t>
  </si>
  <si>
    <t>A0-70a</t>
  </si>
  <si>
    <t>Hoofdtrappenhuis</t>
  </si>
  <si>
    <t>A0-71</t>
  </si>
  <si>
    <t>Entreehal</t>
  </si>
  <si>
    <t>A0-71a</t>
  </si>
  <si>
    <t>Tourniquet</t>
  </si>
  <si>
    <t>A0-72</t>
  </si>
  <si>
    <t>Ontvangsthal servicepunt</t>
  </si>
  <si>
    <t>A0-72a</t>
  </si>
  <si>
    <t>Gang</t>
  </si>
  <si>
    <t>A0-73</t>
  </si>
  <si>
    <t>A0-74</t>
  </si>
  <si>
    <t>A0-75</t>
  </si>
  <si>
    <t>A0-76</t>
  </si>
  <si>
    <t>A0-77</t>
  </si>
  <si>
    <t>SSC  gang lift A-L</t>
  </si>
  <si>
    <t>A0-78</t>
  </si>
  <si>
    <t>Verkeersruimte/verbinding L-gebouw</t>
  </si>
  <si>
    <t>1e Etage</t>
  </si>
  <si>
    <t>A1-01</t>
  </si>
  <si>
    <t>Toilet heren</t>
  </si>
  <si>
    <t>A1-01a</t>
  </si>
  <si>
    <t>A1-01b</t>
  </si>
  <si>
    <t>A1-01c</t>
  </si>
  <si>
    <t>A1-01d</t>
  </si>
  <si>
    <t>A1-01e</t>
  </si>
  <si>
    <t>A1-01f</t>
  </si>
  <si>
    <t>A1-02</t>
  </si>
  <si>
    <t>Werkplekken</t>
  </si>
  <si>
    <t>A1-03</t>
  </si>
  <si>
    <t>Vergaderruimte</t>
  </si>
  <si>
    <t>A1-04</t>
  </si>
  <si>
    <t>A1-05</t>
  </si>
  <si>
    <t>A1-06</t>
  </si>
  <si>
    <t>Concentratiewerkplek</t>
  </si>
  <si>
    <t>A1-07</t>
  </si>
  <si>
    <t>A1-08</t>
  </si>
  <si>
    <t>A1-09</t>
  </si>
  <si>
    <t>A1-10</t>
  </si>
  <si>
    <t>A1-11</t>
  </si>
  <si>
    <t>A1-12</t>
  </si>
  <si>
    <t>A1-13</t>
  </si>
  <si>
    <t>A1-13a</t>
  </si>
  <si>
    <t>A1-14</t>
  </si>
  <si>
    <t>A1-15</t>
  </si>
  <si>
    <t>Studie werkplekken</t>
  </si>
  <si>
    <t>A1-16</t>
  </si>
  <si>
    <t>A1-17</t>
  </si>
  <si>
    <t>A1-18</t>
  </si>
  <si>
    <t>Projectlokaal</t>
  </si>
  <si>
    <t>A1-19</t>
  </si>
  <si>
    <t>A1-20</t>
  </si>
  <si>
    <t>A1-21</t>
  </si>
  <si>
    <t>A1-22</t>
  </si>
  <si>
    <t>Pc-lokaal</t>
  </si>
  <si>
    <t>A1-23</t>
  </si>
  <si>
    <t>A1-24</t>
  </si>
  <si>
    <t>A1-25</t>
  </si>
  <si>
    <t>A1-26</t>
  </si>
  <si>
    <t>A1-27</t>
  </si>
  <si>
    <t>A1-28</t>
  </si>
  <si>
    <t>A1-30</t>
  </si>
  <si>
    <t>A1-31</t>
  </si>
  <si>
    <t>A1-32</t>
  </si>
  <si>
    <t>Multifunctionele ruimte</t>
  </si>
  <si>
    <t>A1-33</t>
  </si>
  <si>
    <t>Stilte werkplekken</t>
  </si>
  <si>
    <t>A1-34</t>
  </si>
  <si>
    <t>A1-35</t>
  </si>
  <si>
    <t>A1-36</t>
  </si>
  <si>
    <t>A1-37</t>
  </si>
  <si>
    <t>A1-38</t>
  </si>
  <si>
    <t>A1-39</t>
  </si>
  <si>
    <t>A1-40</t>
  </si>
  <si>
    <t>Toilet dames</t>
  </si>
  <si>
    <t>A1-40a</t>
  </si>
  <si>
    <t>A1-40b</t>
  </si>
  <si>
    <t>A1-40c</t>
  </si>
  <si>
    <t>A1-40d</t>
  </si>
  <si>
    <t>A1-40e</t>
  </si>
  <si>
    <t>A1-60</t>
  </si>
  <si>
    <t>Technische ruimte SER</t>
  </si>
  <si>
    <t>A1-61</t>
  </si>
  <si>
    <t>Leidingenkast</t>
  </si>
  <si>
    <t>A1-62</t>
  </si>
  <si>
    <t>A1-63a</t>
  </si>
  <si>
    <t>A1-63b</t>
  </si>
  <si>
    <t>A1-64</t>
  </si>
  <si>
    <t>Schacht</t>
  </si>
  <si>
    <t>A1-70</t>
  </si>
  <si>
    <t>Vide</t>
  </si>
  <si>
    <t>A1-70a</t>
  </si>
  <si>
    <t>A1-71</t>
  </si>
  <si>
    <t>A1-72</t>
  </si>
  <si>
    <t>A1-72a</t>
  </si>
  <si>
    <t>A1-73</t>
  </si>
  <si>
    <t>A1-73a</t>
  </si>
  <si>
    <t>A1-74</t>
  </si>
  <si>
    <t>A1-78</t>
  </si>
  <si>
    <t>studentwerkplekken</t>
  </si>
  <si>
    <t>2e Etage</t>
  </si>
  <si>
    <t>A2-01</t>
  </si>
  <si>
    <t>Toilet  heren</t>
  </si>
  <si>
    <t>A2-01a</t>
  </si>
  <si>
    <t>A2-01b</t>
  </si>
  <si>
    <t>A2-01c</t>
  </si>
  <si>
    <t>A2-01d</t>
  </si>
  <si>
    <t>A2-01e</t>
  </si>
  <si>
    <t>urinoir</t>
  </si>
  <si>
    <t>A2-01f</t>
  </si>
  <si>
    <t>A2-02</t>
  </si>
  <si>
    <t>A2-03</t>
  </si>
  <si>
    <t>A2-04</t>
  </si>
  <si>
    <t>A2-07</t>
  </si>
  <si>
    <t>Concentratie werkplek</t>
  </si>
  <si>
    <t>A2-08</t>
  </si>
  <si>
    <t>A2-09</t>
  </si>
  <si>
    <t>A2-10a</t>
  </si>
  <si>
    <t>kantoor BS</t>
  </si>
  <si>
    <t>A2-10b</t>
  </si>
  <si>
    <t>Kantoor BS</t>
  </si>
  <si>
    <t>A2-11</t>
  </si>
  <si>
    <t>A2-12</t>
  </si>
  <si>
    <t>A2-13</t>
  </si>
  <si>
    <t>A2-14</t>
  </si>
  <si>
    <t>A2-15</t>
  </si>
  <si>
    <t>A2-16</t>
  </si>
  <si>
    <t>A2-17</t>
  </si>
  <si>
    <t>A2-18</t>
  </si>
  <si>
    <t>A2-19</t>
  </si>
  <si>
    <t>A2-20</t>
  </si>
  <si>
    <t>A2-21</t>
  </si>
  <si>
    <t>A2-22</t>
  </si>
  <si>
    <t>A2-23</t>
  </si>
  <si>
    <t>A2-24</t>
  </si>
  <si>
    <t>A2-25</t>
  </si>
  <si>
    <t>A2-26</t>
  </si>
  <si>
    <t>A2-27</t>
  </si>
  <si>
    <t>A2-28</t>
  </si>
  <si>
    <t>A2-30</t>
  </si>
  <si>
    <t>A2-31</t>
  </si>
  <si>
    <t>A2-32</t>
  </si>
  <si>
    <t>Stillte werkplekken</t>
  </si>
  <si>
    <t>A2-33</t>
  </si>
  <si>
    <t>A2-34</t>
  </si>
  <si>
    <t>A2-35</t>
  </si>
  <si>
    <t>A2-36</t>
  </si>
  <si>
    <t>A2-37</t>
  </si>
  <si>
    <t>A2-38</t>
  </si>
  <si>
    <t>A2-39</t>
  </si>
  <si>
    <t>A2-40</t>
  </si>
  <si>
    <t>A2-40a</t>
  </si>
  <si>
    <t>A2-40b</t>
  </si>
  <si>
    <t>A2-40c</t>
  </si>
  <si>
    <t>A2-40d</t>
  </si>
  <si>
    <t>A2-40e</t>
  </si>
  <si>
    <t>A2-60</t>
  </si>
  <si>
    <t>A2-61</t>
  </si>
  <si>
    <t>A2-62</t>
  </si>
  <si>
    <t>A2-63a</t>
  </si>
  <si>
    <t>A2-63b</t>
  </si>
  <si>
    <t>A2-64</t>
  </si>
  <si>
    <t>schacht</t>
  </si>
  <si>
    <t>A2-70</t>
  </si>
  <si>
    <t>A2-70a</t>
  </si>
  <si>
    <t>A2-71</t>
  </si>
  <si>
    <t>A2-72</t>
  </si>
  <si>
    <t>A2-72a</t>
  </si>
  <si>
    <t>A2-73</t>
  </si>
  <si>
    <t>A2-73a</t>
  </si>
  <si>
    <t>A2-74</t>
  </si>
  <si>
    <t>3e Etage</t>
  </si>
  <si>
    <t>A3-01</t>
  </si>
  <si>
    <t>A3-01a</t>
  </si>
  <si>
    <t>A3-01b</t>
  </si>
  <si>
    <t>A3-01c</t>
  </si>
  <si>
    <t>A3-01d</t>
  </si>
  <si>
    <t>A3-01e</t>
  </si>
  <si>
    <t>A3-01f</t>
  </si>
  <si>
    <t>A3-02</t>
  </si>
  <si>
    <t>A3-02a</t>
  </si>
  <si>
    <t>A3-03</t>
  </si>
  <si>
    <t>Flexwerkplekken</t>
  </si>
  <si>
    <t>A3-04</t>
  </si>
  <si>
    <t>Facilitycorner</t>
  </si>
  <si>
    <t>A3-06</t>
  </si>
  <si>
    <t>A3-07</t>
  </si>
  <si>
    <t>A3-08</t>
  </si>
  <si>
    <t>A3-09</t>
  </si>
  <si>
    <t>A3-10</t>
  </si>
  <si>
    <t>A3-11</t>
  </si>
  <si>
    <t>Ronde tafel lync/ vergaderruimte</t>
  </si>
  <si>
    <t>A3-12</t>
  </si>
  <si>
    <t>A3-13</t>
  </si>
  <si>
    <t>Studiewerkplekken</t>
  </si>
  <si>
    <t>A3-14</t>
  </si>
  <si>
    <t>Practicumlokaal</t>
  </si>
  <si>
    <t>A3-15</t>
  </si>
  <si>
    <t>A3-16</t>
  </si>
  <si>
    <t>Studio</t>
  </si>
  <si>
    <t>A3-17</t>
  </si>
  <si>
    <t>A3-18</t>
  </si>
  <si>
    <t>A3-19</t>
  </si>
  <si>
    <t>A3-20</t>
  </si>
  <si>
    <t>A3-21</t>
  </si>
  <si>
    <t>A3-22</t>
  </si>
  <si>
    <t>A3-23</t>
  </si>
  <si>
    <t>A3-24</t>
  </si>
  <si>
    <t>A3-25</t>
  </si>
  <si>
    <t>A3-26</t>
  </si>
  <si>
    <t>A3-28</t>
  </si>
  <si>
    <t>A3-29</t>
  </si>
  <si>
    <t>A3-30</t>
  </si>
  <si>
    <t>A3-31</t>
  </si>
  <si>
    <t>A3-32</t>
  </si>
  <si>
    <t>A3-33</t>
  </si>
  <si>
    <t>Berging</t>
  </si>
  <si>
    <t>A3-34</t>
  </si>
  <si>
    <t>A3-35</t>
  </si>
  <si>
    <t>A3-36</t>
  </si>
  <si>
    <t>A3-36a</t>
  </si>
  <si>
    <t>A3-36b</t>
  </si>
  <si>
    <t>A3-36c</t>
  </si>
  <si>
    <t>A3-36d</t>
  </si>
  <si>
    <t>A3-36e</t>
  </si>
  <si>
    <t>toilet</t>
  </si>
  <si>
    <t>A3-60</t>
  </si>
  <si>
    <t>A3-61</t>
  </si>
  <si>
    <t>A3-62</t>
  </si>
  <si>
    <t>A3-63a</t>
  </si>
  <si>
    <t>A3-63b</t>
  </si>
  <si>
    <t>A3-64</t>
  </si>
  <si>
    <t>A3-70</t>
  </si>
  <si>
    <t>A3-70a</t>
  </si>
  <si>
    <t>A3-71</t>
  </si>
  <si>
    <t>A3-72</t>
  </si>
  <si>
    <t>A3-72a</t>
  </si>
  <si>
    <t>A3-73</t>
  </si>
  <si>
    <t>A3-73a</t>
  </si>
  <si>
    <t>A3-74</t>
  </si>
  <si>
    <t>4e Etage</t>
  </si>
  <si>
    <t>A4-01</t>
  </si>
  <si>
    <t>A4-02</t>
  </si>
  <si>
    <t>A4-03</t>
  </si>
  <si>
    <t>A4-04</t>
  </si>
  <si>
    <t>A4-05</t>
  </si>
  <si>
    <t>Practicumlokaal Handvaardigheid</t>
  </si>
  <si>
    <t>A4-06</t>
  </si>
  <si>
    <t>Practicumlokaal tekenen</t>
  </si>
  <si>
    <t>A4-07</t>
  </si>
  <si>
    <t>Dramalokaal</t>
  </si>
  <si>
    <t>A4-08</t>
  </si>
  <si>
    <t>A4-09</t>
  </si>
  <si>
    <t>A4-10</t>
  </si>
  <si>
    <t>A4-11</t>
  </si>
  <si>
    <t>A4-12</t>
  </si>
  <si>
    <t>A4-13</t>
  </si>
  <si>
    <t>Stilteruimte</t>
  </si>
  <si>
    <t>A4-14</t>
  </si>
  <si>
    <t>A4-15</t>
  </si>
  <si>
    <t>A4-16</t>
  </si>
  <si>
    <t>kantoor</t>
  </si>
  <si>
    <t>A4-17</t>
  </si>
  <si>
    <t>Lounge</t>
  </si>
  <si>
    <t>A4-18</t>
  </si>
  <si>
    <t>Onderwijswerkplaats</t>
  </si>
  <si>
    <t>A4-19</t>
  </si>
  <si>
    <t>A4-20</t>
  </si>
  <si>
    <t>A4-21</t>
  </si>
  <si>
    <t>A4-22</t>
  </si>
  <si>
    <t>A4-23</t>
  </si>
  <si>
    <t>A4-25</t>
  </si>
  <si>
    <t>Muzieklokaal</t>
  </si>
  <si>
    <t>A4-26</t>
  </si>
  <si>
    <t>Berging practicumlokaal</t>
  </si>
  <si>
    <t>A4-27</t>
  </si>
  <si>
    <t>Practicumlokaal biologie</t>
  </si>
  <si>
    <t>A4-28</t>
  </si>
  <si>
    <t>A4-29</t>
  </si>
  <si>
    <t>A4-30</t>
  </si>
  <si>
    <t>A4-31</t>
  </si>
  <si>
    <t>A4-31a</t>
  </si>
  <si>
    <t>A4-31b</t>
  </si>
  <si>
    <t>A4-31c</t>
  </si>
  <si>
    <t>A4-31d</t>
  </si>
  <si>
    <t>A4-31e</t>
  </si>
  <si>
    <t>A4-31f</t>
  </si>
  <si>
    <t>A4-32</t>
  </si>
  <si>
    <t>A4-34</t>
  </si>
  <si>
    <t>A4-35</t>
  </si>
  <si>
    <t>A4-35a</t>
  </si>
  <si>
    <t>A4-36</t>
  </si>
  <si>
    <t>A4-36a</t>
  </si>
  <si>
    <t>A4-36b</t>
  </si>
  <si>
    <t>A4-36c</t>
  </si>
  <si>
    <t>A4-36d</t>
  </si>
  <si>
    <t>A4-36e</t>
  </si>
  <si>
    <t>A4-60</t>
  </si>
  <si>
    <t>A4-61</t>
  </si>
  <si>
    <t>A4-62</t>
  </si>
  <si>
    <t>A4-62a</t>
  </si>
  <si>
    <t>A4-62b</t>
  </si>
  <si>
    <t>A4-70</t>
  </si>
  <si>
    <t>A4-70a</t>
  </si>
  <si>
    <t>A4-71</t>
  </si>
  <si>
    <t>A4-72</t>
  </si>
  <si>
    <t>A4-72a</t>
  </si>
  <si>
    <t>A4-72b</t>
  </si>
  <si>
    <t>A4-73</t>
  </si>
  <si>
    <t>A4-73a</t>
  </si>
  <si>
    <t>A4-74</t>
  </si>
  <si>
    <t>A4-75</t>
  </si>
  <si>
    <t>5e Etage</t>
  </si>
  <si>
    <t>A5-01</t>
  </si>
  <si>
    <t>Ketelhuis</t>
  </si>
  <si>
    <t>A5-02</t>
  </si>
  <si>
    <t>A5-03</t>
  </si>
  <si>
    <t>Liftmachine kamer</t>
  </si>
  <si>
    <t>A5-04</t>
  </si>
  <si>
    <t>Luchtbehandelingskast incl. warmte terugwinningsin</t>
  </si>
  <si>
    <t>A5-05</t>
  </si>
  <si>
    <t>Koelmachine t.b.v. A 020 en A 023</t>
  </si>
  <si>
    <t>A5-32</t>
  </si>
  <si>
    <t>AD-A1</t>
  </si>
  <si>
    <t>Dak</t>
  </si>
  <si>
    <t>AD-J0</t>
  </si>
  <si>
    <t>AD-K0</t>
  </si>
  <si>
    <t>AD-K1</t>
  </si>
  <si>
    <t>AD-L0</t>
  </si>
  <si>
    <t>AD-M0</t>
  </si>
  <si>
    <t>AD-N0</t>
  </si>
  <si>
    <t>AD-O0</t>
  </si>
  <si>
    <t>B0-01</t>
  </si>
  <si>
    <t>Stookruimte</t>
  </si>
  <si>
    <t>B0-02</t>
  </si>
  <si>
    <t>Meterkast</t>
  </si>
  <si>
    <t>B0-02b</t>
  </si>
  <si>
    <t>Hoofdgasmeter</t>
  </si>
  <si>
    <t>B0-08</t>
  </si>
  <si>
    <t>Trafomatorruimte 10kV =&gt; 400V</t>
  </si>
  <si>
    <t>B0-09</t>
  </si>
  <si>
    <t>HKL Laagspanningsruimte</t>
  </si>
  <si>
    <t>B0-11</t>
  </si>
  <si>
    <t>B0-16</t>
  </si>
  <si>
    <t>Opslag studentensoos</t>
  </si>
  <si>
    <t>B0-19</t>
  </si>
  <si>
    <t>Werkplaats TZ Hout</t>
  </si>
  <si>
    <t>B0-19a</t>
  </si>
  <si>
    <t>Werkplaats TZ Schilder</t>
  </si>
  <si>
    <t>B0-21a</t>
  </si>
  <si>
    <t>Popruimte</t>
  </si>
  <si>
    <t>B0-22</t>
  </si>
  <si>
    <t>KPN centrale technische ruimte</t>
  </si>
  <si>
    <t>B0-27</t>
  </si>
  <si>
    <t>Berging/TD ruimte</t>
  </si>
  <si>
    <t>B0-29a</t>
  </si>
  <si>
    <t>B0-30c</t>
  </si>
  <si>
    <t>Voorportaal Herentoillet zz</t>
  </si>
  <si>
    <t>B0-38a</t>
  </si>
  <si>
    <t>Technische Ruimte</t>
  </si>
  <si>
    <t>B0-39</t>
  </si>
  <si>
    <t>Berging / wasruimte</t>
  </si>
  <si>
    <t>B1-30</t>
  </si>
  <si>
    <t>Trappenhuis zuid zijde</t>
  </si>
  <si>
    <t>B3-07a</t>
  </si>
  <si>
    <t>Serverruimte ICT</t>
  </si>
  <si>
    <t>C0-01a</t>
  </si>
  <si>
    <t>Leiding schacht / technische ruimte</t>
  </si>
  <si>
    <t>C0-01b</t>
  </si>
  <si>
    <t>Trapportaal</t>
  </si>
  <si>
    <t>C0-01c</t>
  </si>
  <si>
    <t>C0-02</t>
  </si>
  <si>
    <t>C0-03</t>
  </si>
  <si>
    <t>Toiletruimte Dames (B2)</t>
  </si>
  <si>
    <t>C0-03a</t>
  </si>
  <si>
    <t>C0-03b</t>
  </si>
  <si>
    <t>C0-03c</t>
  </si>
  <si>
    <t>C0-03d</t>
  </si>
  <si>
    <t>C0-04</t>
  </si>
  <si>
    <t>College lokaal</t>
  </si>
  <si>
    <t>C0-05</t>
  </si>
  <si>
    <t>Gang (B2)</t>
  </si>
  <si>
    <t>C0-05a</t>
  </si>
  <si>
    <t>C0-05b</t>
  </si>
  <si>
    <t>C0-06</t>
  </si>
  <si>
    <t>kantoor  NHN</t>
  </si>
  <si>
    <t>C0-07</t>
  </si>
  <si>
    <t>kantoor NHN</t>
  </si>
  <si>
    <t>C0-08</t>
  </si>
  <si>
    <t>Toiletruimte Heren (B2)</t>
  </si>
  <si>
    <t>C0-08a</t>
  </si>
  <si>
    <t>C0-08b</t>
  </si>
  <si>
    <t>C0-08c</t>
  </si>
  <si>
    <t>C0-08d</t>
  </si>
  <si>
    <t>C0-08e</t>
  </si>
  <si>
    <t>C0-08f</t>
  </si>
  <si>
    <t>C0-08g</t>
  </si>
  <si>
    <t>C0-09</t>
  </si>
  <si>
    <t>C0-10</t>
  </si>
  <si>
    <t>C0-10a</t>
  </si>
  <si>
    <t>C0-11a</t>
  </si>
  <si>
    <t>C0-11b</t>
  </si>
  <si>
    <t>C0-11c</t>
  </si>
  <si>
    <t>C0-12</t>
  </si>
  <si>
    <t>Hal</t>
  </si>
  <si>
    <t>C0-12a</t>
  </si>
  <si>
    <t>C0-20</t>
  </si>
  <si>
    <t>Gang (B3-N)</t>
  </si>
  <si>
    <t>C0-20a</t>
  </si>
  <si>
    <t>Trap</t>
  </si>
  <si>
    <t>C0-21</t>
  </si>
  <si>
    <t>Gang (B3)</t>
  </si>
  <si>
    <t>C0-21a</t>
  </si>
  <si>
    <t>C0-24</t>
  </si>
  <si>
    <t>C0-25</t>
  </si>
  <si>
    <t>C0-26</t>
  </si>
  <si>
    <t>C0-27</t>
  </si>
  <si>
    <t>C0-27a</t>
  </si>
  <si>
    <t>C0-28</t>
  </si>
  <si>
    <t>Invalide toilet</t>
  </si>
  <si>
    <t>C0-29</t>
  </si>
  <si>
    <t>Berging / patchkastruimte</t>
  </si>
  <si>
    <t>C0-30</t>
  </si>
  <si>
    <t>Voorruimte dames toilet B3</t>
  </si>
  <si>
    <t>C0-30a</t>
  </si>
  <si>
    <t>C0-30b</t>
  </si>
  <si>
    <t>C0-33</t>
  </si>
  <si>
    <t>Voorruimte heren toilet (B3)</t>
  </si>
  <si>
    <t>C0-33a</t>
  </si>
  <si>
    <t>C0-33b</t>
  </si>
  <si>
    <t>C0-33c</t>
  </si>
  <si>
    <t>C0-33d</t>
  </si>
  <si>
    <t>C0-33e</t>
  </si>
  <si>
    <t>C0-36</t>
  </si>
  <si>
    <t>C0-38</t>
  </si>
  <si>
    <t>Kantoor  Fundamental systems</t>
  </si>
  <si>
    <t>C0-39</t>
  </si>
  <si>
    <t>Kantoor Koopman</t>
  </si>
  <si>
    <t>C0-40</t>
  </si>
  <si>
    <t>kantoor IDEA</t>
  </si>
  <si>
    <t>C0-41</t>
  </si>
  <si>
    <t>C0-42a</t>
  </si>
  <si>
    <t>Kantoor Blue Heart</t>
  </si>
  <si>
    <t>C0-42b</t>
  </si>
  <si>
    <t>Kantoor Teamwork Technology</t>
  </si>
  <si>
    <t>C0-43a</t>
  </si>
  <si>
    <t>kantoor Blue Heart</t>
  </si>
  <si>
    <t>C0-43b</t>
  </si>
  <si>
    <t>C0-43c</t>
  </si>
  <si>
    <t>projectlokaal</t>
  </si>
  <si>
    <t>C0-44</t>
  </si>
  <si>
    <t>Kantoor  Blue Heart Energy</t>
  </si>
  <si>
    <t>C0-45</t>
  </si>
  <si>
    <t>lege ruimte</t>
  </si>
  <si>
    <t>C0-46</t>
  </si>
  <si>
    <t>C0-48</t>
  </si>
  <si>
    <t>C1-01</t>
  </si>
  <si>
    <t>Hoofd trappenhuis</t>
  </si>
  <si>
    <t>C1-01a</t>
  </si>
  <si>
    <t>Leidingschacht</t>
  </si>
  <si>
    <t>C1-01b</t>
  </si>
  <si>
    <t>C1-01c</t>
  </si>
  <si>
    <t>C1-02</t>
  </si>
  <si>
    <t>C1-03</t>
  </si>
  <si>
    <t>C1-03a</t>
  </si>
  <si>
    <t>C1-03b</t>
  </si>
  <si>
    <t>C1-03c</t>
  </si>
  <si>
    <t>C1-03d</t>
  </si>
  <si>
    <t>C1-04</t>
  </si>
  <si>
    <t>Collegelokaal</t>
  </si>
  <si>
    <t>C1-05</t>
  </si>
  <si>
    <t>C1-05a</t>
  </si>
  <si>
    <t>C1-05b</t>
  </si>
  <si>
    <t>C1-06</t>
  </si>
  <si>
    <t>Kantoor NHN</t>
  </si>
  <si>
    <t>C1-06a</t>
  </si>
  <si>
    <t>C1-07</t>
  </si>
  <si>
    <t>C1-07a</t>
  </si>
  <si>
    <t>C1-08</t>
  </si>
  <si>
    <t>C1-08a</t>
  </si>
  <si>
    <t>C1-08b</t>
  </si>
  <si>
    <t>C1-08c</t>
  </si>
  <si>
    <t>C1-08d</t>
  </si>
  <si>
    <t>C1-08e</t>
  </si>
  <si>
    <t>C1-08f</t>
  </si>
  <si>
    <t>C1-08g</t>
  </si>
  <si>
    <t>C1-09</t>
  </si>
  <si>
    <t>C1-09a</t>
  </si>
  <si>
    <t>C1-10</t>
  </si>
  <si>
    <t>Trappenhuis (B2)</t>
  </si>
  <si>
    <t>C1-11</t>
  </si>
  <si>
    <t>C1-13</t>
  </si>
  <si>
    <t>C1-13a</t>
  </si>
  <si>
    <t>C1-20</t>
  </si>
  <si>
    <t>C1-21</t>
  </si>
  <si>
    <t>Gang ( B3)</t>
  </si>
  <si>
    <t>C1-21A</t>
  </si>
  <si>
    <t>C1-23</t>
  </si>
  <si>
    <t>Kantoor  SV  BFL</t>
  </si>
  <si>
    <t>C1-24</t>
  </si>
  <si>
    <t>C1-25</t>
  </si>
  <si>
    <t>lokaal innovatielab</t>
  </si>
  <si>
    <t>C1-26a</t>
  </si>
  <si>
    <t>C1-27</t>
  </si>
  <si>
    <t>Voorruimte toilet dames (B3)</t>
  </si>
  <si>
    <t>C1-27a</t>
  </si>
  <si>
    <t>C1-29</t>
  </si>
  <si>
    <t>Trappenhuis (B3)</t>
  </si>
  <si>
    <t>C1-29a</t>
  </si>
  <si>
    <t>C1-30</t>
  </si>
  <si>
    <t>Toilet heren (voorruimte) B3</t>
  </si>
  <si>
    <t>C1-30a</t>
  </si>
  <si>
    <t>C1-30b</t>
  </si>
  <si>
    <t>C1-30c</t>
  </si>
  <si>
    <t>C1-30d</t>
  </si>
  <si>
    <t>C1-33</t>
  </si>
  <si>
    <t>Kantoor  sv TBK</t>
  </si>
  <si>
    <t>C1-34</t>
  </si>
  <si>
    <t>Kantoor  sv bim/ti</t>
  </si>
  <si>
    <t>C1-35</t>
  </si>
  <si>
    <t>C1-36</t>
  </si>
  <si>
    <t>C1-37</t>
  </si>
  <si>
    <t>C1-38a</t>
  </si>
  <si>
    <t>C1-38b</t>
  </si>
  <si>
    <t>C1-39</t>
  </si>
  <si>
    <t>C1-41</t>
  </si>
  <si>
    <t>Lokaal</t>
  </si>
  <si>
    <t>C1-43</t>
  </si>
  <si>
    <t>C1-44</t>
  </si>
  <si>
    <t>leeg</t>
  </si>
  <si>
    <t>C1-45</t>
  </si>
  <si>
    <t>C1-46</t>
  </si>
  <si>
    <t>Berging  sv TBK</t>
  </si>
  <si>
    <t>C1-47</t>
  </si>
  <si>
    <t>Kantoor,</t>
  </si>
  <si>
    <t>C1-51</t>
  </si>
  <si>
    <t>Berging schoonmaak</t>
  </si>
  <si>
    <t>C2-01</t>
  </si>
  <si>
    <t>C2-01a</t>
  </si>
  <si>
    <t>Leiding schacht</t>
  </si>
  <si>
    <t>C2-01b</t>
  </si>
  <si>
    <t>C2-01c</t>
  </si>
  <si>
    <t>C2-02</t>
  </si>
  <si>
    <t>C2-02a</t>
  </si>
  <si>
    <t>technische installatie</t>
  </si>
  <si>
    <t>C2-03</t>
  </si>
  <si>
    <t>C2-03a</t>
  </si>
  <si>
    <t>C2-03b</t>
  </si>
  <si>
    <t>C2-03c</t>
  </si>
  <si>
    <t>C2-04</t>
  </si>
  <si>
    <t>C2-05</t>
  </si>
  <si>
    <t>C2-05a</t>
  </si>
  <si>
    <t>C2-05b</t>
  </si>
  <si>
    <t>C2-06</t>
  </si>
  <si>
    <t>Lesruimte</t>
  </si>
  <si>
    <t>C2-07</t>
  </si>
  <si>
    <t>C2-08</t>
  </si>
  <si>
    <t>Opslag NHN</t>
  </si>
  <si>
    <t>C2-08a</t>
  </si>
  <si>
    <t>C2-08b</t>
  </si>
  <si>
    <t>C2-09</t>
  </si>
  <si>
    <t>C2-10</t>
  </si>
  <si>
    <t>C2-11</t>
  </si>
  <si>
    <t>CD-G0</t>
  </si>
  <si>
    <t>CD-G1</t>
  </si>
  <si>
    <t>CD-H0</t>
  </si>
  <si>
    <t>CD-H1</t>
  </si>
  <si>
    <t>CD-I0</t>
  </si>
  <si>
    <t>D0-64</t>
  </si>
  <si>
    <t>D1-01</t>
  </si>
  <si>
    <t>Pantry</t>
  </si>
  <si>
    <t>D1-02</t>
  </si>
  <si>
    <t>Flexibele ruimte/ overlegruimte</t>
  </si>
  <si>
    <t>D1-03</t>
  </si>
  <si>
    <t>Fieldlab</t>
  </si>
  <si>
    <t>D1-04</t>
  </si>
  <si>
    <t>D1-05</t>
  </si>
  <si>
    <t>D1-06</t>
  </si>
  <si>
    <t>Innovatielab</t>
  </si>
  <si>
    <t>D1-07</t>
  </si>
  <si>
    <t>Lamineerlab</t>
  </si>
  <si>
    <t>D1-08</t>
  </si>
  <si>
    <t>D1-10</t>
  </si>
  <si>
    <t>Toiletruimte Dames</t>
  </si>
  <si>
    <t>D1-10a</t>
  </si>
  <si>
    <t>D1-10b</t>
  </si>
  <si>
    <t>D1-10c</t>
  </si>
  <si>
    <t>D1-10d</t>
  </si>
  <si>
    <t>D1-10e</t>
  </si>
  <si>
    <t>D1-12</t>
  </si>
  <si>
    <t>Herentoiletten</t>
  </si>
  <si>
    <t>D1-12a</t>
  </si>
  <si>
    <t>D1-12b</t>
  </si>
  <si>
    <t>D1-12c</t>
  </si>
  <si>
    <t>D1-12d</t>
  </si>
  <si>
    <t>D1-12e</t>
  </si>
  <si>
    <t>D1-12f</t>
  </si>
  <si>
    <t>D1-12g</t>
  </si>
  <si>
    <t>D1-12h</t>
  </si>
  <si>
    <t>D1-13</t>
  </si>
  <si>
    <t>D1-14</t>
  </si>
  <si>
    <t>D1-60</t>
  </si>
  <si>
    <t>D1-61</t>
  </si>
  <si>
    <t>D1-62</t>
  </si>
  <si>
    <t>D1-63</t>
  </si>
  <si>
    <t>D1-70</t>
  </si>
  <si>
    <t>D1-71</t>
  </si>
  <si>
    <t>D1-72</t>
  </si>
  <si>
    <t>D1-73</t>
  </si>
  <si>
    <t>DK-01</t>
  </si>
  <si>
    <t>DK-02</t>
  </si>
  <si>
    <t>DK-03</t>
  </si>
  <si>
    <t>DK-04</t>
  </si>
  <si>
    <t>DK-05</t>
  </si>
  <si>
    <t>DK-60</t>
  </si>
  <si>
    <t>DK-70</t>
  </si>
  <si>
    <t>DK-71</t>
  </si>
  <si>
    <t>E0-05</t>
  </si>
  <si>
    <t>DE-huis</t>
  </si>
  <si>
    <t>K0-01</t>
  </si>
  <si>
    <t>Keet Beton praktikum</t>
  </si>
  <si>
    <t>K0-02</t>
  </si>
  <si>
    <t>Keet kantoor</t>
  </si>
  <si>
    <t>K0-60</t>
  </si>
  <si>
    <t>ALK L0</t>
  </si>
  <si>
    <t>L0-02a</t>
  </si>
  <si>
    <t>Studentwerkplekken</t>
  </si>
  <si>
    <t>L0-02b</t>
  </si>
  <si>
    <t>L0-03</t>
  </si>
  <si>
    <t>L0-04</t>
  </si>
  <si>
    <t>L0-04a</t>
  </si>
  <si>
    <t>L0-04b</t>
  </si>
  <si>
    <t>L0-04c</t>
  </si>
  <si>
    <t>L0-04d</t>
  </si>
  <si>
    <t>L0-04e</t>
  </si>
  <si>
    <t>L0-04f</t>
  </si>
  <si>
    <t>L0-04g</t>
  </si>
  <si>
    <t>L0-04h</t>
  </si>
  <si>
    <t>L0-04j</t>
  </si>
  <si>
    <t>L0-05</t>
  </si>
  <si>
    <t>Douche</t>
  </si>
  <si>
    <t>L0-06</t>
  </si>
  <si>
    <t>MIVA toilet</t>
  </si>
  <si>
    <t>L0-07</t>
  </si>
  <si>
    <t>L0-07a</t>
  </si>
  <si>
    <t>L0-07b</t>
  </si>
  <si>
    <t>L0-07c</t>
  </si>
  <si>
    <t>L0-07d</t>
  </si>
  <si>
    <t>L0-07e</t>
  </si>
  <si>
    <t>L0-07f</t>
  </si>
  <si>
    <t>L0-07g</t>
  </si>
  <si>
    <t>L0-07h</t>
  </si>
  <si>
    <t>L0-07j</t>
  </si>
  <si>
    <t>L0-07k</t>
  </si>
  <si>
    <t>L0-07l</t>
  </si>
  <si>
    <t>L0-08</t>
  </si>
  <si>
    <t>L0-08a</t>
  </si>
  <si>
    <t>technische ruimte</t>
  </si>
  <si>
    <t>L0-09</t>
  </si>
  <si>
    <t>L0-11</t>
  </si>
  <si>
    <t>L0-12</t>
  </si>
  <si>
    <t>L0-14</t>
  </si>
  <si>
    <t>Lokaal Robotica</t>
  </si>
  <si>
    <t>L0-14a</t>
  </si>
  <si>
    <t>L0-17</t>
  </si>
  <si>
    <t>L0-18</t>
  </si>
  <si>
    <t>koel/vriescel</t>
  </si>
  <si>
    <t>L0-18a</t>
  </si>
  <si>
    <t>L0-18b</t>
  </si>
  <si>
    <t>L0-19</t>
  </si>
  <si>
    <t>Keuken</t>
  </si>
  <si>
    <t>L0-20</t>
  </si>
  <si>
    <t>Buffet</t>
  </si>
  <si>
    <t>L0-21</t>
  </si>
  <si>
    <t>L0-22</t>
  </si>
  <si>
    <t>Kleedruimte</t>
  </si>
  <si>
    <t>L0-23</t>
  </si>
  <si>
    <t>L0-24</t>
  </si>
  <si>
    <t>L0-25</t>
  </si>
  <si>
    <t>Restaurant</t>
  </si>
  <si>
    <t>L0-26</t>
  </si>
  <si>
    <t>L0-26a</t>
  </si>
  <si>
    <t>Sluis</t>
  </si>
  <si>
    <t>L0-27</t>
  </si>
  <si>
    <t>PC lokaal</t>
  </si>
  <si>
    <t>L0-28</t>
  </si>
  <si>
    <t>L0-30a</t>
  </si>
  <si>
    <t>Natuurkundelab</t>
  </si>
  <si>
    <t>L0-30b</t>
  </si>
  <si>
    <t>Elektronicalab</t>
  </si>
  <si>
    <t>L0-31</t>
  </si>
  <si>
    <t>L0-32</t>
  </si>
  <si>
    <t>L0-33a</t>
  </si>
  <si>
    <t>L0-33b</t>
  </si>
  <si>
    <t>L0-33c</t>
  </si>
  <si>
    <t>L0-34a</t>
  </si>
  <si>
    <t>L0-34b</t>
  </si>
  <si>
    <t>L0-35</t>
  </si>
  <si>
    <t>L0-36</t>
  </si>
  <si>
    <t>L0-37</t>
  </si>
  <si>
    <t>L0-38</t>
  </si>
  <si>
    <t>L0-39</t>
  </si>
  <si>
    <t>L0-40</t>
  </si>
  <si>
    <t>L0-41</t>
  </si>
  <si>
    <t>L0-42</t>
  </si>
  <si>
    <t>L0-43</t>
  </si>
  <si>
    <t>serverruimte</t>
  </si>
  <si>
    <t>L0-45</t>
  </si>
  <si>
    <t>L0-60</t>
  </si>
  <si>
    <t>ALK L1</t>
  </si>
  <si>
    <t>LD-B0</t>
  </si>
  <si>
    <t>LD-C0</t>
  </si>
  <si>
    <t>LD-D0</t>
  </si>
  <si>
    <t>ALK L-1</t>
  </si>
  <si>
    <t>LK-01</t>
  </si>
  <si>
    <t>Opslag TZ</t>
  </si>
  <si>
    <t>LK-02</t>
  </si>
  <si>
    <t>Kelder</t>
  </si>
  <si>
    <t>LK-03</t>
  </si>
  <si>
    <t>Studentenvereniging Omnivas/ SOOS</t>
  </si>
  <si>
    <t>LK-04</t>
  </si>
  <si>
    <t>LK-05</t>
  </si>
  <si>
    <t>LK-06</t>
  </si>
  <si>
    <t>LK-07</t>
  </si>
  <si>
    <t>LK-08</t>
  </si>
  <si>
    <t>LK-09</t>
  </si>
  <si>
    <t>LK-09a</t>
  </si>
  <si>
    <t>LK-09b</t>
  </si>
  <si>
    <t>LK-10</t>
  </si>
  <si>
    <t>Toiletruimte Heren</t>
  </si>
  <si>
    <t>LK-10a</t>
  </si>
  <si>
    <t>LK-11</t>
  </si>
  <si>
    <t>LK-12</t>
  </si>
  <si>
    <t>kelder</t>
  </si>
  <si>
    <t>LK-13</t>
  </si>
  <si>
    <t>LK-14a</t>
  </si>
  <si>
    <t>LK-45</t>
  </si>
  <si>
    <t>goederenlift buiten</t>
  </si>
  <si>
    <t>LK-60</t>
  </si>
  <si>
    <t>N0-01</t>
  </si>
  <si>
    <t>nutsgebouw buiten</t>
  </si>
  <si>
    <t>N0-02</t>
  </si>
  <si>
    <t>N0-03</t>
  </si>
  <si>
    <t>P1</t>
  </si>
  <si>
    <t>Parkeerterrein N/W voorz. geb. B</t>
  </si>
  <si>
    <t>P10</t>
  </si>
  <si>
    <t>Fietsenstalling geb. B</t>
  </si>
  <si>
    <t>P2</t>
  </si>
  <si>
    <t>Parkeerterrein N</t>
  </si>
  <si>
    <t>P3</t>
  </si>
  <si>
    <t>Parkeerterrein N/O voorz. geb. A</t>
  </si>
  <si>
    <t>P4</t>
  </si>
  <si>
    <t>Parkeerterrein Z/O geb. A</t>
  </si>
  <si>
    <t>P5</t>
  </si>
  <si>
    <t>Laadperon</t>
  </si>
  <si>
    <t>P6</t>
  </si>
  <si>
    <t>Parkeerterrein Z/O geb. L</t>
  </si>
  <si>
    <t>P7</t>
  </si>
  <si>
    <t>Parkeerterrein Z/W rabozaal</t>
  </si>
  <si>
    <t>P9</t>
  </si>
  <si>
    <t>Fietsenstalling geb. A</t>
  </si>
  <si>
    <t>RD-E0</t>
  </si>
  <si>
    <t>RD-F0</t>
  </si>
  <si>
    <t>T3</t>
  </si>
  <si>
    <t>Binnentuin</t>
  </si>
  <si>
    <t>Koelcel</t>
  </si>
  <si>
    <t>Vriescel</t>
  </si>
  <si>
    <t>Projectruimte</t>
  </si>
  <si>
    <t>Opslag FZ</t>
  </si>
  <si>
    <t>Hout</t>
  </si>
  <si>
    <t>Leslokaal</t>
  </si>
  <si>
    <t>vergaderruimte</t>
  </si>
  <si>
    <t>Laagspanningsruimte</t>
  </si>
  <si>
    <t>PC Lokaal</t>
  </si>
  <si>
    <t>Damestoilet</t>
  </si>
  <si>
    <t>Kantoor ONI</t>
  </si>
  <si>
    <t>Herentoilet</t>
  </si>
  <si>
    <t>Aanlandplek</t>
  </si>
  <si>
    <t>Kast</t>
  </si>
  <si>
    <t>Kantoor ISO</t>
  </si>
  <si>
    <t>Kantoor Academy</t>
  </si>
  <si>
    <t>Kantoor BFL</t>
  </si>
  <si>
    <t>lokaal</t>
  </si>
  <si>
    <t>Noodtrappenhuis</t>
  </si>
  <si>
    <t>Heren toilet</t>
  </si>
  <si>
    <t>Bijdorplaan 15</t>
  </si>
  <si>
    <t>A0-01b</t>
  </si>
  <si>
    <t>Specialistisch lokaal (Buckykamer gang)</t>
  </si>
  <si>
    <t>A0-02b</t>
  </si>
  <si>
    <t>Specialistisch lokaal (Buckykamer 2)</t>
  </si>
  <si>
    <t>A0-02c</t>
  </si>
  <si>
    <t>Specialistisch lokaal (Buckykamer )</t>
  </si>
  <si>
    <t>Kantoor (Schoonmaak)</t>
  </si>
  <si>
    <t>Spec. lokaal (Beeldherkenning / Mobiele App.)</t>
  </si>
  <si>
    <t>A0-04a</t>
  </si>
  <si>
    <t>Ruimte Stralingsdeskundigheid</t>
  </si>
  <si>
    <t>Specialistisch lokaal (CT-scan)</t>
  </si>
  <si>
    <t>A0-06a</t>
  </si>
  <si>
    <t>Gang (Bediening- &amp; Bekijkruimte)</t>
  </si>
  <si>
    <t>A0-06b</t>
  </si>
  <si>
    <t>A0-06c</t>
  </si>
  <si>
    <t>Bedieningsruimte (CT-Scan</t>
  </si>
  <si>
    <t>A0-08a</t>
  </si>
  <si>
    <t>CT-scan ruimte 1</t>
  </si>
  <si>
    <t>A0-08b</t>
  </si>
  <si>
    <t>CT-scan ruimte 2</t>
  </si>
  <si>
    <t>A0-08c</t>
  </si>
  <si>
    <t>Berging (Bronnenkast)</t>
  </si>
  <si>
    <t>specialistisch lokaal ( Vert)</t>
  </si>
  <si>
    <t>Specialistisch lokaal (Simulator 1)</t>
  </si>
  <si>
    <t>Specialistisch lokaal (Simulator 2)</t>
  </si>
  <si>
    <t>A0-50</t>
  </si>
  <si>
    <t>A0-50a</t>
  </si>
  <si>
    <t>trap</t>
  </si>
  <si>
    <t>Teamkamer MBRT</t>
  </si>
  <si>
    <t>Theaterlokaal</t>
  </si>
  <si>
    <t>Computerruimte MBRT</t>
  </si>
  <si>
    <t>Technische werkkast</t>
  </si>
  <si>
    <t>PC-lokaal Radiotherapie</t>
  </si>
  <si>
    <t>Specialistisch lokaal  (Echografie 1)</t>
  </si>
  <si>
    <t>Specialistisch lokaal  (Echografie 2)</t>
  </si>
  <si>
    <t>Kantoor belplekken</t>
  </si>
  <si>
    <t>Specialistisch lokaal (Moulagetechniek)</t>
  </si>
  <si>
    <t>A1-42</t>
  </si>
  <si>
    <t>Specialistisch lokaal (Verpleegkunde)</t>
  </si>
  <si>
    <t>A1-50</t>
  </si>
  <si>
    <t>A1-50a</t>
  </si>
  <si>
    <t>A1-50b</t>
  </si>
  <si>
    <t>A1-50c</t>
  </si>
  <si>
    <t>A1-50d</t>
  </si>
  <si>
    <t>AK-01</t>
  </si>
  <si>
    <t>AK-03</t>
  </si>
  <si>
    <t>Berging/opslag (gaashok)</t>
  </si>
  <si>
    <t>AK-04</t>
  </si>
  <si>
    <t>Kluis FZ</t>
  </si>
  <si>
    <t>AK-06</t>
  </si>
  <si>
    <t>Berging Gaashok</t>
  </si>
  <si>
    <t>AK-11</t>
  </si>
  <si>
    <t>Voorhal Kelder A</t>
  </si>
  <si>
    <t>AK-50</t>
  </si>
  <si>
    <t>Gang Oost (nabij LS ruimte en opslag FZ)</t>
  </si>
  <si>
    <t>AK-50a</t>
  </si>
  <si>
    <t>Gang kelder</t>
  </si>
  <si>
    <t>Dansstudio 3 NOVA</t>
  </si>
  <si>
    <t>B0-05</t>
  </si>
  <si>
    <t>Kleedruimte dames</t>
  </si>
  <si>
    <t>B0-05a</t>
  </si>
  <si>
    <t>Doucheruimte Dames</t>
  </si>
  <si>
    <t>B0-05b</t>
  </si>
  <si>
    <t>B0-06</t>
  </si>
  <si>
    <t>Kleedruimte heren</t>
  </si>
  <si>
    <t>B0-06a</t>
  </si>
  <si>
    <t>Doucheruimte Heren</t>
  </si>
  <si>
    <t>Dansstudio 5 NOVA</t>
  </si>
  <si>
    <t>B0-15</t>
  </si>
  <si>
    <t>Specialistisch lokaal (TV Studio)</t>
  </si>
  <si>
    <t>B0-15a</t>
  </si>
  <si>
    <t>Muziek lokaal</t>
  </si>
  <si>
    <t>Gang (Studio)</t>
  </si>
  <si>
    <t>B0-17</t>
  </si>
  <si>
    <t>Specialistisch lokaal (Regie TV)</t>
  </si>
  <si>
    <t>B0-18</t>
  </si>
  <si>
    <t>Specialistisch lokaal (Regie Audio)</t>
  </si>
  <si>
    <t>Specialistisch lokaal (Audio Studio)</t>
  </si>
  <si>
    <t>B0-20</t>
  </si>
  <si>
    <t>Specialistisch lokaal (Opname Zang)</t>
  </si>
  <si>
    <t>B0-21</t>
  </si>
  <si>
    <t>Specialistisch lokaal (Opname Blazen)</t>
  </si>
  <si>
    <t>Specialistisch lokaal (Opname Drum)</t>
  </si>
  <si>
    <t>B0-23</t>
  </si>
  <si>
    <t>Specialistisch lokaal (Radio Studio)</t>
  </si>
  <si>
    <t>B0-26</t>
  </si>
  <si>
    <t>Specialistisch lokaal (Studio Toetsen)</t>
  </si>
  <si>
    <t>Specialistisch lokaal (Studio Saxofoon en Gitaar)</t>
  </si>
  <si>
    <t>B0-28</t>
  </si>
  <si>
    <t>Specialistisch lokaal (Studio Zang)</t>
  </si>
  <si>
    <t>B0-29</t>
  </si>
  <si>
    <t>B0-30</t>
  </si>
  <si>
    <t>Specialistisch lokaal (Popstudio 2)</t>
  </si>
  <si>
    <t>B0-31</t>
  </si>
  <si>
    <t>Specialistisch lokaal (Control Room 2)</t>
  </si>
  <si>
    <t>B0-32</t>
  </si>
  <si>
    <t>Specialistisch lokaal (Popstudio 1)</t>
  </si>
  <si>
    <t>B0-33</t>
  </si>
  <si>
    <t>Specialistisch lokaal (Control Room 1)</t>
  </si>
  <si>
    <t>B0-34</t>
  </si>
  <si>
    <t>Specialistisch lokaal (Dansstudio)</t>
  </si>
  <si>
    <t>B0-34a</t>
  </si>
  <si>
    <t>Muziek</t>
  </si>
  <si>
    <t>B0-34b</t>
  </si>
  <si>
    <t>B0-35</t>
  </si>
  <si>
    <t>Opslag (Apparatuur)</t>
  </si>
  <si>
    <t>B0-36</t>
  </si>
  <si>
    <t>B0-37</t>
  </si>
  <si>
    <t>B0-38</t>
  </si>
  <si>
    <t>B0-38b</t>
  </si>
  <si>
    <t>Douchruimte 1</t>
  </si>
  <si>
    <t>B0-38c</t>
  </si>
  <si>
    <t>Douchruimte 2</t>
  </si>
  <si>
    <t>Kleedruimte Conservatorium</t>
  </si>
  <si>
    <t>B0-39a</t>
  </si>
  <si>
    <t>Doucheruimte</t>
  </si>
  <si>
    <t>B0-39b</t>
  </si>
  <si>
    <t>B0-39c</t>
  </si>
  <si>
    <t>B0-39d</t>
  </si>
  <si>
    <t>B0-40</t>
  </si>
  <si>
    <t>Specialistisch lokaal (Studio Drums, Bas &amp; Gitaar)</t>
  </si>
  <si>
    <t>B0-41</t>
  </si>
  <si>
    <t>Dansstudio 4 NOVA</t>
  </si>
  <si>
    <t>B0-43</t>
  </si>
  <si>
    <t>Gang naar dansstudio 2</t>
  </si>
  <si>
    <t>B0-43a</t>
  </si>
  <si>
    <t>B0-45</t>
  </si>
  <si>
    <t>Dansstudio 2 NOVA</t>
  </si>
  <si>
    <t>B0-46</t>
  </si>
  <si>
    <t>Opslag Bureau AV</t>
  </si>
  <si>
    <t>B0-50</t>
  </si>
  <si>
    <t>B0-50a</t>
  </si>
  <si>
    <t>B0-50b</t>
  </si>
  <si>
    <t>B0-50d</t>
  </si>
  <si>
    <t>B0-50e</t>
  </si>
  <si>
    <t>PalmCorridor</t>
  </si>
  <si>
    <t>B0-50f</t>
  </si>
  <si>
    <t>B0-52</t>
  </si>
  <si>
    <t>B0-53</t>
  </si>
  <si>
    <t>B0-55</t>
  </si>
  <si>
    <t>B0-59</t>
  </si>
  <si>
    <t>B0-60</t>
  </si>
  <si>
    <t>Voorportaal damestoilet</t>
  </si>
  <si>
    <t>B0-60a</t>
  </si>
  <si>
    <t>B0-60b</t>
  </si>
  <si>
    <t>B0-60c</t>
  </si>
  <si>
    <t>B0-60d</t>
  </si>
  <si>
    <t>B0-65</t>
  </si>
  <si>
    <t>B0-66</t>
  </si>
  <si>
    <t>B0-67</t>
  </si>
  <si>
    <t>Voorportaal herentoilet</t>
  </si>
  <si>
    <t>B0-67a</t>
  </si>
  <si>
    <t>B0-67b</t>
  </si>
  <si>
    <t>B0-67c</t>
  </si>
  <si>
    <t>B0-67d</t>
  </si>
  <si>
    <t>B0-72</t>
  </si>
  <si>
    <t>B0-73</t>
  </si>
  <si>
    <t>B0-75</t>
  </si>
  <si>
    <t>Technische kast</t>
  </si>
  <si>
    <t>B0-76</t>
  </si>
  <si>
    <t>B1-02</t>
  </si>
  <si>
    <t>B1-03</t>
  </si>
  <si>
    <t>Specialistisch lokaal (Zang)</t>
  </si>
  <si>
    <t>B1-04</t>
  </si>
  <si>
    <t>B1-05</t>
  </si>
  <si>
    <t>Specialistisch lokaal (Piano)</t>
  </si>
  <si>
    <t>B1-06</t>
  </si>
  <si>
    <t>MAC Lounge</t>
  </si>
  <si>
    <t>B1-07</t>
  </si>
  <si>
    <t>B1-08</t>
  </si>
  <si>
    <t>Gear &amp; Support</t>
  </si>
  <si>
    <t>B1-09</t>
  </si>
  <si>
    <t>Kantoor Flexplekken</t>
  </si>
  <si>
    <t>B1-10</t>
  </si>
  <si>
    <t>Secretariaat Conservatorium</t>
  </si>
  <si>
    <t>B1-12</t>
  </si>
  <si>
    <t>B1-16</t>
  </si>
  <si>
    <t>B1-18</t>
  </si>
  <si>
    <t>B1-31</t>
  </si>
  <si>
    <t>Studiecel 12</t>
  </si>
  <si>
    <t>B1-32</t>
  </si>
  <si>
    <t>Studiecel 11</t>
  </si>
  <si>
    <t>B1-33</t>
  </si>
  <si>
    <t>Studiecel 10</t>
  </si>
  <si>
    <t>B1-34</t>
  </si>
  <si>
    <t>Studiecel 9</t>
  </si>
  <si>
    <t>B1-35</t>
  </si>
  <si>
    <t>Studiecel 8</t>
  </si>
  <si>
    <t>B1-36</t>
  </si>
  <si>
    <t>Studiecel 7</t>
  </si>
  <si>
    <t>B1-37</t>
  </si>
  <si>
    <t>Studiecel 6</t>
  </si>
  <si>
    <t>B1-38</t>
  </si>
  <si>
    <t>Studiecel 5</t>
  </si>
  <si>
    <t>B1-39</t>
  </si>
  <si>
    <t>Studiecel 4</t>
  </si>
  <si>
    <t>B1-40</t>
  </si>
  <si>
    <t>Studiecel 3</t>
  </si>
  <si>
    <t>B1-41</t>
  </si>
  <si>
    <t>Studiecel 2</t>
  </si>
  <si>
    <t>B1-42</t>
  </si>
  <si>
    <t>Studiecel 1</t>
  </si>
  <si>
    <t>B1-43</t>
  </si>
  <si>
    <t>AV-studio Aqua</t>
  </si>
  <si>
    <t>B1-44</t>
  </si>
  <si>
    <t>B1-44a</t>
  </si>
  <si>
    <t>B1-45</t>
  </si>
  <si>
    <t>AV-Studio Rood</t>
  </si>
  <si>
    <t>B1-46</t>
  </si>
  <si>
    <t>B1-47</t>
  </si>
  <si>
    <t>Projectruimte Conservatorium</t>
  </si>
  <si>
    <t>B1-48</t>
  </si>
  <si>
    <t>AV-Studio Blauw</t>
  </si>
  <si>
    <t>B1-49</t>
  </si>
  <si>
    <t>AV-Studio Groen</t>
  </si>
  <si>
    <t>B1-50</t>
  </si>
  <si>
    <t>AV-Studio Paars</t>
  </si>
  <si>
    <t>B1-55</t>
  </si>
  <si>
    <t>B1-59</t>
  </si>
  <si>
    <t>B1-60</t>
  </si>
  <si>
    <t>B1-60a</t>
  </si>
  <si>
    <t>Toilet Heren</t>
  </si>
  <si>
    <t>B1-60b</t>
  </si>
  <si>
    <t>B1-63</t>
  </si>
  <si>
    <t>Opslag Conservatorium</t>
  </si>
  <si>
    <t>B1-64</t>
  </si>
  <si>
    <t>B1-65</t>
  </si>
  <si>
    <t>B1-67</t>
  </si>
  <si>
    <t>Voorportaal Damestoilet</t>
  </si>
  <si>
    <t>B1-67a</t>
  </si>
  <si>
    <t>Toilet Dames</t>
  </si>
  <si>
    <t>B1-67b</t>
  </si>
  <si>
    <t>B1-67c</t>
  </si>
  <si>
    <t>B1-67d</t>
  </si>
  <si>
    <t>B1-72</t>
  </si>
  <si>
    <t>B1-73</t>
  </si>
  <si>
    <t>B2-01</t>
  </si>
  <si>
    <t>Theorielokaal Cosmo</t>
  </si>
  <si>
    <t>B2-02</t>
  </si>
  <si>
    <t>B2-03</t>
  </si>
  <si>
    <t>Kantoor (Nova)</t>
  </si>
  <si>
    <t>B2-04</t>
  </si>
  <si>
    <t>B2-12</t>
  </si>
  <si>
    <t>B2-13</t>
  </si>
  <si>
    <t>Cosmo Academy</t>
  </si>
  <si>
    <t>B2-15</t>
  </si>
  <si>
    <t>Praktijklokaal Conservatorium</t>
  </si>
  <si>
    <t>B2-16</t>
  </si>
  <si>
    <t>B2-18</t>
  </si>
  <si>
    <t>B2-36</t>
  </si>
  <si>
    <t>Kantoor Cosmo Academy</t>
  </si>
  <si>
    <t>B2-37</t>
  </si>
  <si>
    <t>B2-38</t>
  </si>
  <si>
    <t>Examenbureau</t>
  </si>
  <si>
    <t>B2-39a</t>
  </si>
  <si>
    <t>Projectlokaal Cosmo</t>
  </si>
  <si>
    <t>B2-39b</t>
  </si>
  <si>
    <t>Kantoor docenten Cosmo</t>
  </si>
  <si>
    <t>B2-39c</t>
  </si>
  <si>
    <t>Vergaderruimte Cosmo</t>
  </si>
  <si>
    <t>B2-40</t>
  </si>
  <si>
    <t>Frontoffice</t>
  </si>
  <si>
    <t>B2-41</t>
  </si>
  <si>
    <t>Opslag Cosmo</t>
  </si>
  <si>
    <t>B2-42</t>
  </si>
  <si>
    <t>B2-43</t>
  </si>
  <si>
    <t>Projectruimte Dans en Theater</t>
  </si>
  <si>
    <t>B2-44</t>
  </si>
  <si>
    <t>Kantoor  (Nova)</t>
  </si>
  <si>
    <t>B2-46</t>
  </si>
  <si>
    <t>B2-47</t>
  </si>
  <si>
    <t>Opslag en Rekwisieten D&amp;T (Nova)</t>
  </si>
  <si>
    <t>B2-50</t>
  </si>
  <si>
    <t>B2-55</t>
  </si>
  <si>
    <t>B2-59</t>
  </si>
  <si>
    <t>B2-60</t>
  </si>
  <si>
    <t>Voorportaal damestoiletten</t>
  </si>
  <si>
    <t>B2-60a</t>
  </si>
  <si>
    <t>B2-60b</t>
  </si>
  <si>
    <t>B2-60c</t>
  </si>
  <si>
    <t>B2-60d</t>
  </si>
  <si>
    <t>B2-65</t>
  </si>
  <si>
    <t>B2-66</t>
  </si>
  <si>
    <t>B2-67</t>
  </si>
  <si>
    <t>Voorportaal herentoiletten</t>
  </si>
  <si>
    <t>B2-67a</t>
  </si>
  <si>
    <t>B2-67b</t>
  </si>
  <si>
    <t>B2-67c</t>
  </si>
  <si>
    <t>B2-67d</t>
  </si>
  <si>
    <t>B2-72</t>
  </si>
  <si>
    <t>B2-73</t>
  </si>
  <si>
    <t>BK-01</t>
  </si>
  <si>
    <t>BK-02</t>
  </si>
  <si>
    <t>BK-03</t>
  </si>
  <si>
    <t>Specialistisch lokaal (Popstudio 3)</t>
  </si>
  <si>
    <t>BK-04</t>
  </si>
  <si>
    <t>Specialistisch lokaal (Popstudio 4)</t>
  </si>
  <si>
    <t>BK-05</t>
  </si>
  <si>
    <t>Specialistisch lokaal (Popstudio 5)</t>
  </si>
  <si>
    <t>BK-06</t>
  </si>
  <si>
    <t>Specialistisch lokaal (Studiecel 13)</t>
  </si>
  <si>
    <t>BK-07</t>
  </si>
  <si>
    <t>Specialistisch lokaal (Studiecel 14)</t>
  </si>
  <si>
    <t>BK-08</t>
  </si>
  <si>
    <t>Specialistisch lokaal (Studiecel 15)</t>
  </si>
  <si>
    <t>BK-09</t>
  </si>
  <si>
    <t>Specialistisch lokaal (Studiecel 16)</t>
  </si>
  <si>
    <t>BK-11</t>
  </si>
  <si>
    <t>Opslagruimte Conservatorium</t>
  </si>
  <si>
    <t>BK-50</t>
  </si>
  <si>
    <t>BK-51</t>
  </si>
  <si>
    <t>Trapopgang nieuw</t>
  </si>
  <si>
    <t>BK-53</t>
  </si>
  <si>
    <t>Trapopgang oud</t>
  </si>
  <si>
    <t>BK-60</t>
  </si>
  <si>
    <t>BK-61</t>
  </si>
  <si>
    <t>Sprinklerruimte</t>
  </si>
  <si>
    <t>BK-62</t>
  </si>
  <si>
    <t>Sprinklerbassin</t>
  </si>
  <si>
    <t>BK-63</t>
  </si>
  <si>
    <t>Technische ruimte CV/LBK</t>
  </si>
  <si>
    <t>BK-80</t>
  </si>
  <si>
    <t>Liftschaft</t>
  </si>
  <si>
    <t>F0-01</t>
  </si>
  <si>
    <t>Verhuurd</t>
  </si>
  <si>
    <t>F0-02</t>
  </si>
  <si>
    <t>F0-03</t>
  </si>
  <si>
    <t>F0-04</t>
  </si>
  <si>
    <t>F0-05</t>
  </si>
  <si>
    <t>F0-06</t>
  </si>
  <si>
    <t>F0-07</t>
  </si>
  <si>
    <t>verhuurd</t>
  </si>
  <si>
    <t>F0-07a</t>
  </si>
  <si>
    <t>F0-07b</t>
  </si>
  <si>
    <t>F0-07c</t>
  </si>
  <si>
    <t>F0-08</t>
  </si>
  <si>
    <t>F0-08a</t>
  </si>
  <si>
    <t>F0-08b</t>
  </si>
  <si>
    <t>F0-09</t>
  </si>
  <si>
    <t>F0-09a</t>
  </si>
  <si>
    <t>F0-09b</t>
  </si>
  <si>
    <t>F0-09c</t>
  </si>
  <si>
    <t>F0-11</t>
  </si>
  <si>
    <t>F0-12</t>
  </si>
  <si>
    <t>F0-13</t>
  </si>
  <si>
    <t>F1-02</t>
  </si>
  <si>
    <t>F1-03</t>
  </si>
  <si>
    <t>F1-04</t>
  </si>
  <si>
    <t>F1-04a</t>
  </si>
  <si>
    <t>F1-05</t>
  </si>
  <si>
    <t>F1-05a</t>
  </si>
  <si>
    <t>F1-05b</t>
  </si>
  <si>
    <t>F1-06</t>
  </si>
  <si>
    <t>F1-07</t>
  </si>
  <si>
    <t>F1-08</t>
  </si>
  <si>
    <t>F1-09</t>
  </si>
  <si>
    <t>F1-09a</t>
  </si>
  <si>
    <t>F1-09b</t>
  </si>
  <si>
    <t>F1-10</t>
  </si>
  <si>
    <t>F1-11</t>
  </si>
  <si>
    <t>F1-12</t>
  </si>
  <si>
    <t>F1-67</t>
  </si>
  <si>
    <t>F2-16</t>
  </si>
  <si>
    <t>Tentamen lokaal</t>
  </si>
  <si>
    <t>F2-22</t>
  </si>
  <si>
    <t>F2-23</t>
  </si>
  <si>
    <t>F2-24</t>
  </si>
  <si>
    <t>F2-25</t>
  </si>
  <si>
    <t>F2-30</t>
  </si>
  <si>
    <t>F2-50</t>
  </si>
  <si>
    <t>F2-50a</t>
  </si>
  <si>
    <t>F2-50b</t>
  </si>
  <si>
    <t>F2-55</t>
  </si>
  <si>
    <t>F2-60</t>
  </si>
  <si>
    <t>Dames toilet</t>
  </si>
  <si>
    <t>F2-61</t>
  </si>
  <si>
    <t>Dames Toilet</t>
  </si>
  <si>
    <t>F2-62</t>
  </si>
  <si>
    <t>F2-63a</t>
  </si>
  <si>
    <t>F2-64</t>
  </si>
  <si>
    <t>F2-64a</t>
  </si>
  <si>
    <t>F2-64b</t>
  </si>
  <si>
    <t>F2-64c</t>
  </si>
  <si>
    <t>F2-67</t>
  </si>
  <si>
    <t>F2-67a</t>
  </si>
  <si>
    <t>F2-74</t>
  </si>
  <si>
    <t>G0-02</t>
  </si>
  <si>
    <t>G0-04</t>
  </si>
  <si>
    <t>G0-06</t>
  </si>
  <si>
    <t>G0-08</t>
  </si>
  <si>
    <t>G0-09</t>
  </si>
  <si>
    <t>Belplek ONI</t>
  </si>
  <si>
    <t>G0-10</t>
  </si>
  <si>
    <t>Concentratie werkplek ONI</t>
  </si>
  <si>
    <t>G0-11</t>
  </si>
  <si>
    <t>G0-14</t>
  </si>
  <si>
    <t>G0-15</t>
  </si>
  <si>
    <t>G0-24</t>
  </si>
  <si>
    <t>Flexibele Ruimte</t>
  </si>
  <si>
    <t>G0-26</t>
  </si>
  <si>
    <t>Theorielokaal ONI</t>
  </si>
  <si>
    <t>G0-50</t>
  </si>
  <si>
    <t>G0-50a</t>
  </si>
  <si>
    <t>G0-50b</t>
  </si>
  <si>
    <t>G0-50c</t>
  </si>
  <si>
    <t>G0-50d</t>
  </si>
  <si>
    <t>G0-55</t>
  </si>
  <si>
    <t>Huiskamer ONI</t>
  </si>
  <si>
    <t>G0-60</t>
  </si>
  <si>
    <t>G0-61</t>
  </si>
  <si>
    <t>Herentoilet rechts</t>
  </si>
  <si>
    <t>G0-62</t>
  </si>
  <si>
    <t>Herentoilet links</t>
  </si>
  <si>
    <t>G0-63</t>
  </si>
  <si>
    <t>G0-63a</t>
  </si>
  <si>
    <t>G0-64</t>
  </si>
  <si>
    <t>G0-65</t>
  </si>
  <si>
    <t>Damestoilet rechts</t>
  </si>
  <si>
    <t>G0-66</t>
  </si>
  <si>
    <t>Damestoilet links</t>
  </si>
  <si>
    <t>G0-67</t>
  </si>
  <si>
    <t>G0-67a</t>
  </si>
  <si>
    <t>G0-70</t>
  </si>
  <si>
    <t>G0-72</t>
  </si>
  <si>
    <t>Kopieercorner</t>
  </si>
  <si>
    <t>G1-02</t>
  </si>
  <si>
    <t>Muzieklokaal ONI</t>
  </si>
  <si>
    <t>G1-06</t>
  </si>
  <si>
    <t>Opslag ONI</t>
  </si>
  <si>
    <t>G1-08</t>
  </si>
  <si>
    <t>G1-10</t>
  </si>
  <si>
    <t>G1-14</t>
  </si>
  <si>
    <t>G1-17</t>
  </si>
  <si>
    <t>G1-21</t>
  </si>
  <si>
    <t>Opslag Drama ONI</t>
  </si>
  <si>
    <t>G1-24</t>
  </si>
  <si>
    <t>DramaLokaal</t>
  </si>
  <si>
    <t>G1-50</t>
  </si>
  <si>
    <t>G1-50a</t>
  </si>
  <si>
    <t>G1-50b</t>
  </si>
  <si>
    <t>G1-50c</t>
  </si>
  <si>
    <t>G1-55</t>
  </si>
  <si>
    <t>G1-55a</t>
  </si>
  <si>
    <t>G1-55b</t>
  </si>
  <si>
    <t>G1-60</t>
  </si>
  <si>
    <t>G1-61</t>
  </si>
  <si>
    <t>G1-62</t>
  </si>
  <si>
    <t>G1-63</t>
  </si>
  <si>
    <t>G1-63a</t>
  </si>
  <si>
    <t>G1-64</t>
  </si>
  <si>
    <t>G1-65</t>
  </si>
  <si>
    <t>G1-66</t>
  </si>
  <si>
    <t>G1-67</t>
  </si>
  <si>
    <t>G1-67a</t>
  </si>
  <si>
    <t>G1-70</t>
  </si>
  <si>
    <t>G1-72</t>
  </si>
  <si>
    <t>G2-03</t>
  </si>
  <si>
    <t>Theorielokaal (logopedie)</t>
  </si>
  <si>
    <t>G2-04</t>
  </si>
  <si>
    <t>Theorielokaal (aardrijkskunde)</t>
  </si>
  <si>
    <t>G2-08</t>
  </si>
  <si>
    <t>Theorielokaal (pedagogiek)</t>
  </si>
  <si>
    <t>G2-10</t>
  </si>
  <si>
    <t>G2-14</t>
  </si>
  <si>
    <t>G2-18</t>
  </si>
  <si>
    <t>G2-22</t>
  </si>
  <si>
    <t>Praktijklokaal (Schrijven)</t>
  </si>
  <si>
    <t>G2-25</t>
  </si>
  <si>
    <t>Praktijklokaal  (Tekenlokaal)</t>
  </si>
  <si>
    <t>G2-30</t>
  </si>
  <si>
    <t>G2-50</t>
  </si>
  <si>
    <t>G2-50a</t>
  </si>
  <si>
    <t>G2-50b</t>
  </si>
  <si>
    <t>G2-50c</t>
  </si>
  <si>
    <t>G2-55</t>
  </si>
  <si>
    <t>G2-55a</t>
  </si>
  <si>
    <t>G2-60</t>
  </si>
  <si>
    <t>G2-61</t>
  </si>
  <si>
    <t>G2-62</t>
  </si>
  <si>
    <t>G2-63</t>
  </si>
  <si>
    <t>G2-63a</t>
  </si>
  <si>
    <t>G2-64</t>
  </si>
  <si>
    <t>G2-65</t>
  </si>
  <si>
    <t>G2-66</t>
  </si>
  <si>
    <t>G2-67</t>
  </si>
  <si>
    <t>G2-67a</t>
  </si>
  <si>
    <t>G2-70</t>
  </si>
  <si>
    <t>G2-72</t>
  </si>
  <si>
    <t>GK-01</t>
  </si>
  <si>
    <t>Parkeergarage onder bouwdeel G</t>
  </si>
  <si>
    <t>GK-02</t>
  </si>
  <si>
    <t>Vluchttrap G-1</t>
  </si>
  <si>
    <t>H0-02</t>
  </si>
  <si>
    <t>H0-04</t>
  </si>
  <si>
    <t>Vergaderruimte TOI</t>
  </si>
  <si>
    <t>H0-08</t>
  </si>
  <si>
    <t>H0-12</t>
  </si>
  <si>
    <t>H0-17</t>
  </si>
  <si>
    <t>H0-22</t>
  </si>
  <si>
    <t>Maquetteruimte</t>
  </si>
  <si>
    <t>H0-24</t>
  </si>
  <si>
    <t>H0-50</t>
  </si>
  <si>
    <t>H0-50a</t>
  </si>
  <si>
    <t>H0-50b</t>
  </si>
  <si>
    <t>H0-50c</t>
  </si>
  <si>
    <t>H0-53</t>
  </si>
  <si>
    <t>Belplek TOI</t>
  </si>
  <si>
    <t>H0-54</t>
  </si>
  <si>
    <t>H0-55</t>
  </si>
  <si>
    <t>TOI Leslokaal</t>
  </si>
  <si>
    <t>H0-60</t>
  </si>
  <si>
    <t>H0-61</t>
  </si>
  <si>
    <t>Toilet Dames Rechts</t>
  </si>
  <si>
    <t>H0-62</t>
  </si>
  <si>
    <t>Toilet Dames Links</t>
  </si>
  <si>
    <t>H0-63</t>
  </si>
  <si>
    <t>H0-63a</t>
  </si>
  <si>
    <t>H0-64</t>
  </si>
  <si>
    <t>Voorportaal Herentoilet</t>
  </si>
  <si>
    <t>H0-65</t>
  </si>
  <si>
    <t>Toilet Heren Rechts</t>
  </si>
  <si>
    <t>H0-66</t>
  </si>
  <si>
    <t>Toilet Heren Links</t>
  </si>
  <si>
    <t>H0-67</t>
  </si>
  <si>
    <t>H0-67a</t>
  </si>
  <si>
    <t>H0-70</t>
  </si>
  <si>
    <t>H0-72</t>
  </si>
  <si>
    <t>H1-02</t>
  </si>
  <si>
    <t>H1-05</t>
  </si>
  <si>
    <t>PC-lokaal</t>
  </si>
  <si>
    <t>H1-08</t>
  </si>
  <si>
    <t>H1-10</t>
  </si>
  <si>
    <t>H1-14</t>
  </si>
  <si>
    <t>H1-17</t>
  </si>
  <si>
    <t>Kantoor TOI</t>
  </si>
  <si>
    <t>H1-18</t>
  </si>
  <si>
    <t>Teamkamer TOI</t>
  </si>
  <si>
    <t>H1-21</t>
  </si>
  <si>
    <t>H1-23</t>
  </si>
  <si>
    <t>Specialistisch lokaal (Cisco Lab)</t>
  </si>
  <si>
    <t>H1-50</t>
  </si>
  <si>
    <t>H1-50a</t>
  </si>
  <si>
    <t>H1-50b</t>
  </si>
  <si>
    <t>H1-50c</t>
  </si>
  <si>
    <t>H1-55</t>
  </si>
  <si>
    <t>Studentenwerkplekken</t>
  </si>
  <si>
    <t>H1-55a</t>
  </si>
  <si>
    <t>H1-55b</t>
  </si>
  <si>
    <t>H1-60</t>
  </si>
  <si>
    <t>H1-61</t>
  </si>
  <si>
    <t>H1-62</t>
  </si>
  <si>
    <t>H1-63</t>
  </si>
  <si>
    <t>H1-63a</t>
  </si>
  <si>
    <t>H1-64</t>
  </si>
  <si>
    <t>H1-65</t>
  </si>
  <si>
    <t>H1-66</t>
  </si>
  <si>
    <t>H1-67</t>
  </si>
  <si>
    <t>H1-67a</t>
  </si>
  <si>
    <t>H1-70</t>
  </si>
  <si>
    <t>H1-72</t>
  </si>
  <si>
    <t>H2-02</t>
  </si>
  <si>
    <t>H2-05</t>
  </si>
  <si>
    <t>Projectruimte (TOI)</t>
  </si>
  <si>
    <t>H2-06</t>
  </si>
  <si>
    <t>Projectruimte TOI</t>
  </si>
  <si>
    <t>H2-08</t>
  </si>
  <si>
    <t>H2-12</t>
  </si>
  <si>
    <t>H2-14</t>
  </si>
  <si>
    <t>H2-15</t>
  </si>
  <si>
    <t>H2-17</t>
  </si>
  <si>
    <t>H2-22</t>
  </si>
  <si>
    <t>Theorielokaal TOI</t>
  </si>
  <si>
    <t>H2-24</t>
  </si>
  <si>
    <t>H2-30</t>
  </si>
  <si>
    <t>H2-50</t>
  </si>
  <si>
    <t>H2-50a</t>
  </si>
  <si>
    <t>H2-50b</t>
  </si>
  <si>
    <t>H2-50c</t>
  </si>
  <si>
    <t>H2-55</t>
  </si>
  <si>
    <t>H2-55a</t>
  </si>
  <si>
    <t>H2-60</t>
  </si>
  <si>
    <t>H2-61</t>
  </si>
  <si>
    <t>H2-62</t>
  </si>
  <si>
    <t>H2-63</t>
  </si>
  <si>
    <t>H2-63a</t>
  </si>
  <si>
    <t>H2-64</t>
  </si>
  <si>
    <t>H2-65</t>
  </si>
  <si>
    <t>H2-66</t>
  </si>
  <si>
    <t>H2-67</t>
  </si>
  <si>
    <t>H2-67a</t>
  </si>
  <si>
    <t>H2-70</t>
  </si>
  <si>
    <t>H2-72</t>
  </si>
  <si>
    <t>HK-01</t>
  </si>
  <si>
    <t>Parkeergarage onder bouwdeel H</t>
  </si>
  <si>
    <t>HK-02</t>
  </si>
  <si>
    <t>Vluchtgang Parkeergarage onder bouwdeel H</t>
  </si>
  <si>
    <t>HK-03</t>
  </si>
  <si>
    <t>lift</t>
  </si>
  <si>
    <t>HK-04</t>
  </si>
  <si>
    <t>sluis</t>
  </si>
  <si>
    <t>HK-05</t>
  </si>
  <si>
    <t>I0-02</t>
  </si>
  <si>
    <t>Noord-Hollandse Ondernemerszaak</t>
  </si>
  <si>
    <t>I0-03</t>
  </si>
  <si>
    <t>Projectruimte (BFL)</t>
  </si>
  <si>
    <t>I0-04</t>
  </si>
  <si>
    <t>I0-08</t>
  </si>
  <si>
    <t>I0-12</t>
  </si>
  <si>
    <t>I0-14</t>
  </si>
  <si>
    <t>I0-16</t>
  </si>
  <si>
    <t>I0-17</t>
  </si>
  <si>
    <t>I0-18</t>
  </si>
  <si>
    <t>I0-21</t>
  </si>
  <si>
    <t>I0-23</t>
  </si>
  <si>
    <t>Studie Succes Centrum</t>
  </si>
  <si>
    <t>I0-26</t>
  </si>
  <si>
    <t>Radio Studio</t>
  </si>
  <si>
    <t>I0-50</t>
  </si>
  <si>
    <t>I0-50a</t>
  </si>
  <si>
    <t>I0-50b</t>
  </si>
  <si>
    <t>I0-55</t>
  </si>
  <si>
    <t>Huiskamer/Aanlandplek</t>
  </si>
  <si>
    <t>I0-60</t>
  </si>
  <si>
    <t>Voorportaal dames toilet</t>
  </si>
  <si>
    <t>I0-61</t>
  </si>
  <si>
    <t>Toilet dames rechts</t>
  </si>
  <si>
    <t>I0-62</t>
  </si>
  <si>
    <t>Toilet dames links</t>
  </si>
  <si>
    <t>I0-63</t>
  </si>
  <si>
    <t>I0-63a</t>
  </si>
  <si>
    <t>I0-64</t>
  </si>
  <si>
    <t>Voorportaal heren toilet</t>
  </si>
  <si>
    <t>I0-65</t>
  </si>
  <si>
    <t>Toilet heren rechts</t>
  </si>
  <si>
    <t>I0-66</t>
  </si>
  <si>
    <t>Toilet heren links</t>
  </si>
  <si>
    <t>I0-67</t>
  </si>
  <si>
    <t>E-kast</t>
  </si>
  <si>
    <t>I0-67a</t>
  </si>
  <si>
    <t>I0-70</t>
  </si>
  <si>
    <t>I0-72</t>
  </si>
  <si>
    <t>I1-02</t>
  </si>
  <si>
    <t>I1-04</t>
  </si>
  <si>
    <t>I1-05</t>
  </si>
  <si>
    <t>I1-06</t>
  </si>
  <si>
    <t>Vergaderruimte BFL</t>
  </si>
  <si>
    <t>I1-08</t>
  </si>
  <si>
    <t>I1-08b</t>
  </si>
  <si>
    <t>Berging/Opslag</t>
  </si>
  <si>
    <t>I1-09</t>
  </si>
  <si>
    <t>I1-10</t>
  </si>
  <si>
    <t>I1-11</t>
  </si>
  <si>
    <t>Belplek</t>
  </si>
  <si>
    <t>I1-12</t>
  </si>
  <si>
    <t>I1-16</t>
  </si>
  <si>
    <t>I1-18</t>
  </si>
  <si>
    <t>Teamkamer BFL</t>
  </si>
  <si>
    <t>I1-23</t>
  </si>
  <si>
    <t>I1-24</t>
  </si>
  <si>
    <t>I1-50</t>
  </si>
  <si>
    <t>I1-50a</t>
  </si>
  <si>
    <t>I1-50b</t>
  </si>
  <si>
    <t>I1-55</t>
  </si>
  <si>
    <t>Studie centrum</t>
  </si>
  <si>
    <t>I1-55a</t>
  </si>
  <si>
    <t>I1-60</t>
  </si>
  <si>
    <t>I1-61</t>
  </si>
  <si>
    <t>I1-62</t>
  </si>
  <si>
    <t>I1-63</t>
  </si>
  <si>
    <t>I1-63a</t>
  </si>
  <si>
    <t>I1-64</t>
  </si>
  <si>
    <t>I1-65</t>
  </si>
  <si>
    <t>I1-66</t>
  </si>
  <si>
    <t>I1-67</t>
  </si>
  <si>
    <t>I1-70</t>
  </si>
  <si>
    <t>I1-72</t>
  </si>
  <si>
    <t>I1-74</t>
  </si>
  <si>
    <t>I1-76</t>
  </si>
  <si>
    <t>I2-02</t>
  </si>
  <si>
    <t>Studieverenigingen</t>
  </si>
  <si>
    <t>I2-03</t>
  </si>
  <si>
    <t>I2-04</t>
  </si>
  <si>
    <t>I2-06</t>
  </si>
  <si>
    <t>I2-08</t>
  </si>
  <si>
    <t>I2-10</t>
  </si>
  <si>
    <t>I2-12</t>
  </si>
  <si>
    <t>I2-14</t>
  </si>
  <si>
    <t>I2-16</t>
  </si>
  <si>
    <t>I2-17</t>
  </si>
  <si>
    <t>Living lab</t>
  </si>
  <si>
    <t>I2-23</t>
  </si>
  <si>
    <t>PC-lokaal Tentamens</t>
  </si>
  <si>
    <t>I2-50</t>
  </si>
  <si>
    <t>I2-50a</t>
  </si>
  <si>
    <t>gang</t>
  </si>
  <si>
    <t>I2-50b</t>
  </si>
  <si>
    <t>I2-55</t>
  </si>
  <si>
    <t>I2-55a</t>
  </si>
  <si>
    <t>I2-60</t>
  </si>
  <si>
    <t>I2-61</t>
  </si>
  <si>
    <t>I2-62</t>
  </si>
  <si>
    <t>I2-63</t>
  </si>
  <si>
    <t>I2-63a</t>
  </si>
  <si>
    <t>I2-63b</t>
  </si>
  <si>
    <t>I2-64</t>
  </si>
  <si>
    <t>I2-65</t>
  </si>
  <si>
    <t>I2-66</t>
  </si>
  <si>
    <t>I2-67</t>
  </si>
  <si>
    <t>I2-70</t>
  </si>
  <si>
    <t>I2-72</t>
  </si>
  <si>
    <t>I2-74</t>
  </si>
  <si>
    <t>I2-76</t>
  </si>
  <si>
    <t>I3-02</t>
  </si>
  <si>
    <t>concentratie werkplek</t>
  </si>
  <si>
    <t>I3-03</t>
  </si>
  <si>
    <t>I3-04</t>
  </si>
  <si>
    <t>I3-06</t>
  </si>
  <si>
    <t>I3-08</t>
  </si>
  <si>
    <t>I3-10</t>
  </si>
  <si>
    <t>Projectruimte BFL</t>
  </si>
  <si>
    <t>I3-12</t>
  </si>
  <si>
    <t>I3-14</t>
  </si>
  <si>
    <t>I3-17</t>
  </si>
  <si>
    <t>I3-18</t>
  </si>
  <si>
    <t>I3-21</t>
  </si>
  <si>
    <t>I3-23</t>
  </si>
  <si>
    <t>I3-24</t>
  </si>
  <si>
    <t>I3-25</t>
  </si>
  <si>
    <t>I3-50</t>
  </si>
  <si>
    <t>I3-55</t>
  </si>
  <si>
    <t>I3-60</t>
  </si>
  <si>
    <t>I3-61</t>
  </si>
  <si>
    <t>I3-62</t>
  </si>
  <si>
    <t>I3-63</t>
  </si>
  <si>
    <t>I3-63a</t>
  </si>
  <si>
    <t>I3-63b</t>
  </si>
  <si>
    <t>I3-63c</t>
  </si>
  <si>
    <t>I3-64</t>
  </si>
  <si>
    <t>I3-65</t>
  </si>
  <si>
    <t>I3-66</t>
  </si>
  <si>
    <t>I3-67</t>
  </si>
  <si>
    <t>I3-70</t>
  </si>
  <si>
    <t>I3-72</t>
  </si>
  <si>
    <t>I3-74</t>
  </si>
  <si>
    <t>I3-76</t>
  </si>
  <si>
    <t>IK-01</t>
  </si>
  <si>
    <t>Parkeergarage onder bouwdeel I</t>
  </si>
  <si>
    <t>IK-02</t>
  </si>
  <si>
    <t>Lift portaal I-1</t>
  </si>
  <si>
    <t>IK-03</t>
  </si>
  <si>
    <t>Technische ruimte (BMC,RWA) onder bouwdeel I</t>
  </si>
  <si>
    <t>IK-04</t>
  </si>
  <si>
    <t>RWA schacht onder bouwdeel I</t>
  </si>
  <si>
    <t>J0-02</t>
  </si>
  <si>
    <t>J0-03</t>
  </si>
  <si>
    <t>J0-04</t>
  </si>
  <si>
    <t>J0-05</t>
  </si>
  <si>
    <t>J0-06</t>
  </si>
  <si>
    <t>J0-08</t>
  </si>
  <si>
    <t>J0-10</t>
  </si>
  <si>
    <t>Docentenkamer</t>
  </si>
  <si>
    <t>J0-12</t>
  </si>
  <si>
    <t>J0-15</t>
  </si>
  <si>
    <t>J0-19</t>
  </si>
  <si>
    <t>J0-21</t>
  </si>
  <si>
    <t>Kantoor STERKplaats</t>
  </si>
  <si>
    <t>J0-50</t>
  </si>
  <si>
    <t>J0-50b</t>
  </si>
  <si>
    <t>J0-50C</t>
  </si>
  <si>
    <t>J0-50d</t>
  </si>
  <si>
    <t>J0-60</t>
  </si>
  <si>
    <t>Voorportaal Toilet</t>
  </si>
  <si>
    <t>J0-61</t>
  </si>
  <si>
    <t>Toilet rechts</t>
  </si>
  <si>
    <t>J0-62</t>
  </si>
  <si>
    <t>Toilet links</t>
  </si>
  <si>
    <t>J0-63</t>
  </si>
  <si>
    <t>J0-63a</t>
  </si>
  <si>
    <t>J0-67</t>
  </si>
  <si>
    <t>J0-67a</t>
  </si>
  <si>
    <t>J0-72</t>
  </si>
  <si>
    <t>J0-76</t>
  </si>
  <si>
    <t>J0-77</t>
  </si>
  <si>
    <t>J0-85</t>
  </si>
  <si>
    <t>Miva-toilet</t>
  </si>
  <si>
    <t>J0-86</t>
  </si>
  <si>
    <t>J0-86a</t>
  </si>
  <si>
    <t>J0-86b</t>
  </si>
  <si>
    <t>J0-86c</t>
  </si>
  <si>
    <t>J0-86d</t>
  </si>
  <si>
    <t>J1-02</t>
  </si>
  <si>
    <t>J1-04</t>
  </si>
  <si>
    <t>J1-08</t>
  </si>
  <si>
    <t>J1-12</t>
  </si>
  <si>
    <t>J1-16</t>
  </si>
  <si>
    <t>J1-18</t>
  </si>
  <si>
    <t>J1-22</t>
  </si>
  <si>
    <t>J1-23</t>
  </si>
  <si>
    <t>J1-50</t>
  </si>
  <si>
    <t>J1-50a</t>
  </si>
  <si>
    <t>J1-50b</t>
  </si>
  <si>
    <t>J1-50c</t>
  </si>
  <si>
    <t>J1-55</t>
  </si>
  <si>
    <t>J1-55a</t>
  </si>
  <si>
    <t>J1-60</t>
  </si>
  <si>
    <t>J1-61</t>
  </si>
  <si>
    <t>J1-62</t>
  </si>
  <si>
    <t>J1-63</t>
  </si>
  <si>
    <t>J1-63a</t>
  </si>
  <si>
    <t>J1-64</t>
  </si>
  <si>
    <t>J1-65</t>
  </si>
  <si>
    <t>J1-66</t>
  </si>
  <si>
    <t>J1-67</t>
  </si>
  <si>
    <t>J1-70</t>
  </si>
  <si>
    <t>J1-72</t>
  </si>
  <si>
    <t>J1-74</t>
  </si>
  <si>
    <t>J1-76</t>
  </si>
  <si>
    <t>J1-86</t>
  </si>
  <si>
    <t>J1-86a</t>
  </si>
  <si>
    <t>J1-86b</t>
  </si>
  <si>
    <t>J1-86c</t>
  </si>
  <si>
    <t>J1-86d</t>
  </si>
  <si>
    <t>J2-02</t>
  </si>
  <si>
    <t>J2-04</t>
  </si>
  <si>
    <t>J2-05</t>
  </si>
  <si>
    <t>J2-06</t>
  </si>
  <si>
    <t>ICT Lab</t>
  </si>
  <si>
    <t>J2-10</t>
  </si>
  <si>
    <t>Boardroom</t>
  </si>
  <si>
    <t>J2-12</t>
  </si>
  <si>
    <t>J2-14</t>
  </si>
  <si>
    <t>J2-16</t>
  </si>
  <si>
    <t>Kantoor Decaan</t>
  </si>
  <si>
    <t>J2-17</t>
  </si>
  <si>
    <t>J2-18</t>
  </si>
  <si>
    <t>J2-19</t>
  </si>
  <si>
    <t>J2-22</t>
  </si>
  <si>
    <t>J2-50</t>
  </si>
  <si>
    <t>J2-50a</t>
  </si>
  <si>
    <t>J2-50b</t>
  </si>
  <si>
    <t>J2-50c</t>
  </si>
  <si>
    <t>J2-55</t>
  </si>
  <si>
    <t>J2-55a</t>
  </si>
  <si>
    <t>J2-60</t>
  </si>
  <si>
    <t>J2-61</t>
  </si>
  <si>
    <t>J2-62</t>
  </si>
  <si>
    <t>J2-63</t>
  </si>
  <si>
    <t>J2-63a</t>
  </si>
  <si>
    <t>J2-63b</t>
  </si>
  <si>
    <t>J2-64</t>
  </si>
  <si>
    <t>J2-65</t>
  </si>
  <si>
    <t>J2-66</t>
  </si>
  <si>
    <t>J2-67</t>
  </si>
  <si>
    <t>J2-70</t>
  </si>
  <si>
    <t>J2-72</t>
  </si>
  <si>
    <t>J2-74</t>
  </si>
  <si>
    <t>J2-76</t>
  </si>
  <si>
    <t>J2-86</t>
  </si>
  <si>
    <t>Voorportaal toilet</t>
  </si>
  <si>
    <t>J2-86a</t>
  </si>
  <si>
    <t>J2-86b</t>
  </si>
  <si>
    <t>J2-86c</t>
  </si>
  <si>
    <t>J2-86d</t>
  </si>
  <si>
    <t>J3-02</t>
  </si>
  <si>
    <t>J3-03</t>
  </si>
  <si>
    <t>Sportkunde onderwijs op afstand</t>
  </si>
  <si>
    <t>J3-04</t>
  </si>
  <si>
    <t>Projectruimte GSW</t>
  </si>
  <si>
    <t>J3-06</t>
  </si>
  <si>
    <t>J3-08</t>
  </si>
  <si>
    <t>J3-10</t>
  </si>
  <si>
    <t>J3-12</t>
  </si>
  <si>
    <t>Anatomie lokaal SK</t>
  </si>
  <si>
    <t>J3-16</t>
  </si>
  <si>
    <t>J3-17</t>
  </si>
  <si>
    <t>J3-18</t>
  </si>
  <si>
    <t>J3-19</t>
  </si>
  <si>
    <t>J3-22</t>
  </si>
  <si>
    <t>J3-23</t>
  </si>
  <si>
    <t>J3-24</t>
  </si>
  <si>
    <t>J3-25</t>
  </si>
  <si>
    <t>J3-26</t>
  </si>
  <si>
    <t>J3-50</t>
  </si>
  <si>
    <t>J3-50a</t>
  </si>
  <si>
    <t>J3-50b</t>
  </si>
  <si>
    <t>J3-50c</t>
  </si>
  <si>
    <t>J3-55</t>
  </si>
  <si>
    <t>J3-60</t>
  </si>
  <si>
    <t>Damestoilet voorportaal</t>
  </si>
  <si>
    <t>J3-61</t>
  </si>
  <si>
    <t>J3-62</t>
  </si>
  <si>
    <t>J3-63</t>
  </si>
  <si>
    <t>J3-63a</t>
  </si>
  <si>
    <t>J3-63b</t>
  </si>
  <si>
    <t>J3-63c</t>
  </si>
  <si>
    <t>J3-64</t>
  </si>
  <si>
    <t>J3-65</t>
  </si>
  <si>
    <t>J3-66</t>
  </si>
  <si>
    <t>J3-67</t>
  </si>
  <si>
    <t>J3-70</t>
  </si>
  <si>
    <t>J3-72</t>
  </si>
  <si>
    <t>J3-74</t>
  </si>
  <si>
    <t>J3-76</t>
  </si>
  <si>
    <t>JK-01</t>
  </si>
  <si>
    <t>Parkeergarage onder bouwdeel J</t>
  </si>
  <si>
    <t>JK-02</t>
  </si>
  <si>
    <t>Trapportaal J-1</t>
  </si>
  <si>
    <t>JK-03</t>
  </si>
  <si>
    <t>Trapopgang J-1</t>
  </si>
  <si>
    <t>K1-01</t>
  </si>
  <si>
    <t>Praktijklokaal (Hoorcollege)</t>
  </si>
  <si>
    <t>K1-50</t>
  </si>
  <si>
    <t>Vluchtgang richting M</t>
  </si>
  <si>
    <t>K1-50a</t>
  </si>
  <si>
    <t>K1-55</t>
  </si>
  <si>
    <t>Vluchtgang richting I</t>
  </si>
  <si>
    <t>K2-01</t>
  </si>
  <si>
    <t>Crea Lab</t>
  </si>
  <si>
    <t>K2-02</t>
  </si>
  <si>
    <t>K2-50</t>
  </si>
  <si>
    <t>K2-50a</t>
  </si>
  <si>
    <t>K2-50b</t>
  </si>
  <si>
    <t>K2-55</t>
  </si>
  <si>
    <t>KK-02</t>
  </si>
  <si>
    <t>Opslag TZ / binnenwanden</t>
  </si>
  <si>
    <t>KK-03</t>
  </si>
  <si>
    <t>Opslag BCR</t>
  </si>
  <si>
    <t>L1-01</t>
  </si>
  <si>
    <t>Praktijklokaal (Auditorium)</t>
  </si>
  <si>
    <t>L1-01a</t>
  </si>
  <si>
    <t>Regieruimte (Auditorium)</t>
  </si>
  <si>
    <t>L1-50</t>
  </si>
  <si>
    <t>Vluchtgang richting J</t>
  </si>
  <si>
    <t>L1-50a</t>
  </si>
  <si>
    <t>L1-55</t>
  </si>
  <si>
    <t>Vluchtgang richting N</t>
  </si>
  <si>
    <t>L2-01</t>
  </si>
  <si>
    <t>L2-02</t>
  </si>
  <si>
    <t>L2-50</t>
  </si>
  <si>
    <t>L2-50a</t>
  </si>
  <si>
    <t>L2-50b</t>
  </si>
  <si>
    <t>L2-55</t>
  </si>
  <si>
    <t>Parkeergarage onder bouwdeel L</t>
  </si>
  <si>
    <t>M0-01</t>
  </si>
  <si>
    <t>Spoelkeuken</t>
  </si>
  <si>
    <t>M0-03</t>
  </si>
  <si>
    <t>M0-04</t>
  </si>
  <si>
    <t>Vuilopslag catering</t>
  </si>
  <si>
    <t>M0-05</t>
  </si>
  <si>
    <t>Kantoor catering</t>
  </si>
  <si>
    <t>M0-06a</t>
  </si>
  <si>
    <t>M0-06b</t>
  </si>
  <si>
    <t>M0-07</t>
  </si>
  <si>
    <t>M0-08</t>
  </si>
  <si>
    <t>M0-10</t>
  </si>
  <si>
    <t>M0-11</t>
  </si>
  <si>
    <t>M0-14</t>
  </si>
  <si>
    <t>Magazijn</t>
  </si>
  <si>
    <t>M0-16</t>
  </si>
  <si>
    <t>Toilet/garderobe catering</t>
  </si>
  <si>
    <t>M0-18</t>
  </si>
  <si>
    <t>M0-20</t>
  </si>
  <si>
    <t>M0-30</t>
  </si>
  <si>
    <t>Hele restaurant</t>
  </si>
  <si>
    <t>M0-63</t>
  </si>
  <si>
    <t>M0-67</t>
  </si>
  <si>
    <t>M0-80</t>
  </si>
  <si>
    <t>M1-01</t>
  </si>
  <si>
    <t>Bureau AV (CRB)</t>
  </si>
  <si>
    <t>M1-03</t>
  </si>
  <si>
    <t>Projectruimte (CB)</t>
  </si>
  <si>
    <t>M1-04</t>
  </si>
  <si>
    <t>Kantoor SMT (CRB)</t>
  </si>
  <si>
    <t>M1-06</t>
  </si>
  <si>
    <t>Theorielokaal (CRB)</t>
  </si>
  <si>
    <t>M1-08</t>
  </si>
  <si>
    <t>Projectruimte CB</t>
  </si>
  <si>
    <t>M1-10</t>
  </si>
  <si>
    <t>Projectruimte (CRB)</t>
  </si>
  <si>
    <t>M1-11</t>
  </si>
  <si>
    <t>Studievereniging CB</t>
  </si>
  <si>
    <t>M1-12</t>
  </si>
  <si>
    <t>Creative agency</t>
  </si>
  <si>
    <t>M1-18</t>
  </si>
  <si>
    <t>M1-20</t>
  </si>
  <si>
    <t>Flexwerkplekken (CRB)</t>
  </si>
  <si>
    <t>M1-24</t>
  </si>
  <si>
    <t>M1-50</t>
  </si>
  <si>
    <t>M1-50a</t>
  </si>
  <si>
    <t>M1-50b</t>
  </si>
  <si>
    <t>M1-55</t>
  </si>
  <si>
    <t>Huiskamer CB</t>
  </si>
  <si>
    <t>M1-55a</t>
  </si>
  <si>
    <t>M1-60</t>
  </si>
  <si>
    <t>M1-61</t>
  </si>
  <si>
    <t>M1-62</t>
  </si>
  <si>
    <t>M1-63</t>
  </si>
  <si>
    <t>M1-64</t>
  </si>
  <si>
    <t>M1-65</t>
  </si>
  <si>
    <t>M1-66</t>
  </si>
  <si>
    <t>M1-67</t>
  </si>
  <si>
    <t>M1-67a</t>
  </si>
  <si>
    <t>M1-70</t>
  </si>
  <si>
    <t>M1-72</t>
  </si>
  <si>
    <t>M1-74</t>
  </si>
  <si>
    <t>M1-76</t>
  </si>
  <si>
    <t>M2-01</t>
  </si>
  <si>
    <t>Overlegruimte CB</t>
  </si>
  <si>
    <t>M2-04</t>
  </si>
  <si>
    <t>M2-05</t>
  </si>
  <si>
    <t>kantoor CB</t>
  </si>
  <si>
    <t>M2-06</t>
  </si>
  <si>
    <t>M2-08</t>
  </si>
  <si>
    <t>M2-09</t>
  </si>
  <si>
    <t>Concentratie werkplek CB</t>
  </si>
  <si>
    <t>M2-10</t>
  </si>
  <si>
    <t>Belwerkplek CB</t>
  </si>
  <si>
    <t>M2-11</t>
  </si>
  <si>
    <t>M2-12</t>
  </si>
  <si>
    <t>M2-14</t>
  </si>
  <si>
    <t>M2-16</t>
  </si>
  <si>
    <t>M2-17</t>
  </si>
  <si>
    <t>Projectruimte Groot (CB)</t>
  </si>
  <si>
    <t>M2-18</t>
  </si>
  <si>
    <t>Teamkamer CB</t>
  </si>
  <si>
    <t>M2-24</t>
  </si>
  <si>
    <t>M2-50</t>
  </si>
  <si>
    <t>M2-55</t>
  </si>
  <si>
    <t>M2-55a</t>
  </si>
  <si>
    <t>M2-55b</t>
  </si>
  <si>
    <t>M2-60</t>
  </si>
  <si>
    <t>M2-61</t>
  </si>
  <si>
    <t>M2-62</t>
  </si>
  <si>
    <t>M2-63</t>
  </si>
  <si>
    <t>M2-63a</t>
  </si>
  <si>
    <t>M2-64</t>
  </si>
  <si>
    <t>M2-65</t>
  </si>
  <si>
    <t>M2-66</t>
  </si>
  <si>
    <t>M2-67</t>
  </si>
  <si>
    <t>M2-67a</t>
  </si>
  <si>
    <t>M2-70</t>
  </si>
  <si>
    <t>M2-72</t>
  </si>
  <si>
    <t>M2-74</t>
  </si>
  <si>
    <t>M2-76</t>
  </si>
  <si>
    <t>M3-01</t>
  </si>
  <si>
    <t>Kantoor (CB)</t>
  </si>
  <si>
    <t>M3-03</t>
  </si>
  <si>
    <t>M3-04</t>
  </si>
  <si>
    <t>Vergaderruimte CB</t>
  </si>
  <si>
    <t>M3-08</t>
  </si>
  <si>
    <t>M3-09</t>
  </si>
  <si>
    <t>M3-10</t>
  </si>
  <si>
    <t>M3-11</t>
  </si>
  <si>
    <t>M3-12</t>
  </si>
  <si>
    <t>Theorie lokaal</t>
  </si>
  <si>
    <t>M3-14</t>
  </si>
  <si>
    <t>M3-16</t>
  </si>
  <si>
    <t>Kantoor CB</t>
  </si>
  <si>
    <t>M3-17</t>
  </si>
  <si>
    <t>Teamkamer TM</t>
  </si>
  <si>
    <t>M3-18</t>
  </si>
  <si>
    <t>M3-20</t>
  </si>
  <si>
    <t>M3-24</t>
  </si>
  <si>
    <t>M3-25</t>
  </si>
  <si>
    <t>Berging communicatie</t>
  </si>
  <si>
    <t>M3-50</t>
  </si>
  <si>
    <t>M3-55</t>
  </si>
  <si>
    <t>M3-60</t>
  </si>
  <si>
    <t>M3-61</t>
  </si>
  <si>
    <t>M3-62</t>
  </si>
  <si>
    <t>M3-63</t>
  </si>
  <si>
    <t>M3-63a</t>
  </si>
  <si>
    <t>M3-63b</t>
  </si>
  <si>
    <t>M3-64</t>
  </si>
  <si>
    <t>M3-65</t>
  </si>
  <si>
    <t>M3-66</t>
  </si>
  <si>
    <t>M3-67</t>
  </si>
  <si>
    <t>M3-67a</t>
  </si>
  <si>
    <t>M3-70</t>
  </si>
  <si>
    <t>M3-72</t>
  </si>
  <si>
    <t>M3-74</t>
  </si>
  <si>
    <t>M3-76</t>
  </si>
  <si>
    <t>MK-01</t>
  </si>
  <si>
    <t>Parkeergarage onder bouwdeel M</t>
  </si>
  <si>
    <t>MK-02</t>
  </si>
  <si>
    <t>Liftportaal M-1</t>
  </si>
  <si>
    <t>MK-03</t>
  </si>
  <si>
    <t>Technische ruimte (UPS, koelinst)onder bouwdeel M</t>
  </si>
  <si>
    <t>MK-04</t>
  </si>
  <si>
    <t>Vluchttrap M-1</t>
  </si>
  <si>
    <t>MK-05</t>
  </si>
  <si>
    <t>Personeels fietsenstalliing</t>
  </si>
  <si>
    <t>MK-06</t>
  </si>
  <si>
    <t>MK-07</t>
  </si>
  <si>
    <t>N0-04</t>
  </si>
  <si>
    <t>Kantoor SAC</t>
  </si>
  <si>
    <t>N0-05</t>
  </si>
  <si>
    <t>N0-06</t>
  </si>
  <si>
    <t>Kantoor (Postkamer)</t>
  </si>
  <si>
    <t>N0-08</t>
  </si>
  <si>
    <t>Kluis postkamer</t>
  </si>
  <si>
    <t>N0-09</t>
  </si>
  <si>
    <t>Kantoor OS</t>
  </si>
  <si>
    <t>N0-10</t>
  </si>
  <si>
    <t>N0-12</t>
  </si>
  <si>
    <t>AVM Opslag  backoffice</t>
  </si>
  <si>
    <t>N0-16</t>
  </si>
  <si>
    <t>Back-Office SP</t>
  </si>
  <si>
    <t>N0-17</t>
  </si>
  <si>
    <t>Kantoor WIR</t>
  </si>
  <si>
    <t>N0-18</t>
  </si>
  <si>
    <t>Kantoor OWB</t>
  </si>
  <si>
    <t>N0-19</t>
  </si>
  <si>
    <t>Kantoor Lectoraat</t>
  </si>
  <si>
    <t>N0-20</t>
  </si>
  <si>
    <t>Kantoor Int. Office</t>
  </si>
  <si>
    <t>N0-21</t>
  </si>
  <si>
    <t>EHBO- / Kolfruimte</t>
  </si>
  <si>
    <t>N0-21a</t>
  </si>
  <si>
    <t>EHBO-/Kolfruimte</t>
  </si>
  <si>
    <t>N0-50b</t>
  </si>
  <si>
    <t>N0-50c</t>
  </si>
  <si>
    <t>N0-50d</t>
  </si>
  <si>
    <t>N0-55</t>
  </si>
  <si>
    <t>Huiskamer ISO/WIR</t>
  </si>
  <si>
    <t>N0-60</t>
  </si>
  <si>
    <t>N0-61</t>
  </si>
  <si>
    <t>N0-62</t>
  </si>
  <si>
    <t>N0-63</t>
  </si>
  <si>
    <t>N0-63a</t>
  </si>
  <si>
    <t>N0-67</t>
  </si>
  <si>
    <t>N0-67a</t>
  </si>
  <si>
    <t>N0-72</t>
  </si>
  <si>
    <t>N0-74</t>
  </si>
  <si>
    <t>N0-76</t>
  </si>
  <si>
    <t>N0-86</t>
  </si>
  <si>
    <t>N0-86a</t>
  </si>
  <si>
    <t>N0-86b</t>
  </si>
  <si>
    <t>N0-86c</t>
  </si>
  <si>
    <t>N0-86d</t>
  </si>
  <si>
    <t>N0-86e</t>
  </si>
  <si>
    <t>N0-86f</t>
  </si>
  <si>
    <t>N0-86g</t>
  </si>
  <si>
    <t>N0-86h</t>
  </si>
  <si>
    <t>N1-02</t>
  </si>
  <si>
    <t>N1-03</t>
  </si>
  <si>
    <t>N1-04</t>
  </si>
  <si>
    <t>Flexplekken ISO</t>
  </si>
  <si>
    <t>N1-06</t>
  </si>
  <si>
    <t>N1-08</t>
  </si>
  <si>
    <t>N1-09</t>
  </si>
  <si>
    <t>Kantoor Belplek</t>
  </si>
  <si>
    <t>N1-10</t>
  </si>
  <si>
    <t>N1-11</t>
  </si>
  <si>
    <t>N1-12</t>
  </si>
  <si>
    <t>N1-14</t>
  </si>
  <si>
    <t>N1-16</t>
  </si>
  <si>
    <t>N1-17</t>
  </si>
  <si>
    <t>N1-18</t>
  </si>
  <si>
    <t>N1-19</t>
  </si>
  <si>
    <t>N1-23</t>
  </si>
  <si>
    <t>Kantoor Roosterbureau</t>
  </si>
  <si>
    <t>N1-24</t>
  </si>
  <si>
    <t>N1-50</t>
  </si>
  <si>
    <t>N1-50a</t>
  </si>
  <si>
    <t>N1-50b</t>
  </si>
  <si>
    <t>N1-50c</t>
  </si>
  <si>
    <t>N1-55</t>
  </si>
  <si>
    <t>Huiskamer Stafdiensten</t>
  </si>
  <si>
    <t>N1-55a</t>
  </si>
  <si>
    <t>N1-55b</t>
  </si>
  <si>
    <t>N1-60</t>
  </si>
  <si>
    <t>N1-61</t>
  </si>
  <si>
    <t>N1-62</t>
  </si>
  <si>
    <t>N1-63</t>
  </si>
  <si>
    <t>N1-64</t>
  </si>
  <si>
    <t>N1-65</t>
  </si>
  <si>
    <t>N1-66</t>
  </si>
  <si>
    <t>N1-67</t>
  </si>
  <si>
    <t>N1-67A</t>
  </si>
  <si>
    <t>N1-70</t>
  </si>
  <si>
    <t>N1-72</t>
  </si>
  <si>
    <t>N1-74</t>
  </si>
  <si>
    <t>N1-76</t>
  </si>
  <si>
    <t>N1-86</t>
  </si>
  <si>
    <t>N1-86a</t>
  </si>
  <si>
    <t>N1-86b</t>
  </si>
  <si>
    <t>N1-86c</t>
  </si>
  <si>
    <t>N1-86d</t>
  </si>
  <si>
    <t>N2-01</t>
  </si>
  <si>
    <t>E-conference ruimte</t>
  </si>
  <si>
    <t>N2-03</t>
  </si>
  <si>
    <t>N2-04</t>
  </si>
  <si>
    <t>N2-05</t>
  </si>
  <si>
    <t>N2-06</t>
  </si>
  <si>
    <t>N2-08</t>
  </si>
  <si>
    <t>Video studio</t>
  </si>
  <si>
    <t>N2-12</t>
  </si>
  <si>
    <t>Teamkamer CSA/FBC</t>
  </si>
  <si>
    <t>N2-14</t>
  </si>
  <si>
    <t>Teamkamer CHR</t>
  </si>
  <si>
    <t>N2-17</t>
  </si>
  <si>
    <t>N2-19</t>
  </si>
  <si>
    <t>N2-23</t>
  </si>
  <si>
    <t>Teamkamer IVT</t>
  </si>
  <si>
    <t>N2-24</t>
  </si>
  <si>
    <t>Overlegruimte klein</t>
  </si>
  <si>
    <t>N2-25</t>
  </si>
  <si>
    <t>N2-26</t>
  </si>
  <si>
    <t>N2-27</t>
  </si>
  <si>
    <t>N2-50</t>
  </si>
  <si>
    <t>N2-50a</t>
  </si>
  <si>
    <t>N2-50b</t>
  </si>
  <si>
    <t>N2-50c</t>
  </si>
  <si>
    <t>N2-55</t>
  </si>
  <si>
    <t>N2-55a</t>
  </si>
  <si>
    <t>N2-60</t>
  </si>
  <si>
    <t>N2-61</t>
  </si>
  <si>
    <t>N2-62</t>
  </si>
  <si>
    <t>N2-63</t>
  </si>
  <si>
    <t>N2-63a</t>
  </si>
  <si>
    <t>N2-64</t>
  </si>
  <si>
    <t>N2-65</t>
  </si>
  <si>
    <t>N2-66</t>
  </si>
  <si>
    <t>N2-67</t>
  </si>
  <si>
    <t>N2-67a</t>
  </si>
  <si>
    <t>N2-70</t>
  </si>
  <si>
    <t>N2-72</t>
  </si>
  <si>
    <t>N2-74</t>
  </si>
  <si>
    <t>N2-76</t>
  </si>
  <si>
    <t>N2-86</t>
  </si>
  <si>
    <t>N2-86a</t>
  </si>
  <si>
    <t>N2-86b</t>
  </si>
  <si>
    <t>N2-86c</t>
  </si>
  <si>
    <t>N2-86d</t>
  </si>
  <si>
    <t>N3-03</t>
  </si>
  <si>
    <t>Kantoor FB</t>
  </si>
  <si>
    <t>N3-04</t>
  </si>
  <si>
    <t>Kantoor en opslag IVT</t>
  </si>
  <si>
    <t>N3-06</t>
  </si>
  <si>
    <t>Kantoor CSA</t>
  </si>
  <si>
    <t>N3-10</t>
  </si>
  <si>
    <t>N3-12</t>
  </si>
  <si>
    <t>Kantoor IVT</t>
  </si>
  <si>
    <t>N3-16</t>
  </si>
  <si>
    <t>Backoffice Servicepunt IVT</t>
  </si>
  <si>
    <t>N3-17</t>
  </si>
  <si>
    <t>N3-19</t>
  </si>
  <si>
    <t>Kantoor CHR</t>
  </si>
  <si>
    <t>N3-21</t>
  </si>
  <si>
    <t>kantoor CHR</t>
  </si>
  <si>
    <t>N3-26</t>
  </si>
  <si>
    <t>Opslag IVT</t>
  </si>
  <si>
    <t>N3-30</t>
  </si>
  <si>
    <t>N3-31</t>
  </si>
  <si>
    <t>N3-50</t>
  </si>
  <si>
    <t>N3-50a</t>
  </si>
  <si>
    <t>N3-50b</t>
  </si>
  <si>
    <t>N3-50c</t>
  </si>
  <si>
    <t>N3-55</t>
  </si>
  <si>
    <t>N3-60</t>
  </si>
  <si>
    <t>N3-61</t>
  </si>
  <si>
    <t>N3-62</t>
  </si>
  <si>
    <t>N3-63</t>
  </si>
  <si>
    <t>N3-63a</t>
  </si>
  <si>
    <t>N3-63b</t>
  </si>
  <si>
    <t>N3-64</t>
  </si>
  <si>
    <t>N3-65</t>
  </si>
  <si>
    <t>N3-66</t>
  </si>
  <si>
    <t>N3-67</t>
  </si>
  <si>
    <t>N3-67a</t>
  </si>
  <si>
    <t>N3-70</t>
  </si>
  <si>
    <t>N3-72</t>
  </si>
  <si>
    <t>N3-74</t>
  </si>
  <si>
    <t>Opslag CSA</t>
  </si>
  <si>
    <t>N3-76</t>
  </si>
  <si>
    <t>NK-01</t>
  </si>
  <si>
    <t>Parkeergarage onder bouwdeel N</t>
  </si>
  <si>
    <t>NK-02</t>
  </si>
  <si>
    <t>Trapportaal N-1</t>
  </si>
  <si>
    <t>NK-03</t>
  </si>
  <si>
    <t>Trapopgang N-1</t>
  </si>
  <si>
    <t>O0-01</t>
  </si>
  <si>
    <t>O0-01a</t>
  </si>
  <si>
    <t>O0-02</t>
  </si>
  <si>
    <t>O0-03</t>
  </si>
  <si>
    <t>Front Office</t>
  </si>
  <si>
    <t>O0-04</t>
  </si>
  <si>
    <t>Opslag  FO/AVM</t>
  </si>
  <si>
    <t>O0-05</t>
  </si>
  <si>
    <t>Coco Cafè</t>
  </si>
  <si>
    <t>O0-06</t>
  </si>
  <si>
    <t>S0-02</t>
  </si>
  <si>
    <t>Start-Up Campus</t>
  </si>
  <si>
    <t>S0-02a</t>
  </si>
  <si>
    <t>S0-08</t>
  </si>
  <si>
    <t>Spoelruimte</t>
  </si>
  <si>
    <t>S0-10</t>
  </si>
  <si>
    <t>S0-14</t>
  </si>
  <si>
    <t>S0-14a</t>
  </si>
  <si>
    <t>S0-20</t>
  </si>
  <si>
    <t>Praktijklokaal (Sportzaal)</t>
  </si>
  <si>
    <t>S0-22</t>
  </si>
  <si>
    <t>Instructeursruimte</t>
  </si>
  <si>
    <t>S0-24</t>
  </si>
  <si>
    <t>Berging Toestellen</t>
  </si>
  <si>
    <t>S0-28</t>
  </si>
  <si>
    <t>S0-30</t>
  </si>
  <si>
    <t>Doucheruimte dames</t>
  </si>
  <si>
    <t>S0-32</t>
  </si>
  <si>
    <t>Dames toilet voorportaal</t>
  </si>
  <si>
    <t>S0-34</t>
  </si>
  <si>
    <t>S0-36</t>
  </si>
  <si>
    <t>Heren toilet rechts</t>
  </si>
  <si>
    <t>S0-38</t>
  </si>
  <si>
    <t>Doucheruimte heren</t>
  </si>
  <si>
    <t>S0-40</t>
  </si>
  <si>
    <t>S0-40a</t>
  </si>
  <si>
    <t>S0-40b</t>
  </si>
  <si>
    <t>S0-46</t>
  </si>
  <si>
    <t>S0-46a</t>
  </si>
  <si>
    <t>S0-46b</t>
  </si>
  <si>
    <t>S0-52</t>
  </si>
  <si>
    <t>S0-56</t>
  </si>
  <si>
    <t>Miva toilet</t>
  </si>
  <si>
    <t>S1-01</t>
  </si>
  <si>
    <t>Praktijklokaal (Fitnessruimte)</t>
  </si>
  <si>
    <t>S1-02a</t>
  </si>
  <si>
    <t>S1-03</t>
  </si>
  <si>
    <t>Techniekruimte</t>
  </si>
  <si>
    <t>S1-04a</t>
  </si>
  <si>
    <t>S1-04b</t>
  </si>
  <si>
    <t>S1-11</t>
  </si>
  <si>
    <t>S1-13</t>
  </si>
  <si>
    <t>Lokaal Sport&amp;Bewegen</t>
  </si>
  <si>
    <t>S1-13a</t>
  </si>
  <si>
    <t>lokaal bijruimte</t>
  </si>
  <si>
    <t>T-01</t>
  </si>
  <si>
    <t>Voor Plein</t>
  </si>
  <si>
    <t>T-02</t>
  </si>
  <si>
    <t>Tuinen</t>
  </si>
  <si>
    <t>T-03</t>
  </si>
  <si>
    <t>Centre Court</t>
  </si>
  <si>
    <t>T-04</t>
  </si>
  <si>
    <t>Parkeerterrein</t>
  </si>
  <si>
    <t>Buitenterrein entree</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</si>
  <si>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</si>
  <si>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</si>
  <si>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</si>
  <si>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</si>
  <si>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</si>
  <si>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</si>
  <si>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</si>
  <si>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</si>
  <si>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</si>
  <si>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</si>
  <si>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</si>
  <si>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</si>
  <si>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</si>
  <si>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</si>
  <si>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</si>
  <si>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</si>
  <si>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</si>
  <si>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</si>
  <si>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</si>
  <si>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</si>
  <si>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</si>
  <si>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</si>
  <si>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</si>
  <si>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</si>
  <si>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</si>
  <si>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</si>
  <si>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</si>
  <si>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</si>
  <si>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</si>
  <si>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</si>
  <si>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</si>
  <si>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</si>
  <si>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</si>
  <si>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</si>
  <si>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</si>
  <si>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</si>
  <si>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30 juni 2024</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</si>
  <si>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</si>
  <si>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</si>
  <si>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</si>
  <si>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</si>
  <si>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</si>
  <si>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</si>
  <si>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</si>
  <si>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</si>
  <si>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</si>
  <si>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</si>
  <si>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</si>
  <si>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</si>
  <si>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</si>
  <si>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</si>
  <si>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</si>
  <si>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</si>
  <si>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</si>
  <si>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</si>
  <si>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</si>
  <si>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</si>
  <si>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</si>
  <si>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</si>
  <si>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</si>
  <si>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</si>
  <si>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</si>
  <si>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</si>
  <si>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</si>
  <si>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</si>
  <si>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</si>
  <si>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</si>
  <si>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</si>
  <si>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</si>
  <si>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</si>
  <si>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</si>
  <si>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</si>
  <si>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</si>
  <si>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</si>
  <si>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</si>
  <si>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</si>
  <si>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</si>
  <si>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</si>
  <si>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</si>
  <si>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</si>
  <si>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</si>
  <si>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</si>
  <si>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</si>
  <si>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</si>
  <si>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Uurlonen 1 juni 2024</t>
  </si>
  <si>
    <t>Omschrijving werkzaamheden</t>
  </si>
  <si>
    <t>Aantal</t>
  </si>
  <si>
    <t>frequentie per jaar</t>
  </si>
  <si>
    <t>uren per dag</t>
  </si>
  <si>
    <t>uren per jaar</t>
  </si>
  <si>
    <t>uurtarief</t>
  </si>
  <si>
    <t>kosten per jaar</t>
  </si>
  <si>
    <t>Peuk- en rommelvrij maken van schoolpleinen (looproutes en zitgedeeltes)</t>
  </si>
  <si>
    <t>Opendag op zaterdag</t>
  </si>
  <si>
    <t>Afvalbakken buitenterrein/binnentuin legen</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</si>
  <si>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</si>
  <si>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</si>
  <si>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</si>
  <si>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</si>
  <si>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</si>
  <si>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</si>
  <si>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</si>
  <si>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</si>
  <si>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</si>
  <si>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</si>
  <si>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</si>
  <si>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</si>
  <si>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</si>
  <si>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</si>
  <si>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Hout schuren/lakken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</si>
  <si>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</si>
  <si>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</si>
  <si>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</si>
  <si>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</si>
  <si>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</si>
  <si>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</si>
  <si>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</si>
  <si>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</si>
  <si>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</si>
  <si>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</si>
  <si>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</si>
  <si>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</si>
  <si>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stoelen</t>
  </si>
  <si>
    <t>Dieptereiniging stoffen stoelen (vergaderruimtes, auditoria)</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</si>
  <si>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</si>
  <si>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</si>
  <si>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</si>
  <si>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</si>
  <si>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</si>
  <si>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</si>
  <si>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</si>
  <si>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</si>
  <si>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</si>
  <si>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</si>
  <si>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</si>
  <si>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</si>
  <si>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Maandag - Vrijdag</t>
  </si>
  <si>
    <t>Zaterdag - zondag (incl. 50% toeslag conform cao)</t>
  </si>
  <si>
    <t>Feestdagen (incl. 150% toeslag conform cao)</t>
  </si>
  <si>
    <t>Glazenwasserswerkzaamheden</t>
  </si>
  <si>
    <t>Opmerking:</t>
  </si>
  <si>
    <t>Alle prijzen inclusief materialen en middelen, voorrijkosten en overige bijkomende kosten.</t>
  </si>
  <si>
    <t>Mits anders aangegeven is de uitvoering op reguliere werktijden: maandag t/m vrijdag [06.00 en 21.30 uur]</t>
  </si>
  <si>
    <t>Aantal vakantie weken</t>
  </si>
  <si>
    <t>Gemiddelde gebouw bezetting vaklantie</t>
  </si>
  <si>
    <t>Uren per vakantie dag</t>
  </si>
  <si>
    <t>Uren per vakantie week</t>
  </si>
  <si>
    <t>Totaal uren vakantie weken</t>
  </si>
  <si>
    <t>Schoonmaakwerkzaamheden vakantieperioden</t>
  </si>
  <si>
    <t>Bezetting vakantieperiode</t>
  </si>
  <si>
    <t>Perceel</t>
  </si>
  <si>
    <t>IH-EA-MvD-DK-2023</t>
  </si>
  <si>
    <t>Perceel 2</t>
  </si>
  <si>
    <t>Graffiti verwijderen</t>
  </si>
  <si>
    <t>Ondergrond</t>
  </si>
  <si>
    <t>0,2-0,5m²</t>
  </si>
  <si>
    <t>0,5-1m²</t>
  </si>
  <si>
    <t>1-3m²</t>
  </si>
  <si>
    <t>&gt; 3m²</t>
  </si>
  <si>
    <t>Steen glad</t>
  </si>
  <si>
    <t>Steen ruw gecoat</t>
  </si>
  <si>
    <t>steen ruw ongecoat</t>
  </si>
  <si>
    <t>Kunststof oppervlakken</t>
  </si>
  <si>
    <t>geschilderde oppervlakken</t>
  </si>
  <si>
    <t>binnenwanden reinigen</t>
  </si>
  <si>
    <t>Glas</t>
  </si>
  <si>
    <t>Overig</t>
  </si>
  <si>
    <t>Kauwgom verwijderen</t>
  </si>
  <si>
    <t>Stickerresten verwijderen</t>
  </si>
  <si>
    <t>(ver)bouwschoonmaak</t>
  </si>
  <si>
    <t>Calculatie versie</t>
  </si>
  <si>
    <t>30-11-2023 (NvI 2)</t>
  </si>
  <si>
    <r>
      <t xml:space="preserve">Meest actuele versie: </t>
    </r>
    <r>
      <rPr>
        <sz val="10"/>
        <rFont val="MS Sans Serif"/>
      </rPr>
      <t>30-11-2023 (NvI 2)</t>
    </r>
  </si>
  <si>
    <t>uitgangspunten waarop de prijsstelling is gebaseerd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</si>
</sst>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s>
  <fonts count="116">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8"/>
      <color indexed="8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sz val="10"/>
      <color theme="0" tint="-0.499984740745262"/>
      <name val="Century Gothic"/>
      <family val="2"/>
    </font>
    <font>
      <b/>
      <u/>
      <sz val="10"/>
      <name val="Century Gothic"/>
      <family val="2"/>
    </font>
    <font>
      <u/>
      <sz val="9"/>
      <name val="Century Gothic"/>
      <family val="2"/>
    </font>
    <font>
      <b/>
      <sz val="10"/>
      <color rgb="FFFF0000"/>
      <name val="MS Sans Serif"/>
    </font>
    <font>
      <sz val="9"/>
      <color rgb="FFFF0000"/>
      <name val="Century Gothic"/>
      <family val="2"/>
    </font>
    <font>
      <b/>
      <sz val="10"/>
      <name val="MS Sans Serif"/>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FFFF00"/>
        <bgColor indexed="64"/>
      </patternFill>
    </fill>
    <fill>
      <patternFill patternType="solid">
        <fgColor rgb="FFC4BD97"/>
        <bgColor rgb="FF000000"/>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auto="1"/>
      </top>
      <bottom/>
      <diagonal/>
    </border>
  </borders>
  <cellStyleXfs count="52890">
    <xf numFmtId="0" fontId="0" fillId="0" borderId="0"/>
    <xf numFmtId="164" fontId="9" fillId="0" borderId="0" applyFont="0" applyFill="0" applyBorder="0" applyAlignment="0" applyProtection="0"/>
    <xf numFmtId="165" fontId="9" fillId="0" borderId="0" applyFont="0" applyFill="0" applyBorder="0" applyAlignment="0" applyProtection="0"/>
    <xf numFmtId="169" fontId="9" fillId="0" borderId="0" applyFont="0" applyFill="0" applyBorder="0" applyAlignment="0" applyProtection="0"/>
    <xf numFmtId="171" fontId="9" fillId="0" borderId="0" applyFont="0" applyFill="0" applyBorder="0" applyAlignment="0" applyProtection="0"/>
    <xf numFmtId="168" fontId="11" fillId="0" borderId="0" applyFont="0" applyFill="0" applyBorder="0" applyAlignment="0" applyProtection="0"/>
    <xf numFmtId="168" fontId="9" fillId="0" borderId="0" applyFont="0" applyFill="0" applyBorder="0" applyAlignment="0" applyProtection="0"/>
    <xf numFmtId="0" fontId="17" fillId="0" borderId="0" applyNumberFormat="0" applyFill="0" applyBorder="0" applyAlignment="0" applyProtection="0">
      <alignment vertical="top"/>
      <protection locked="0"/>
    </xf>
    <xf numFmtId="167" fontId="8" fillId="0" borderId="0" applyFont="0" applyFill="0" applyBorder="0" applyAlignment="0" applyProtection="0"/>
    <xf numFmtId="0" fontId="9" fillId="0" borderId="0"/>
    <xf numFmtId="0" fontId="15" fillId="0" borderId="0"/>
    <xf numFmtId="0" fontId="11" fillId="0" borderId="0"/>
    <xf numFmtId="0" fontId="9" fillId="0" borderId="0"/>
    <xf numFmtId="0" fontId="9" fillId="0" borderId="0"/>
    <xf numFmtId="0" fontId="13" fillId="0" borderId="0"/>
    <xf numFmtId="9" fontId="8" fillId="0" borderId="0" applyFont="0" applyFill="0" applyBorder="0" applyAlignment="0" applyProtection="0"/>
    <xf numFmtId="0" fontId="9" fillId="0" borderId="0"/>
    <xf numFmtId="166" fontId="8" fillId="0" borderId="0" applyFon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0" applyNumberFormat="0" applyBorder="0" applyAlignment="0" applyProtection="0"/>
    <xf numFmtId="0" fontId="27" fillId="6" borderId="10" applyNumberFormat="0" applyAlignment="0" applyProtection="0"/>
    <xf numFmtId="0" fontId="28" fillId="7" borderId="11" applyNumberFormat="0" applyAlignment="0" applyProtection="0"/>
    <xf numFmtId="0" fontId="29" fillId="7" borderId="10" applyNumberFormat="0" applyAlignment="0" applyProtection="0"/>
    <xf numFmtId="0" fontId="30" fillId="0" borderId="12" applyNumberFormat="0" applyFill="0" applyAlignment="0" applyProtection="0"/>
    <xf numFmtId="0" fontId="31" fillId="8" borderId="13"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5" applyNumberFormat="0" applyFill="0" applyAlignment="0" applyProtection="0"/>
    <xf numFmtId="0" fontId="35"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5" fillId="25" borderId="0" applyNumberFormat="0" applyBorder="0" applyAlignment="0" applyProtection="0"/>
    <xf numFmtId="0" fontId="35"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5" fillId="29" borderId="0" applyNumberFormat="0" applyBorder="0" applyAlignment="0" applyProtection="0"/>
    <xf numFmtId="0" fontId="35"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5" fillId="33" borderId="0" applyNumberFormat="0" applyBorder="0" applyAlignment="0" applyProtection="0"/>
    <xf numFmtId="0" fontId="7" fillId="0" borderId="0"/>
    <xf numFmtId="0" fontId="7" fillId="9" borderId="14" applyNumberFormat="0" applyFont="0" applyAlignment="0" applyProtection="0"/>
    <xf numFmtId="0" fontId="12" fillId="0" borderId="0"/>
    <xf numFmtId="0" fontId="36" fillId="0" borderId="0"/>
    <xf numFmtId="0" fontId="36" fillId="0" borderId="0"/>
    <xf numFmtId="0" fontId="8" fillId="0" borderId="0"/>
    <xf numFmtId="9" fontId="8" fillId="0" borderId="0" applyFont="0" applyFill="0" applyBorder="0" applyAlignment="0" applyProtection="0"/>
    <xf numFmtId="44" fontId="8" fillId="0" borderId="0" applyFont="0" applyFill="0" applyBorder="0" applyAlignment="0" applyProtection="0"/>
    <xf numFmtId="182" fontId="8"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83" fontId="37" fillId="0" borderId="0" applyFont="0" applyFill="0" applyBorder="0" applyAlignment="0" applyProtection="0"/>
    <xf numFmtId="183" fontId="37" fillId="0" borderId="0" applyFont="0" applyFill="0" applyBorder="0" applyAlignment="0" applyProtection="0"/>
    <xf numFmtId="184" fontId="12" fillId="0" borderId="0" applyFont="0" applyFill="0" applyBorder="0" applyAlignment="0" applyProtection="0"/>
    <xf numFmtId="182"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3" fontId="6" fillId="0" borderId="0" applyFont="0" applyFill="0" applyBorder="0" applyAlignment="0" applyProtection="0"/>
    <xf numFmtId="0" fontId="38" fillId="34" borderId="0"/>
    <xf numFmtId="185" fontId="8" fillId="0" borderId="0"/>
    <xf numFmtId="0" fontId="15" fillId="0" borderId="0"/>
    <xf numFmtId="0" fontId="13" fillId="0" borderId="0"/>
    <xf numFmtId="9" fontId="8" fillId="0" borderId="0" applyFont="0" applyFill="0" applyBorder="0" applyAlignment="0" applyProtection="0"/>
    <xf numFmtId="9" fontId="12" fillId="0" borderId="0" applyFont="0" applyFill="0" applyBorder="0" applyAlignment="0" applyProtection="0"/>
    <xf numFmtId="0" fontId="8" fillId="0" borderId="0"/>
    <xf numFmtId="0" fontId="8" fillId="0" borderId="0"/>
    <xf numFmtId="0" fontId="39" fillId="0" borderId="0"/>
    <xf numFmtId="0" fontId="12" fillId="0" borderId="0"/>
    <xf numFmtId="0" fontId="6" fillId="0" borderId="0"/>
    <xf numFmtId="0" fontId="8" fillId="0" borderId="0"/>
    <xf numFmtId="0" fontId="40" fillId="0" borderId="0"/>
    <xf numFmtId="0" fontId="40" fillId="0" borderId="0"/>
    <xf numFmtId="0" fontId="8" fillId="0" borderId="0"/>
    <xf numFmtId="0" fontId="8" fillId="0" borderId="0"/>
    <xf numFmtId="0" fontId="40" fillId="0" borderId="0"/>
    <xf numFmtId="0" fontId="40" fillId="0" borderId="0"/>
    <xf numFmtId="0" fontId="12" fillId="0" borderId="0"/>
    <xf numFmtId="0" fontId="8" fillId="0" borderId="0"/>
    <xf numFmtId="0" fontId="18" fillId="0" borderId="0"/>
    <xf numFmtId="0" fontId="10" fillId="0" borderId="0"/>
    <xf numFmtId="186" fontId="8" fillId="0" borderId="0" applyFont="0" applyFill="0" applyBorder="0" applyAlignment="0" applyProtection="0"/>
    <xf numFmtId="44" fontId="8" fillId="0" borderId="0" applyFont="0" applyFill="0" applyBorder="0" applyAlignment="0" applyProtection="0"/>
    <xf numFmtId="166" fontId="8" fillId="0" borderId="0" applyFont="0" applyFill="0" applyBorder="0" applyAlignment="0" applyProtection="0"/>
    <xf numFmtId="0" fontId="12" fillId="0" borderId="0"/>
    <xf numFmtId="166" fontId="12" fillId="0" borderId="0" applyFont="0" applyFill="0" applyBorder="0" applyAlignment="0" applyProtection="0"/>
    <xf numFmtId="167" fontId="12" fillId="0" borderId="0" applyFont="0" applyFill="0" applyBorder="0" applyAlignment="0" applyProtection="0"/>
    <xf numFmtId="0" fontId="40"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40"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2" fillId="46"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53" borderId="0" applyNumberFormat="0" applyBorder="0" applyAlignment="0" applyProtection="0"/>
    <xf numFmtId="0" fontId="43" fillId="39" borderId="0" applyNumberFormat="0" applyBorder="0" applyAlignment="0" applyProtection="0"/>
    <xf numFmtId="0" fontId="44" fillId="4" borderId="0" applyNumberFormat="0" applyBorder="0" applyAlignment="0" applyProtection="0"/>
    <xf numFmtId="0" fontId="45" fillId="54" borderId="16" applyNumberFormat="0" applyAlignment="0" applyProtection="0"/>
    <xf numFmtId="0" fontId="12" fillId="0" borderId="0"/>
    <xf numFmtId="0" fontId="46" fillId="55" borderId="16" applyNumberFormat="0" applyAlignment="0" applyProtection="0"/>
    <xf numFmtId="0" fontId="47" fillId="56" borderId="17" applyNumberFormat="0" applyAlignment="0" applyProtection="0"/>
    <xf numFmtId="0" fontId="47" fillId="56" borderId="17" applyNumberFormat="0" applyAlignment="0" applyProtection="0"/>
    <xf numFmtId="0" fontId="48" fillId="0" borderId="0" applyNumberFormat="0" applyFill="0" applyBorder="0" applyAlignment="0" applyProtection="0"/>
    <xf numFmtId="0" fontId="49" fillId="0" borderId="18" applyNumberFormat="0" applyFill="0" applyAlignment="0" applyProtection="0"/>
    <xf numFmtId="0" fontId="50" fillId="38"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1" fillId="0" borderId="19" applyNumberFormat="0" applyFill="0" applyAlignment="0" applyProtection="0"/>
    <xf numFmtId="0" fontId="52" fillId="0" borderId="20" applyNumberFormat="0" applyFill="0" applyAlignment="0" applyProtection="0"/>
    <xf numFmtId="0" fontId="53" fillId="0" borderId="21" applyNumberFormat="0" applyFill="0" applyAlignment="0" applyProtection="0"/>
    <xf numFmtId="0" fontId="53" fillId="0" borderId="0" applyNumberFormat="0" applyFill="0" applyBorder="0" applyAlignment="0" applyProtection="0"/>
    <xf numFmtId="0" fontId="54" fillId="57" borderId="16" applyNumberFormat="0" applyAlignment="0" applyProtection="0"/>
    <xf numFmtId="0" fontId="41" fillId="58" borderId="1"/>
    <xf numFmtId="0" fontId="55" fillId="0" borderId="22" applyNumberFormat="0" applyFill="0" applyAlignment="0" applyProtection="0"/>
    <xf numFmtId="0" fontId="56" fillId="0" borderId="23" applyNumberFormat="0" applyFill="0" applyAlignment="0" applyProtection="0"/>
    <xf numFmtId="0" fontId="57" fillId="0" borderId="24" applyNumberFormat="0" applyFill="0" applyAlignment="0" applyProtection="0"/>
    <xf numFmtId="0" fontId="57" fillId="0" borderId="0" applyNumberFormat="0" applyFill="0" applyBorder="0" applyAlignment="0" applyProtection="0"/>
    <xf numFmtId="167" fontId="58" fillId="0" borderId="0">
      <alignment horizontal="center" vertical="center" textRotation="90" wrapText="1"/>
    </xf>
    <xf numFmtId="0" fontId="59" fillId="58" borderId="25"/>
    <xf numFmtId="0" fontId="60" fillId="0" borderId="26" applyNumberFormat="0" applyFill="0" applyAlignment="0" applyProtection="0"/>
    <xf numFmtId="188" fontId="8" fillId="0" borderId="0"/>
    <xf numFmtId="0" fontId="61" fillId="57" borderId="0" applyNumberFormat="0" applyBorder="0" applyAlignment="0" applyProtection="0"/>
    <xf numFmtId="0" fontId="61" fillId="57" borderId="0" applyNumberFormat="0" applyBorder="0" applyAlignment="0" applyProtection="0"/>
    <xf numFmtId="0" fontId="39" fillId="0" borderId="0"/>
    <xf numFmtId="0" fontId="8" fillId="59" borderId="27" applyNumberFormat="0" applyFont="0" applyAlignment="0" applyProtection="0"/>
    <xf numFmtId="0" fontId="40" fillId="59" borderId="27" applyNumberFormat="0" applyFont="0" applyAlignment="0" applyProtection="0"/>
    <xf numFmtId="0" fontId="62" fillId="37" borderId="0" applyNumberFormat="0" applyBorder="0" applyAlignment="0" applyProtection="0"/>
    <xf numFmtId="0" fontId="63" fillId="55" borderId="28" applyNumberFormat="0" applyAlignment="0" applyProtection="0"/>
    <xf numFmtId="0" fontId="59" fillId="60" borderId="29" applyNumberFormat="0" applyFont="0" applyBorder="0">
      <alignment horizontal="center"/>
    </xf>
    <xf numFmtId="0" fontId="64" fillId="0" borderId="0" applyNumberFormat="0" applyFill="0" applyBorder="0" applyAlignment="0" applyProtection="0"/>
    <xf numFmtId="0" fontId="65" fillId="0" borderId="0" applyNumberFormat="0" applyFill="0" applyBorder="0" applyAlignment="0" applyProtection="0"/>
    <xf numFmtId="0" fontId="66" fillId="0" borderId="30" applyNumberFormat="0" applyFill="0" applyAlignment="0" applyProtection="0"/>
    <xf numFmtId="0" fontId="66" fillId="0" borderId="31" applyNumberFormat="0" applyFill="0" applyAlignment="0" applyProtection="0"/>
    <xf numFmtId="0" fontId="63" fillId="54" borderId="28" applyNumberFormat="0" applyAlignment="0" applyProtection="0"/>
    <xf numFmtId="189" fontId="8" fillId="0" borderId="0"/>
    <xf numFmtId="190" fontId="12" fillId="0" borderId="0" applyFont="0" applyFill="0" applyBorder="0" applyAlignment="0" applyProtection="0"/>
    <xf numFmtId="170" fontId="8" fillId="0" borderId="0"/>
    <xf numFmtId="0" fontId="48"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38" fontId="10" fillId="0" borderId="0" applyFont="0" applyFill="0" applyBorder="0" applyAlignment="0" applyProtection="0"/>
    <xf numFmtId="191" fontId="10" fillId="0" borderId="0" applyFont="0" applyFill="0" applyBorder="0" applyAlignment="0" applyProtection="0"/>
    <xf numFmtId="183" fontId="12" fillId="0" borderId="0" applyFont="0" applyFill="0" applyBorder="0" applyAlignment="0" applyProtection="0"/>
    <xf numFmtId="183" fontId="12" fillId="0" borderId="0" applyFont="0" applyFill="0" applyBorder="0" applyAlignment="0" applyProtection="0"/>
    <xf numFmtId="192" fontId="41" fillId="0" borderId="0"/>
    <xf numFmtId="192" fontId="41" fillId="0" borderId="0"/>
    <xf numFmtId="0" fontId="68" fillId="0" borderId="0" applyNumberFormat="0" applyFill="0" applyBorder="0" applyAlignment="0" applyProtection="0"/>
    <xf numFmtId="167" fontId="12" fillId="0" borderId="0" applyFont="0" applyFill="0" applyBorder="0" applyAlignment="0" applyProtection="0"/>
    <xf numFmtId="43" fontId="6"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59" fillId="58" borderId="25"/>
    <xf numFmtId="193" fontId="59" fillId="0" borderId="0"/>
    <xf numFmtId="9" fontId="40" fillId="0" borderId="0" applyFont="0" applyFill="0" applyBorder="0" applyAlignment="0" applyProtection="0"/>
    <xf numFmtId="0" fontId="6" fillId="0" borderId="0"/>
    <xf numFmtId="0" fontId="12" fillId="0" borderId="0"/>
    <xf numFmtId="0" fontId="8" fillId="0" borderId="0"/>
    <xf numFmtId="0" fontId="12" fillId="0" borderId="0"/>
    <xf numFmtId="0" fontId="69" fillId="0" borderId="0"/>
    <xf numFmtId="0" fontId="12" fillId="0" borderId="0"/>
    <xf numFmtId="0" fontId="8" fillId="0" borderId="0"/>
    <xf numFmtId="0" fontId="6" fillId="0" borderId="0"/>
    <xf numFmtId="0" fontId="6" fillId="0" borderId="0"/>
    <xf numFmtId="0" fontId="12" fillId="0" borderId="0"/>
    <xf numFmtId="0" fontId="8" fillId="0" borderId="0"/>
    <xf numFmtId="166" fontId="12" fillId="0" borderId="0" applyFont="0" applyFill="0" applyBorder="0" applyAlignment="0" applyProtection="0"/>
    <xf numFmtId="166" fontId="40" fillId="0" borderId="0" applyFont="0" applyFill="0" applyBorder="0" applyAlignment="0" applyProtection="0"/>
    <xf numFmtId="166" fontId="12" fillId="0" borderId="0" applyFont="0" applyFill="0" applyBorder="0" applyAlignment="0" applyProtection="0"/>
    <xf numFmtId="194" fontId="12" fillId="0" borderId="0" applyFont="0" applyFill="0" applyBorder="0" applyAlignment="0" applyProtection="0"/>
    <xf numFmtId="0" fontId="4" fillId="0" borderId="0"/>
    <xf numFmtId="0" fontId="3" fillId="0" borderId="0"/>
    <xf numFmtId="0" fontId="2" fillId="0" borderId="0"/>
    <xf numFmtId="0" fontId="2" fillId="0" borderId="0"/>
    <xf numFmtId="0" fontId="1" fillId="0" borderId="0"/>
  </cellStyleXfs>
  <cellXfs count="442">
    <xf numFmtId="0" fontId="0" fillId="0" borderId="0" xfId="0"/>
    <xf numFmtId="0" fontId="70" fillId="0" borderId="0" xfId="0" applyFont="1"/>
    <xf numFmtId="0" fontId="72" fillId="0" borderId="0" xfId="13" applyFont="1" applyProtection="1">
      <protection hidden="1"/>
    </xf>
    <xf numFmtId="0" fontId="72" fillId="0" borderId="0" xfId="0" applyFont="1"/>
    <xf numFmtId="2" fontId="72" fillId="0" borderId="0" xfId="11" applyNumberFormat="1" applyFont="1" applyProtection="1">
      <protection hidden="1"/>
    </xf>
    <xf numFmtId="0" fontId="72" fillId="0" borderId="0" xfId="13" applyFont="1" applyAlignment="1" applyProtection="1">
      <alignment vertical="center"/>
      <protection hidden="1"/>
    </xf>
    <xf numFmtId="0" fontId="73" fillId="0" borderId="0" xfId="13" applyFont="1" applyAlignment="1" applyProtection="1">
      <alignment horizontal="right" vertical="center"/>
      <protection hidden="1"/>
    </xf>
    <xf numFmtId="176" fontId="72" fillId="0" borderId="0" xfId="13" applyNumberFormat="1" applyFont="1" applyAlignment="1" applyProtection="1">
      <alignment vertical="center"/>
      <protection hidden="1"/>
    </xf>
    <xf numFmtId="0" fontId="71" fillId="0" borderId="0" xfId="13" applyFont="1" applyAlignment="1" applyProtection="1">
      <alignment horizontal="left" vertical="center"/>
      <protection hidden="1"/>
    </xf>
    <xf numFmtId="0" fontId="76" fillId="0" borderId="0" xfId="13" applyFont="1" applyAlignment="1" applyProtection="1">
      <alignment vertical="center"/>
      <protection hidden="1"/>
    </xf>
    <xf numFmtId="2" fontId="72" fillId="0" borderId="0" xfId="0" applyNumberFormat="1" applyFont="1" applyAlignment="1">
      <alignment vertical="center"/>
    </xf>
    <xf numFmtId="176" fontId="78" fillId="0" borderId="0" xfId="13" applyNumberFormat="1" applyFont="1" applyAlignment="1" applyProtection="1">
      <alignment vertical="center"/>
      <protection hidden="1"/>
    </xf>
    <xf numFmtId="177" fontId="72" fillId="0" borderId="0" xfId="13" applyNumberFormat="1" applyFont="1" applyAlignment="1" applyProtection="1">
      <alignment horizontal="right" vertical="center"/>
      <protection hidden="1"/>
    </xf>
    <xf numFmtId="0" fontId="72" fillId="0" borderId="0" xfId="13" applyFont="1" applyAlignment="1" applyProtection="1">
      <alignment horizontal="right" vertical="center"/>
      <protection hidden="1"/>
    </xf>
    <xf numFmtId="0" fontId="80" fillId="0" borderId="0" xfId="13" applyFont="1" applyProtection="1">
      <protection hidden="1"/>
    </xf>
    <xf numFmtId="2" fontId="87" fillId="0" borderId="0" xfId="62" applyNumberFormat="1" applyFont="1"/>
    <xf numFmtId="0" fontId="72" fillId="0" borderId="0" xfId="88" applyFont="1"/>
    <xf numFmtId="173" fontId="77" fillId="0" borderId="0" xfId="8" applyNumberFormat="1" applyFont="1" applyAlignment="1">
      <alignment horizontal="center"/>
    </xf>
    <xf numFmtId="2" fontId="82" fillId="0" borderId="0" xfId="12" applyNumberFormat="1" applyFont="1"/>
    <xf numFmtId="2" fontId="77" fillId="0" borderId="0" xfId="88" applyNumberFormat="1" applyFont="1"/>
    <xf numFmtId="0" fontId="74" fillId="0" borderId="0" xfId="88" applyFont="1"/>
    <xf numFmtId="0" fontId="77" fillId="0" borderId="0" xfId="88" applyFont="1"/>
    <xf numFmtId="167" fontId="72" fillId="0" borderId="0" xfId="8" applyFont="1"/>
    <xf numFmtId="167" fontId="85" fillId="61" borderId="32" xfId="8" applyFont="1" applyFill="1" applyBorder="1" applyAlignment="1">
      <alignment horizontal="center" vertical="top" wrapText="1"/>
    </xf>
    <xf numFmtId="2" fontId="86" fillId="0" borderId="0" xfId="12" applyNumberFormat="1" applyFont="1"/>
    <xf numFmtId="187" fontId="88" fillId="0" borderId="0" xfId="62" applyNumberFormat="1" applyFont="1" applyAlignment="1">
      <alignment horizontal="left"/>
    </xf>
    <xf numFmtId="0" fontId="72" fillId="0" borderId="0" xfId="0" applyFont="1" applyAlignment="1">
      <alignment horizontal="center" vertical="center"/>
    </xf>
    <xf numFmtId="0" fontId="72" fillId="0" borderId="0" xfId="16" applyFont="1" applyAlignment="1">
      <alignment horizontal="center"/>
    </xf>
    <xf numFmtId="2" fontId="72" fillId="0" borderId="0" xfId="8" applyNumberFormat="1" applyFont="1" applyAlignment="1">
      <alignment horizontal="left"/>
    </xf>
    <xf numFmtId="172" fontId="72" fillId="0" borderId="0" xfId="16" applyNumberFormat="1" applyFont="1" applyAlignment="1">
      <alignment horizontal="center"/>
    </xf>
    <xf numFmtId="172" fontId="78" fillId="0" borderId="0" xfId="12" applyNumberFormat="1" applyFont="1"/>
    <xf numFmtId="3" fontId="78" fillId="0" borderId="0" xfId="12" applyNumberFormat="1" applyFont="1" applyAlignment="1">
      <alignment horizontal="right"/>
    </xf>
    <xf numFmtId="3" fontId="72" fillId="0" borderId="0" xfId="8" applyNumberFormat="1" applyFont="1" applyAlignment="1">
      <alignment horizontal="right"/>
    </xf>
    <xf numFmtId="167" fontId="72" fillId="0" borderId="0" xfId="8" applyFont="1" applyAlignment="1">
      <alignment horizontal="right"/>
    </xf>
    <xf numFmtId="0" fontId="72" fillId="0" borderId="0" xfId="16" applyFont="1"/>
    <xf numFmtId="0" fontId="76" fillId="0" borderId="0" xfId="16" applyFont="1"/>
    <xf numFmtId="2" fontId="87" fillId="0" borderId="0" xfId="12" applyNumberFormat="1" applyFont="1"/>
    <xf numFmtId="0" fontId="72" fillId="0" borderId="0" xfId="0" applyFont="1" applyAlignment="1">
      <alignment horizontal="center"/>
    </xf>
    <xf numFmtId="0" fontId="74" fillId="0" borderId="0" xfId="0" applyFont="1" applyAlignment="1">
      <alignment horizontal="center"/>
    </xf>
    <xf numFmtId="2" fontId="80" fillId="0" borderId="0" xfId="0" applyNumberFormat="1" applyFont="1"/>
    <xf numFmtId="2" fontId="77" fillId="0" borderId="0" xfId="0" applyNumberFormat="1" applyFont="1" applyAlignment="1">
      <alignment horizontal="center"/>
    </xf>
    <xf numFmtId="2" fontId="77" fillId="0" borderId="0" xfId="0" applyNumberFormat="1" applyFont="1" applyAlignment="1">
      <alignment horizontal="left"/>
    </xf>
    <xf numFmtId="2" fontId="77" fillId="0" borderId="0" xfId="0" applyNumberFormat="1" applyFont="1"/>
    <xf numFmtId="0" fontId="77" fillId="0" borderId="0" xfId="0" applyFont="1"/>
    <xf numFmtId="0" fontId="91" fillId="0" borderId="0" xfId="0" applyFont="1"/>
    <xf numFmtId="167" fontId="77" fillId="0" borderId="0" xfId="8" applyFont="1"/>
    <xf numFmtId="2" fontId="86" fillId="0" borderId="0" xfId="0" applyNumberFormat="1" applyFont="1" applyAlignment="1">
      <alignment horizontal="left"/>
    </xf>
    <xf numFmtId="2" fontId="82" fillId="0" borderId="0" xfId="12" applyNumberFormat="1" applyFont="1" applyAlignment="1">
      <alignment horizontal="left"/>
    </xf>
    <xf numFmtId="0" fontId="74" fillId="0" borderId="0" xfId="0" applyFont="1"/>
    <xf numFmtId="174" fontId="72" fillId="0" borderId="4" xfId="0" applyNumberFormat="1" applyFont="1" applyBorder="1" applyAlignment="1">
      <alignment horizontal="left"/>
    </xf>
    <xf numFmtId="0" fontId="72" fillId="0" borderId="4" xfId="0" applyFont="1" applyBorder="1"/>
    <xf numFmtId="0" fontId="90" fillId="0" borderId="0" xfId="0" applyFont="1"/>
    <xf numFmtId="0" fontId="74" fillId="0" borderId="0" xfId="13" applyFont="1" applyProtection="1">
      <protection hidden="1"/>
    </xf>
    <xf numFmtId="0" fontId="77" fillId="0" borderId="0" xfId="0" applyFont="1" applyAlignment="1">
      <alignment horizontal="center"/>
    </xf>
    <xf numFmtId="0" fontId="72" fillId="0" borderId="0" xfId="0" applyFont="1" applyAlignment="1">
      <alignment vertical="center"/>
    </xf>
    <xf numFmtId="2" fontId="72" fillId="0" borderId="0" xfId="13" applyNumberFormat="1" applyFont="1" applyAlignment="1" applyProtection="1">
      <alignment vertical="center"/>
      <protection hidden="1"/>
    </xf>
    <xf numFmtId="2" fontId="82" fillId="0" borderId="0" xfId="13" applyNumberFormat="1" applyFont="1" applyAlignment="1" applyProtection="1">
      <alignment vertical="center"/>
      <protection locked="0"/>
    </xf>
    <xf numFmtId="2" fontId="72" fillId="0" borderId="3" xfId="11" applyNumberFormat="1" applyFont="1" applyBorder="1" applyProtection="1">
      <protection hidden="1"/>
    </xf>
    <xf numFmtId="177" fontId="72" fillId="2" borderId="0" xfId="11" applyNumberFormat="1" applyFont="1" applyFill="1" applyAlignment="1" applyProtection="1">
      <alignment vertical="center"/>
      <protection hidden="1"/>
    </xf>
    <xf numFmtId="0" fontId="71" fillId="0" borderId="3" xfId="13" applyFont="1" applyBorder="1" applyAlignment="1" applyProtection="1">
      <alignment horizontal="left" vertical="center"/>
      <protection hidden="1"/>
    </xf>
    <xf numFmtId="179" fontId="76" fillId="0" borderId="6" xfId="13" applyNumberFormat="1" applyFont="1" applyBorder="1" applyAlignment="1" applyProtection="1">
      <alignment horizontal="left" vertical="center"/>
      <protection hidden="1"/>
    </xf>
    <xf numFmtId="0" fontId="72" fillId="0" borderId="2" xfId="0" applyFont="1" applyBorder="1"/>
    <xf numFmtId="10" fontId="76" fillId="0" borderId="0" xfId="15" applyNumberFormat="1" applyFont="1" applyFill="1" applyBorder="1" applyAlignment="1" applyProtection="1">
      <alignment horizontal="right" vertical="center"/>
      <protection hidden="1"/>
    </xf>
    <xf numFmtId="181" fontId="72" fillId="0" borderId="0" xfId="11" applyNumberFormat="1" applyFont="1" applyProtection="1">
      <protection hidden="1"/>
    </xf>
    <xf numFmtId="10" fontId="71" fillId="0" borderId="0" xfId="15" applyNumberFormat="1" applyFont="1" applyFill="1" applyBorder="1" applyAlignment="1"/>
    <xf numFmtId="179" fontId="72" fillId="0" borderId="0" xfId="13" applyNumberFormat="1" applyFont="1" applyAlignment="1" applyProtection="1">
      <alignment vertical="center"/>
      <protection hidden="1"/>
    </xf>
    <xf numFmtId="0" fontId="70" fillId="0" borderId="0" xfId="0" applyFont="1" applyAlignment="1">
      <alignment horizontal="left" indent="3"/>
    </xf>
    <xf numFmtId="0" fontId="70" fillId="0" borderId="0" xfId="0" applyFont="1" applyAlignment="1">
      <alignment horizontal="left" indent="1"/>
    </xf>
    <xf numFmtId="180" fontId="70" fillId="0" borderId="0" xfId="0" applyNumberFormat="1" applyFont="1"/>
    <xf numFmtId="179" fontId="70" fillId="0" borderId="0" xfId="0" applyNumberFormat="1" applyFont="1"/>
    <xf numFmtId="0" fontId="94" fillId="0" borderId="0" xfId="13" applyFont="1" applyProtection="1">
      <protection hidden="1"/>
    </xf>
    <xf numFmtId="0" fontId="94" fillId="0" borderId="0" xfId="13" applyFont="1" applyAlignment="1" applyProtection="1">
      <alignment horizontal="center"/>
      <protection hidden="1"/>
    </xf>
    <xf numFmtId="0" fontId="94" fillId="0" borderId="0" xfId="13" applyFont="1" applyAlignment="1" applyProtection="1">
      <alignment horizontal="right"/>
      <protection hidden="1"/>
    </xf>
    <xf numFmtId="169" fontId="94" fillId="0" borderId="0" xfId="3" applyFont="1" applyFill="1" applyBorder="1" applyAlignment="1" applyProtection="1">
      <alignment horizontal="center"/>
      <protection hidden="1"/>
    </xf>
    <xf numFmtId="175" fontId="94" fillId="0" borderId="0" xfId="3" applyNumberFormat="1" applyFont="1" applyFill="1" applyBorder="1" applyAlignment="1" applyProtection="1">
      <alignment horizontal="center"/>
      <protection hidden="1"/>
    </xf>
    <xf numFmtId="2" fontId="82" fillId="0" borderId="0" xfId="0" applyNumberFormat="1" applyFont="1"/>
    <xf numFmtId="175" fontId="95" fillId="0" borderId="0" xfId="0" applyNumberFormat="1" applyFont="1" applyAlignment="1">
      <alignment horizontal="center" vertical="center"/>
    </xf>
    <xf numFmtId="1" fontId="83" fillId="0" borderId="0" xfId="0" applyNumberFormat="1" applyFont="1" applyAlignment="1">
      <alignment horizontal="left"/>
    </xf>
    <xf numFmtId="2" fontId="96" fillId="0" borderId="0" xfId="13" applyNumberFormat="1" applyFont="1" applyAlignment="1" applyProtection="1">
      <alignment horizontal="right"/>
      <protection hidden="1"/>
    </xf>
    <xf numFmtId="2" fontId="96" fillId="0" borderId="0" xfId="13" applyNumberFormat="1" applyFont="1" applyAlignment="1" applyProtection="1">
      <alignment horizontal="center"/>
      <protection hidden="1"/>
    </xf>
    <xf numFmtId="0" fontId="72" fillId="0" borderId="0" xfId="0" applyFont="1" applyAlignment="1">
      <alignment vertical="top" wrapText="1"/>
    </xf>
    <xf numFmtId="175" fontId="78" fillId="0" borderId="0" xfId="0" applyNumberFormat="1" applyFont="1" applyAlignment="1">
      <alignment horizontal="center" vertical="center"/>
    </xf>
    <xf numFmtId="2" fontId="96" fillId="0" borderId="0" xfId="13" applyNumberFormat="1" applyFont="1" applyAlignment="1" applyProtection="1">
      <alignment horizontal="center" wrapText="1"/>
      <protection hidden="1"/>
    </xf>
    <xf numFmtId="0" fontId="72" fillId="0" borderId="0" xfId="0" applyFont="1" applyAlignment="1">
      <alignment horizontal="center" wrapText="1"/>
    </xf>
    <xf numFmtId="175" fontId="78" fillId="0" borderId="5" xfId="0" applyNumberFormat="1" applyFont="1" applyBorder="1" applyAlignment="1">
      <alignment horizontal="center" vertical="center"/>
    </xf>
    <xf numFmtId="2" fontId="102" fillId="0" borderId="0" xfId="13" applyNumberFormat="1" applyFont="1" applyAlignment="1" applyProtection="1">
      <alignment horizontal="center"/>
      <protection hidden="1"/>
    </xf>
    <xf numFmtId="175" fontId="74" fillId="0" borderId="5" xfId="0" applyNumberFormat="1" applyFont="1" applyBorder="1" applyAlignment="1">
      <alignment horizontal="center" vertical="center"/>
    </xf>
    <xf numFmtId="175" fontId="72" fillId="0" borderId="5" xfId="0" applyNumberFormat="1" applyFont="1" applyBorder="1"/>
    <xf numFmtId="0" fontId="103" fillId="0" borderId="0" xfId="0" applyFont="1"/>
    <xf numFmtId="175" fontId="72" fillId="0" borderId="0" xfId="0" applyNumberFormat="1" applyFont="1"/>
    <xf numFmtId="179" fontId="74" fillId="0" borderId="0" xfId="0" applyNumberFormat="1" applyFont="1"/>
    <xf numFmtId="0" fontId="99" fillId="0" borderId="0" xfId="0" applyFont="1"/>
    <xf numFmtId="0" fontId="99" fillId="0" borderId="5" xfId="0" applyFont="1" applyBorder="1" applyAlignment="1">
      <alignment horizontal="right"/>
    </xf>
    <xf numFmtId="0" fontId="99" fillId="0" borderId="0" xfId="0" applyFont="1" applyAlignment="1">
      <alignment horizontal="right"/>
    </xf>
    <xf numFmtId="175" fontId="74" fillId="0" borderId="0" xfId="0" applyNumberFormat="1" applyFont="1"/>
    <xf numFmtId="0" fontId="74" fillId="0" borderId="0" xfId="0" applyFont="1" applyAlignment="1">
      <alignment horizontal="right"/>
    </xf>
    <xf numFmtId="2" fontId="86" fillId="0" borderId="0" xfId="0" applyNumberFormat="1" applyFont="1"/>
    <xf numFmtId="2" fontId="87" fillId="0" borderId="0" xfId="0" applyNumberFormat="1" applyFont="1"/>
    <xf numFmtId="0" fontId="104" fillId="0" borderId="0" xfId="13" applyFont="1" applyAlignment="1" applyProtection="1">
      <alignment horizontal="right"/>
      <protection hidden="1"/>
    </xf>
    <xf numFmtId="1" fontId="87" fillId="0" borderId="0" xfId="0" applyNumberFormat="1" applyFont="1" applyAlignment="1">
      <alignment horizontal="left"/>
    </xf>
    <xf numFmtId="2" fontId="104" fillId="0" borderId="0" xfId="13" applyNumberFormat="1" applyFont="1" applyAlignment="1" applyProtection="1">
      <alignment horizontal="right"/>
      <protection hidden="1"/>
    </xf>
    <xf numFmtId="0" fontId="75" fillId="0" borderId="0" xfId="0" applyFont="1"/>
    <xf numFmtId="0" fontId="103" fillId="0" borderId="0" xfId="10" applyFont="1"/>
    <xf numFmtId="179" fontId="103" fillId="0" borderId="0" xfId="10" applyNumberFormat="1" applyFont="1"/>
    <xf numFmtId="2" fontId="103" fillId="0" borderId="0" xfId="10" applyNumberFormat="1" applyFont="1"/>
    <xf numFmtId="2" fontId="82" fillId="0" borderId="0" xfId="10" applyNumberFormat="1" applyFont="1" applyAlignment="1">
      <alignment vertical="center"/>
    </xf>
    <xf numFmtId="2" fontId="82" fillId="0" borderId="0" xfId="10" applyNumberFormat="1" applyFont="1" applyAlignment="1">
      <alignment horizontal="right" vertical="center"/>
    </xf>
    <xf numFmtId="2" fontId="83" fillId="0" borderId="0" xfId="10" applyNumberFormat="1" applyFont="1" applyAlignment="1">
      <alignment vertical="center"/>
    </xf>
    <xf numFmtId="0" fontId="72" fillId="0" borderId="0" xfId="10" applyFont="1"/>
    <xf numFmtId="0" fontId="72" fillId="0" borderId="2" xfId="10" applyFont="1" applyBorder="1"/>
    <xf numFmtId="0" fontId="72" fillId="0" borderId="0" xfId="0" applyFont="1" applyAlignment="1">
      <alignment horizontal="left" vertical="center" indent="6"/>
    </xf>
    <xf numFmtId="0" fontId="77" fillId="0" borderId="0" xfId="9" applyFont="1" applyAlignment="1" applyProtection="1">
      <alignment horizontal="left" vertical="center"/>
      <protection hidden="1"/>
    </xf>
    <xf numFmtId="0" fontId="105" fillId="0" borderId="0" xfId="9" applyFont="1" applyAlignment="1" applyProtection="1">
      <alignment horizontal="left" vertical="center"/>
      <protection hidden="1"/>
    </xf>
    <xf numFmtId="2" fontId="104" fillId="0" borderId="0" xfId="13" applyNumberFormat="1" applyFont="1" applyAlignment="1" applyProtection="1">
      <alignment horizontal="center"/>
      <protection hidden="1"/>
    </xf>
    <xf numFmtId="179" fontId="77" fillId="0" borderId="4" xfId="5" applyNumberFormat="1" applyFont="1" applyFill="1" applyBorder="1" applyAlignment="1" applyProtection="1">
      <protection hidden="1"/>
    </xf>
    <xf numFmtId="175" fontId="72" fillId="0" borderId="6" xfId="0" applyNumberFormat="1" applyFont="1" applyBorder="1" applyAlignment="1">
      <alignment horizontal="center" vertical="center"/>
    </xf>
    <xf numFmtId="175" fontId="72" fillId="0" borderId="5" xfId="0" applyNumberFormat="1" applyFont="1" applyBorder="1" applyAlignment="1">
      <alignment horizontal="center" vertical="center"/>
    </xf>
    <xf numFmtId="0" fontId="77" fillId="0" borderId="0" xfId="16" applyFont="1"/>
    <xf numFmtId="2" fontId="109" fillId="0" borderId="0" xfId="12" applyNumberFormat="1" applyFont="1"/>
    <xf numFmtId="0" fontId="72" fillId="62" borderId="2" xfId="10" applyFont="1" applyFill="1" applyBorder="1"/>
    <xf numFmtId="2" fontId="72" fillId="0" borderId="0" xfId="13" applyNumberFormat="1" applyFont="1" applyProtection="1">
      <protection hidden="1"/>
    </xf>
    <xf numFmtId="166" fontId="72" fillId="0" borderId="0" xfId="17" applyFont="1" applyFill="1" applyBorder="1" applyAlignment="1" applyProtection="1">
      <protection hidden="1"/>
    </xf>
    <xf numFmtId="0" fontId="75" fillId="0" borderId="35" xfId="0" applyFont="1" applyBorder="1"/>
    <xf numFmtId="2" fontId="106" fillId="61" borderId="36" xfId="13" applyNumberFormat="1" applyFont="1" applyFill="1" applyBorder="1" applyAlignment="1" applyProtection="1">
      <alignment horizontal="left" vertical="center" wrapText="1"/>
      <protection hidden="1"/>
    </xf>
    <xf numFmtId="2" fontId="72" fillId="0" borderId="36" xfId="13" applyNumberFormat="1" applyFont="1" applyBorder="1" applyProtection="1">
      <protection hidden="1"/>
    </xf>
    <xf numFmtId="1" fontId="77" fillId="0" borderId="37" xfId="13" applyNumberFormat="1" applyFont="1" applyBorder="1" applyAlignment="1" applyProtection="1">
      <alignment horizontal="center"/>
      <protection hidden="1"/>
    </xf>
    <xf numFmtId="166" fontId="72" fillId="0" borderId="36" xfId="17" applyFont="1" applyFill="1" applyBorder="1" applyAlignment="1" applyProtection="1">
      <protection hidden="1"/>
    </xf>
    <xf numFmtId="166" fontId="72" fillId="0" borderId="37" xfId="17" applyFont="1" applyFill="1" applyBorder="1" applyAlignment="1" applyProtection="1">
      <protection hidden="1"/>
    </xf>
    <xf numFmtId="0" fontId="77" fillId="0" borderId="37" xfId="0" applyFont="1" applyBorder="1"/>
    <xf numFmtId="166" fontId="77" fillId="0" borderId="37" xfId="17" applyFont="1" applyBorder="1"/>
    <xf numFmtId="2" fontId="92" fillId="61" borderId="32" xfId="0" applyNumberFormat="1" applyFont="1" applyFill="1" applyBorder="1" applyAlignment="1">
      <alignment horizontal="center" vertical="top" wrapText="1"/>
    </xf>
    <xf numFmtId="0" fontId="92" fillId="0" borderId="0" xfId="13" applyFont="1" applyProtection="1">
      <protection hidden="1"/>
    </xf>
    <xf numFmtId="0" fontId="92" fillId="0" borderId="0" xfId="13" applyFont="1" applyAlignment="1" applyProtection="1">
      <alignment horizontal="right" vertical="center"/>
      <protection hidden="1"/>
    </xf>
    <xf numFmtId="2" fontId="92" fillId="0" borderId="0" xfId="13" applyNumberFormat="1" applyFont="1" applyAlignment="1" applyProtection="1">
      <alignment vertical="center"/>
      <protection hidden="1"/>
    </xf>
    <xf numFmtId="0" fontId="92" fillId="0" borderId="0" xfId="13" applyFont="1" applyAlignment="1" applyProtection="1">
      <alignment vertical="center"/>
      <protection hidden="1"/>
    </xf>
    <xf numFmtId="0" fontId="92" fillId="0" borderId="0" xfId="0" applyFont="1"/>
    <xf numFmtId="0" fontId="72" fillId="0" borderId="35" xfId="0" applyFont="1" applyBorder="1" applyAlignment="1">
      <alignment horizontal="left"/>
    </xf>
    <xf numFmtId="177" fontId="72" fillId="62" borderId="37" xfId="11" applyNumberFormat="1" applyFont="1" applyFill="1" applyBorder="1" applyAlignment="1" applyProtection="1">
      <alignment vertical="center"/>
      <protection hidden="1"/>
    </xf>
    <xf numFmtId="0" fontId="72" fillId="0" borderId="36" xfId="0" applyFont="1" applyBorder="1"/>
    <xf numFmtId="175" fontId="110" fillId="0" borderId="5" xfId="0" applyNumberFormat="1" applyFont="1" applyBorder="1" applyAlignment="1">
      <alignment horizontal="center" vertical="center"/>
    </xf>
    <xf numFmtId="1" fontId="77" fillId="0" borderId="37" xfId="13" applyNumberFormat="1" applyFont="1" applyBorder="1" applyAlignment="1" applyProtection="1">
      <alignment horizontal="center" vertical="center"/>
      <protection hidden="1"/>
    </xf>
    <xf numFmtId="173" fontId="85" fillId="61" borderId="37" xfId="8" applyNumberFormat="1" applyFont="1" applyFill="1" applyBorder="1" applyAlignment="1">
      <alignment vertical="top" wrapText="1"/>
    </xf>
    <xf numFmtId="167" fontId="77" fillId="2" borderId="37" xfId="8" applyFont="1" applyFill="1" applyBorder="1"/>
    <xf numFmtId="0" fontId="95" fillId="0" borderId="0" xfId="0" applyFont="1" applyAlignment="1">
      <alignment horizontal="center" vertical="center"/>
    </xf>
    <xf numFmtId="2" fontId="78" fillId="0" borderId="0" xfId="0" applyNumberFormat="1" applyFont="1" applyAlignment="1">
      <alignment horizontal="center" vertical="center"/>
    </xf>
    <xf numFmtId="2" fontId="76" fillId="0" borderId="37" xfId="3" applyNumberFormat="1" applyFont="1" applyFill="1" applyBorder="1" applyAlignment="1" applyProtection="1">
      <protection hidden="1"/>
    </xf>
    <xf numFmtId="166" fontId="76" fillId="35" borderId="37" xfId="17" applyFont="1" applyFill="1" applyBorder="1" applyAlignment="1" applyProtection="1">
      <protection locked="0"/>
    </xf>
    <xf numFmtId="166" fontId="76" fillId="63" borderId="37" xfId="17" applyFont="1" applyFill="1" applyBorder="1" applyAlignment="1" applyProtection="1">
      <protection locked="0"/>
    </xf>
    <xf numFmtId="179" fontId="77" fillId="0" borderId="37" xfId="3" applyNumberFormat="1" applyFont="1" applyFill="1" applyBorder="1" applyAlignment="1" applyProtection="1">
      <protection hidden="1"/>
    </xf>
    <xf numFmtId="169" fontId="76" fillId="0" borderId="37" xfId="3" applyFont="1" applyFill="1" applyBorder="1" applyAlignment="1" applyProtection="1">
      <protection hidden="1"/>
    </xf>
    <xf numFmtId="166" fontId="76" fillId="0" borderId="37" xfId="17" applyFont="1" applyFill="1" applyBorder="1" applyAlignment="1" applyProtection="1">
      <protection locked="0"/>
    </xf>
    <xf numFmtId="169" fontId="76" fillId="0" borderId="37" xfId="3" applyFont="1" applyFill="1" applyBorder="1" applyAlignment="1" applyProtection="1">
      <protection locked="0"/>
    </xf>
    <xf numFmtId="166" fontId="101" fillId="2" borderId="37" xfId="17" applyFont="1" applyFill="1" applyBorder="1" applyAlignment="1" applyProtection="1">
      <alignment horizontal="right"/>
      <protection locked="0"/>
    </xf>
    <xf numFmtId="179" fontId="80" fillId="0" borderId="37" xfId="5" applyNumberFormat="1" applyFont="1" applyFill="1" applyBorder="1" applyAlignment="1" applyProtection="1">
      <protection hidden="1"/>
    </xf>
    <xf numFmtId="0" fontId="72" fillId="0" borderId="38" xfId="62" applyFont="1" applyBorder="1"/>
    <xf numFmtId="49" fontId="77" fillId="0" borderId="38" xfId="62" applyNumberFormat="1" applyFont="1" applyBorder="1"/>
    <xf numFmtId="0" fontId="72" fillId="0" borderId="0" xfId="62" applyFont="1"/>
    <xf numFmtId="49" fontId="85" fillId="61" borderId="36" xfId="62" applyNumberFormat="1" applyFont="1" applyFill="1" applyBorder="1"/>
    <xf numFmtId="0" fontId="85" fillId="61" borderId="38" xfId="62" applyFont="1" applyFill="1" applyBorder="1"/>
    <xf numFmtId="44" fontId="85" fillId="61" borderId="35" xfId="62" applyNumberFormat="1" applyFont="1" applyFill="1" applyBorder="1"/>
    <xf numFmtId="173" fontId="85" fillId="61" borderId="36" xfId="8" applyNumberFormat="1" applyFont="1" applyFill="1" applyBorder="1" applyAlignment="1">
      <alignment horizontal="left"/>
    </xf>
    <xf numFmtId="167" fontId="85" fillId="61" borderId="35" xfId="8" applyFont="1" applyFill="1" applyBorder="1"/>
    <xf numFmtId="167" fontId="72" fillId="0" borderId="35" xfId="8" applyFont="1" applyBorder="1"/>
    <xf numFmtId="2" fontId="72" fillId="62" borderId="37" xfId="8" applyNumberFormat="1" applyFont="1" applyFill="1" applyBorder="1" applyAlignment="1">
      <alignment horizontal="center"/>
    </xf>
    <xf numFmtId="9" fontId="72" fillId="62" borderId="37" xfId="15" applyFont="1" applyFill="1" applyBorder="1" applyAlignment="1">
      <alignment horizontal="center"/>
    </xf>
    <xf numFmtId="173" fontId="77" fillId="2" borderId="37" xfId="8" applyNumberFormat="1" applyFont="1" applyFill="1" applyBorder="1"/>
    <xf numFmtId="10" fontId="99" fillId="0" borderId="2" xfId="13" applyNumberFormat="1" applyFont="1" applyBorder="1" applyAlignment="1" applyProtection="1">
      <alignment horizontal="right"/>
      <protection hidden="1"/>
    </xf>
    <xf numFmtId="175" fontId="98" fillId="0" borderId="6" xfId="15" applyNumberFormat="1" applyFont="1" applyFill="1" applyBorder="1" applyAlignment="1" applyProtection="1">
      <alignment horizontal="right"/>
      <protection hidden="1"/>
    </xf>
    <xf numFmtId="0" fontId="76" fillId="0" borderId="34" xfId="13" applyFont="1" applyBorder="1" applyProtection="1">
      <protection hidden="1"/>
    </xf>
    <xf numFmtId="0" fontId="111" fillId="0" borderId="36" xfId="13" applyFont="1" applyBorder="1" applyProtection="1">
      <protection hidden="1"/>
    </xf>
    <xf numFmtId="0" fontId="112" fillId="0" borderId="38" xfId="13" applyFont="1" applyBorder="1" applyProtection="1">
      <protection hidden="1"/>
    </xf>
    <xf numFmtId="0" fontId="112" fillId="0" borderId="35" xfId="13" applyFont="1" applyBorder="1" applyAlignment="1" applyProtection="1">
      <alignment horizontal="right"/>
      <protection hidden="1"/>
    </xf>
    <xf numFmtId="2" fontId="106" fillId="61" borderId="37" xfId="3" applyNumberFormat="1" applyFont="1" applyFill="1" applyBorder="1" applyAlignment="1" applyProtection="1">
      <alignment vertical="center" wrapText="1"/>
      <protection hidden="1"/>
    </xf>
    <xf numFmtId="44" fontId="72" fillId="0" borderId="0" xfId="0" applyNumberFormat="1" applyFont="1"/>
    <xf numFmtId="167" fontId="85" fillId="61" borderId="37" xfId="8" applyFont="1" applyFill="1" applyBorder="1" applyAlignment="1">
      <alignment horizontal="center" vertical="top" wrapText="1"/>
    </xf>
    <xf numFmtId="173" fontId="85" fillId="61" borderId="37" xfId="8" applyNumberFormat="1" applyFont="1" applyFill="1" applyBorder="1" applyAlignment="1">
      <alignment horizontal="center" vertical="top" wrapText="1"/>
    </xf>
    <xf numFmtId="1" fontId="77" fillId="2" borderId="37" xfId="8" applyNumberFormat="1" applyFont="1" applyFill="1" applyBorder="1" applyAlignment="1">
      <alignment horizontal="center"/>
    </xf>
    <xf numFmtId="2" fontId="86" fillId="0" borderId="0" xfId="62" applyNumberFormat="1" applyFont="1"/>
    <xf numFmtId="166" fontId="72" fillId="2" borderId="37" xfId="17" applyFont="1" applyFill="1" applyBorder="1" applyAlignment="1">
      <alignment horizontal="center"/>
    </xf>
    <xf numFmtId="166" fontId="72" fillId="2" borderId="37" xfId="17" applyFont="1" applyFill="1" applyBorder="1" applyAlignment="1">
      <alignment horizontal="right"/>
    </xf>
    <xf numFmtId="166" fontId="72" fillId="0" borderId="37" xfId="17" applyFont="1" applyBorder="1"/>
    <xf numFmtId="173" fontId="72" fillId="0" borderId="0" xfId="0" applyNumberFormat="1" applyFont="1"/>
    <xf numFmtId="49" fontId="92" fillId="0" borderId="36" xfId="62" applyNumberFormat="1" applyFont="1" applyBorder="1"/>
    <xf numFmtId="49" fontId="75" fillId="0" borderId="0" xfId="62" applyNumberFormat="1" applyFont="1"/>
    <xf numFmtId="0" fontId="75" fillId="0" borderId="0" xfId="62" applyFont="1"/>
    <xf numFmtId="10" fontId="75" fillId="0" borderId="0" xfId="62" applyNumberFormat="1" applyFont="1" applyAlignment="1">
      <alignment horizontal="left"/>
    </xf>
    <xf numFmtId="178" fontId="75" fillId="0" borderId="2" xfId="6" applyNumberFormat="1" applyFont="1" applyFill="1" applyBorder="1" applyAlignment="1">
      <alignment horizontal="left"/>
    </xf>
    <xf numFmtId="44" fontId="75" fillId="0" borderId="0" xfId="62" applyNumberFormat="1" applyFont="1"/>
    <xf numFmtId="166" fontId="92" fillId="2" borderId="35" xfId="17" applyFont="1" applyFill="1" applyBorder="1" applyAlignment="1"/>
    <xf numFmtId="0" fontId="85" fillId="61" borderId="37" xfId="0" applyFont="1" applyFill="1" applyBorder="1" applyAlignment="1">
      <alignment wrapText="1"/>
    </xf>
    <xf numFmtId="0" fontId="85" fillId="61" borderId="37" xfId="0" applyFont="1" applyFill="1" applyBorder="1"/>
    <xf numFmtId="1" fontId="72" fillId="0" borderId="37" xfId="60" applyNumberFormat="1" applyFont="1" applyBorder="1" applyAlignment="1">
      <alignment horizontal="center"/>
    </xf>
    <xf numFmtId="1" fontId="81" fillId="0" borderId="37" xfId="60" applyNumberFormat="1" applyFont="1" applyBorder="1" applyAlignment="1">
      <alignment horizontal="center"/>
    </xf>
    <xf numFmtId="1" fontId="76" fillId="0" borderId="37" xfId="60" applyNumberFormat="1" applyFont="1" applyBorder="1" applyAlignment="1">
      <alignment horizontal="center"/>
    </xf>
    <xf numFmtId="0" fontId="72" fillId="0" borderId="37" xfId="0" applyFont="1" applyBorder="1"/>
    <xf numFmtId="2" fontId="87" fillId="2" borderId="0" xfId="12" applyNumberFormat="1" applyFont="1" applyFill="1"/>
    <xf numFmtId="0" fontId="75" fillId="0" borderId="0" xfId="88" applyFont="1"/>
    <xf numFmtId="0" fontId="113" fillId="0" borderId="0" xfId="0" applyFont="1"/>
    <xf numFmtId="14" fontId="87" fillId="0" borderId="0" xfId="62" applyNumberFormat="1" applyFont="1" applyAlignment="1">
      <alignment horizontal="left"/>
    </xf>
    <xf numFmtId="14" fontId="87" fillId="0" borderId="0" xfId="12" applyNumberFormat="1" applyFont="1" applyAlignment="1">
      <alignment horizontal="left"/>
    </xf>
    <xf numFmtId="14" fontId="87" fillId="0" borderId="0" xfId="0" applyNumberFormat="1" applyFont="1" applyAlignment="1">
      <alignment horizontal="left"/>
    </xf>
    <xf numFmtId="2" fontId="88" fillId="0" borderId="0" xfId="12" applyNumberFormat="1" applyFont="1"/>
    <xf numFmtId="166" fontId="72" fillId="62" borderId="37" xfId="17" applyFont="1" applyFill="1" applyBorder="1"/>
    <xf numFmtId="0" fontId="72" fillId="0" borderId="36" xfId="13" applyFont="1" applyBorder="1" applyProtection="1">
      <protection hidden="1"/>
    </xf>
    <xf numFmtId="0" fontId="98" fillId="0" borderId="35" xfId="13" applyFont="1" applyBorder="1" applyAlignment="1" applyProtection="1">
      <alignment horizontal="right"/>
      <protection hidden="1"/>
    </xf>
    <xf numFmtId="0" fontId="72" fillId="0" borderId="37" xfId="0" applyFont="1" applyBorder="1" applyAlignment="1">
      <alignment horizontal="left" vertical="center" wrapText="1"/>
    </xf>
    <xf numFmtId="0" fontId="72" fillId="2" borderId="37" xfId="0" applyFont="1" applyFill="1" applyBorder="1" applyAlignment="1">
      <alignment horizontal="center" vertical="center"/>
    </xf>
    <xf numFmtId="0" fontId="72" fillId="0" borderId="37" xfId="0" applyFont="1" applyBorder="1" applyAlignment="1">
      <alignment horizontal="center" vertical="center"/>
    </xf>
    <xf numFmtId="4" fontId="76" fillId="62" borderId="37" xfId="61" applyNumberFormat="1" applyFont="1" applyFill="1" applyBorder="1" applyAlignment="1" applyProtection="1">
      <alignment horizontal="center" vertical="center"/>
      <protection hidden="1"/>
    </xf>
    <xf numFmtId="167" fontId="72" fillId="0" borderId="37" xfId="8" applyFont="1" applyBorder="1" applyAlignment="1">
      <alignment horizontal="left" vertical="center"/>
    </xf>
    <xf numFmtId="44" fontId="76" fillId="63" borderId="37" xfId="65" applyFont="1" applyFill="1" applyBorder="1" applyAlignment="1" applyProtection="1">
      <alignment horizontal="left" vertical="center"/>
      <protection locked="0"/>
    </xf>
    <xf numFmtId="166" fontId="72" fillId="0" borderId="37" xfId="17" applyFont="1" applyBorder="1" applyAlignment="1">
      <alignment horizontal="left" vertical="center"/>
    </xf>
    <xf numFmtId="167" fontId="77" fillId="0" borderId="0" xfId="8" applyFont="1" applyAlignment="1">
      <alignment horizontal="center"/>
    </xf>
    <xf numFmtId="2" fontId="72" fillId="0" borderId="37" xfId="0" applyNumberFormat="1" applyFont="1" applyBorder="1"/>
    <xf numFmtId="0" fontId="72" fillId="0" borderId="4" xfId="0" applyFont="1" applyBorder="1" applyAlignment="1">
      <alignment vertical="center"/>
    </xf>
    <xf numFmtId="43" fontId="77" fillId="0" borderId="0" xfId="0" applyNumberFormat="1" applyFont="1"/>
    <xf numFmtId="173" fontId="77" fillId="2" borderId="37" xfId="8" applyNumberFormat="1" applyFont="1" applyFill="1" applyBorder="1" applyAlignment="1">
      <alignment horizontal="center"/>
    </xf>
    <xf numFmtId="173" fontId="77" fillId="62" borderId="37" xfId="8" applyNumberFormat="1" applyFont="1" applyFill="1" applyBorder="1" applyAlignment="1">
      <alignment horizontal="center"/>
    </xf>
    <xf numFmtId="0" fontId="75" fillId="0" borderId="0" xfId="0" applyFont="1" applyAlignment="1">
      <alignment wrapText="1"/>
    </xf>
    <xf numFmtId="0" fontId="72" fillId="0" borderId="0" xfId="0" applyFont="1" applyAlignment="1">
      <alignment horizontal="right"/>
    </xf>
    <xf numFmtId="0" fontId="77" fillId="0" borderId="36" xfId="0" applyFont="1" applyBorder="1"/>
    <xf numFmtId="0" fontId="77" fillId="0" borderId="38" xfId="0" applyFont="1" applyBorder="1"/>
    <xf numFmtId="0" fontId="77" fillId="0" borderId="38" xfId="0" applyFont="1" applyBorder="1" applyAlignment="1">
      <alignment horizontal="center"/>
    </xf>
    <xf numFmtId="0" fontId="75" fillId="0" borderId="0" xfId="0" applyFont="1" applyAlignment="1">
      <alignment vertical="center"/>
    </xf>
    <xf numFmtId="0" fontId="75" fillId="0" borderId="0" xfId="0" applyFont="1" applyAlignment="1">
      <alignment vertical="center" wrapText="1"/>
    </xf>
    <xf numFmtId="0" fontId="85" fillId="61" borderId="37" xfId="52888" applyFont="1" applyFill="1" applyBorder="1" applyAlignment="1">
      <alignment horizontal="left" vertical="top" wrapText="1"/>
    </xf>
    <xf numFmtId="43" fontId="72" fillId="0" borderId="37" xfId="0" applyNumberFormat="1" applyFont="1" applyBorder="1" applyAlignment="1">
      <alignment horizontal="center"/>
    </xf>
    <xf numFmtId="167" fontId="72" fillId="0" borderId="0" xfId="0" applyNumberFormat="1" applyFont="1"/>
    <xf numFmtId="9" fontId="72" fillId="2" borderId="37" xfId="15" applyFont="1" applyFill="1" applyBorder="1" applyAlignment="1">
      <alignment horizontal="center" vertical="center"/>
    </xf>
    <xf numFmtId="9" fontId="77" fillId="0" borderId="37" xfId="0" applyNumberFormat="1" applyFont="1" applyBorder="1" applyAlignment="1">
      <alignment horizontal="center"/>
    </xf>
    <xf numFmtId="0" fontId="77" fillId="0" borderId="37" xfId="88" applyFont="1" applyBorder="1"/>
    <xf numFmtId="49" fontId="81" fillId="0" borderId="37" xfId="16" applyNumberFormat="1" applyFont="1" applyBorder="1" applyAlignment="1">
      <alignment horizontal="center"/>
    </xf>
    <xf numFmtId="0" fontId="72" fillId="0" borderId="37" xfId="10" applyFont="1" applyBorder="1"/>
    <xf numFmtId="0" fontId="72" fillId="62" borderId="38" xfId="10" applyFont="1" applyFill="1" applyBorder="1"/>
    <xf numFmtId="0" fontId="72" fillId="0" borderId="36" xfId="10" applyFont="1" applyBorder="1"/>
    <xf numFmtId="0" fontId="72" fillId="2" borderId="36" xfId="10" applyFont="1" applyFill="1" applyBorder="1"/>
    <xf numFmtId="0" fontId="72" fillId="2" borderId="38" xfId="10" applyFont="1" applyFill="1" applyBorder="1"/>
    <xf numFmtId="179" fontId="103" fillId="2" borderId="38" xfId="10" applyNumberFormat="1" applyFont="1" applyFill="1" applyBorder="1"/>
    <xf numFmtId="179" fontId="103" fillId="2" borderId="35" xfId="10" applyNumberFormat="1" applyFont="1" applyFill="1" applyBorder="1"/>
    <xf numFmtId="0" fontId="72" fillId="0" borderId="38" xfId="9" applyFont="1" applyBorder="1" applyAlignment="1" applyProtection="1">
      <alignment horizontal="left" vertical="top"/>
      <protection hidden="1"/>
    </xf>
    <xf numFmtId="0" fontId="72" fillId="0" borderId="39" xfId="0" applyFont="1" applyBorder="1"/>
    <xf numFmtId="0" fontId="91" fillId="0" borderId="0" xfId="0" applyFont="1" applyAlignment="1">
      <alignment horizontal="center"/>
    </xf>
    <xf numFmtId="0" fontId="0" fillId="0" borderId="0" xfId="0" applyAlignment="1">
      <alignment horizontal="center"/>
    </xf>
    <xf numFmtId="0" fontId="90" fillId="0" borderId="0" xfId="0" applyFont="1" applyAlignment="1">
      <alignment horizontal="center"/>
    </xf>
    <xf numFmtId="2" fontId="72" fillId="2" borderId="37" xfId="15" applyNumberFormat="1" applyFont="1" applyFill="1" applyBorder="1" applyAlignment="1">
      <alignment horizontal="center" vertical="center"/>
    </xf>
    <xf numFmtId="0" fontId="72" fillId="2" borderId="37" xfId="0" applyFont="1" applyFill="1" applyBorder="1" applyAlignment="1">
      <alignment horizontal="left" vertical="center" wrapText="1"/>
    </xf>
    <xf numFmtId="167" fontId="72" fillId="2" borderId="37" xfId="8" applyFont="1" applyFill="1" applyBorder="1" applyAlignment="1">
      <alignment horizontal="left" vertical="center"/>
    </xf>
    <xf numFmtId="166" fontId="72" fillId="2" borderId="37" xfId="17" applyFont="1" applyFill="1" applyBorder="1" applyAlignment="1">
      <alignment horizontal="left" vertical="center"/>
    </xf>
    <xf numFmtId="49" fontId="91" fillId="63" borderId="37" xfId="61" applyNumberFormat="1" applyFont="1" applyFill="1" applyBorder="1" applyAlignment="1" applyProtection="1">
      <alignment horizontal="left" vertical="top"/>
      <protection hidden="1"/>
    </xf>
    <xf numFmtId="2" fontId="85" fillId="61" borderId="37" xfId="88" applyNumberFormat="1" applyFont="1" applyFill="1" applyBorder="1" applyAlignment="1">
      <alignment vertical="top" wrapText="1"/>
    </xf>
    <xf numFmtId="0" fontId="5" fillId="0" borderId="37" xfId="0" applyFont="1" applyBorder="1" applyAlignment="1">
      <alignment vertical="center"/>
    </xf>
    <xf numFmtId="3" fontId="72" fillId="2" borderId="37" xfId="8" applyNumberFormat="1" applyFont="1" applyFill="1" applyBorder="1" applyAlignment="1">
      <alignment horizontal="center"/>
    </xf>
    <xf numFmtId="4" fontId="72" fillId="2" borderId="37" xfId="8" applyNumberFormat="1" applyFont="1" applyFill="1" applyBorder="1" applyAlignment="1">
      <alignment horizontal="center"/>
    </xf>
    <xf numFmtId="0" fontId="5" fillId="0" borderId="37" xfId="0" applyFont="1" applyBorder="1"/>
    <xf numFmtId="3" fontId="77" fillId="2" borderId="37" xfId="8" applyNumberFormat="1" applyFont="1" applyFill="1" applyBorder="1" applyAlignment="1">
      <alignment horizontal="center"/>
    </xf>
    <xf numFmtId="4" fontId="77" fillId="2" borderId="37" xfId="8" applyNumberFormat="1" applyFont="1" applyFill="1" applyBorder="1" applyAlignment="1">
      <alignment horizontal="center"/>
    </xf>
    <xf numFmtId="166" fontId="77" fillId="2" borderId="37" xfId="17" applyFont="1" applyFill="1" applyBorder="1"/>
    <xf numFmtId="49" fontId="91" fillId="63" borderId="37" xfId="9" applyNumberFormat="1" applyFont="1" applyFill="1" applyBorder="1" applyAlignment="1" applyProtection="1">
      <alignment horizontal="left" vertical="top"/>
      <protection hidden="1"/>
    </xf>
    <xf numFmtId="1" fontId="81" fillId="0" borderId="36" xfId="0" applyNumberFormat="1" applyFont="1" applyBorder="1" applyAlignment="1">
      <alignment horizontal="left" vertical="center"/>
    </xf>
    <xf numFmtId="1" fontId="81" fillId="0" borderId="38" xfId="0" applyNumberFormat="1" applyFont="1" applyBorder="1" applyAlignment="1">
      <alignment horizontal="left" vertical="center"/>
    </xf>
    <xf numFmtId="1" fontId="81" fillId="0" borderId="38" xfId="0" applyNumberFormat="1" applyFont="1" applyBorder="1" applyAlignment="1">
      <alignment horizontal="center" vertical="center" wrapText="1"/>
    </xf>
    <xf numFmtId="1" fontId="81" fillId="0" borderId="35" xfId="0" applyNumberFormat="1" applyFont="1" applyBorder="1" applyAlignment="1">
      <alignment horizontal="center" vertical="center" wrapText="1"/>
    </xf>
    <xf numFmtId="2" fontId="85" fillId="61" borderId="37" xfId="0" applyNumberFormat="1" applyFont="1" applyFill="1" applyBorder="1" applyAlignment="1">
      <alignment horizontal="left" vertical="center" wrapText="1"/>
    </xf>
    <xf numFmtId="1" fontId="85" fillId="61" borderId="37" xfId="0" applyNumberFormat="1" applyFont="1" applyFill="1" applyBorder="1" applyAlignment="1">
      <alignment horizontal="center" vertical="center" wrapText="1"/>
    </xf>
    <xf numFmtId="9" fontId="91" fillId="62" borderId="37" xfId="60" applyNumberFormat="1" applyFont="1" applyFill="1" applyBorder="1" applyAlignment="1">
      <alignment horizontal="center" vertical="center"/>
    </xf>
    <xf numFmtId="0" fontId="85" fillId="61" borderId="37" xfId="0" applyFont="1" applyFill="1" applyBorder="1" applyAlignment="1">
      <alignment horizontal="left" vertical="center" wrapText="1"/>
    </xf>
    <xf numFmtId="2" fontId="85" fillId="61" borderId="37" xfId="0" applyNumberFormat="1" applyFont="1" applyFill="1" applyBorder="1" applyAlignment="1">
      <alignment horizontal="center" vertical="center" wrapText="1"/>
    </xf>
    <xf numFmtId="1" fontId="81" fillId="0" borderId="37" xfId="0" applyNumberFormat="1" applyFont="1" applyBorder="1" applyAlignment="1">
      <alignment horizontal="center" vertical="center" wrapText="1"/>
    </xf>
    <xf numFmtId="0" fontId="72" fillId="2" borderId="37" xfId="0" applyFont="1" applyFill="1" applyBorder="1" applyAlignment="1">
      <alignment vertical="center"/>
    </xf>
    <xf numFmtId="0" fontId="81" fillId="0" borderId="37" xfId="16" applyFont="1" applyBorder="1" applyAlignment="1">
      <alignment horizontal="left"/>
    </xf>
    <xf numFmtId="173" fontId="72" fillId="0" borderId="37" xfId="8" applyNumberFormat="1" applyFont="1" applyFill="1" applyBorder="1" applyAlignment="1">
      <alignment horizontal="center" vertical="center"/>
    </xf>
    <xf numFmtId="0" fontId="72" fillId="0" borderId="37" xfId="0" applyFont="1" applyBorder="1" applyAlignment="1">
      <alignment vertical="center"/>
    </xf>
    <xf numFmtId="173" fontId="77" fillId="0" borderId="37" xfId="8" applyNumberFormat="1" applyFont="1" applyFill="1" applyBorder="1" applyAlignment="1">
      <alignment horizontal="center"/>
    </xf>
    <xf numFmtId="49" fontId="72" fillId="0" borderId="37" xfId="0" applyNumberFormat="1" applyFont="1" applyBorder="1" applyAlignment="1">
      <alignment horizontal="center"/>
    </xf>
    <xf numFmtId="0" fontId="77" fillId="0" borderId="37" xfId="0" applyFont="1" applyBorder="1" applyAlignment="1">
      <alignment vertical="center"/>
    </xf>
    <xf numFmtId="173" fontId="77" fillId="0" borderId="37" xfId="8" applyNumberFormat="1" applyFont="1" applyFill="1" applyBorder="1" applyAlignment="1">
      <alignment horizontal="center" vertical="center"/>
    </xf>
    <xf numFmtId="1" fontId="85" fillId="61" borderId="37" xfId="0" applyNumberFormat="1" applyFont="1" applyFill="1" applyBorder="1" applyAlignment="1">
      <alignment horizontal="left"/>
    </xf>
    <xf numFmtId="1" fontId="85" fillId="61" borderId="37" xfId="0" applyNumberFormat="1" applyFont="1" applyFill="1" applyBorder="1" applyAlignment="1">
      <alignment horizontal="center"/>
    </xf>
    <xf numFmtId="9" fontId="92" fillId="61" borderId="32" xfId="15" applyFont="1" applyFill="1" applyBorder="1" applyAlignment="1">
      <alignment horizontal="center" vertical="top" wrapText="1"/>
    </xf>
    <xf numFmtId="2" fontId="85" fillId="61" borderId="32" xfId="0" applyNumberFormat="1" applyFont="1" applyFill="1" applyBorder="1" applyAlignment="1">
      <alignment horizontal="left" vertical="top" wrapText="1"/>
    </xf>
    <xf numFmtId="2" fontId="85" fillId="61" borderId="32" xfId="0" applyNumberFormat="1" applyFont="1" applyFill="1" applyBorder="1" applyAlignment="1">
      <alignment horizontal="left" vertical="top"/>
    </xf>
    <xf numFmtId="0" fontId="85" fillId="61" borderId="32" xfId="0" applyFont="1" applyFill="1" applyBorder="1" applyAlignment="1">
      <alignment horizontal="left" vertical="top" wrapText="1"/>
    </xf>
    <xf numFmtId="167" fontId="85" fillId="61" borderId="32" xfId="8" applyFont="1" applyFill="1" applyBorder="1" applyAlignment="1">
      <alignment horizontal="left" vertical="top" wrapText="1"/>
    </xf>
    <xf numFmtId="167" fontId="92" fillId="61" borderId="32" xfId="8" applyFont="1" applyFill="1" applyBorder="1" applyAlignment="1">
      <alignment horizontal="center" vertical="top" wrapText="1"/>
    </xf>
    <xf numFmtId="1" fontId="72" fillId="0" borderId="37" xfId="0" applyNumberFormat="1" applyFont="1" applyBorder="1" applyAlignment="1">
      <alignment horizontal="center"/>
    </xf>
    <xf numFmtId="174" fontId="72" fillId="0" borderId="37" xfId="0" applyNumberFormat="1" applyFont="1" applyBorder="1" applyAlignment="1">
      <alignment horizontal="left"/>
    </xf>
    <xf numFmtId="167" fontId="72" fillId="0" borderId="37" xfId="8" applyFont="1" applyBorder="1" applyAlignment="1">
      <alignment horizontal="right"/>
    </xf>
    <xf numFmtId="1" fontId="75" fillId="0" borderId="37" xfId="0" applyNumberFormat="1" applyFont="1" applyBorder="1" applyAlignment="1">
      <alignment horizontal="center"/>
    </xf>
    <xf numFmtId="1" fontId="5" fillId="0" borderId="37" xfId="0" applyNumberFormat="1" applyFont="1" applyBorder="1" applyAlignment="1">
      <alignment horizontal="center"/>
    </xf>
    <xf numFmtId="43" fontId="74" fillId="0" borderId="37" xfId="8" applyNumberFormat="1" applyFont="1" applyFill="1" applyBorder="1" applyAlignment="1">
      <alignment horizontal="center"/>
    </xf>
    <xf numFmtId="1" fontId="74" fillId="0" borderId="37" xfId="8" applyNumberFormat="1" applyFont="1" applyFill="1" applyBorder="1" applyAlignment="1">
      <alignment horizontal="center"/>
    </xf>
    <xf numFmtId="2" fontId="74" fillId="0" borderId="37" xfId="8" applyNumberFormat="1" applyFont="1" applyFill="1" applyBorder="1" applyAlignment="1">
      <alignment horizontal="center"/>
    </xf>
    <xf numFmtId="173" fontId="74" fillId="0" borderId="37" xfId="8" applyNumberFormat="1" applyFont="1" applyFill="1" applyBorder="1" applyAlignment="1">
      <alignment horizontal="center"/>
    </xf>
    <xf numFmtId="0" fontId="72" fillId="64" borderId="37" xfId="0" applyFont="1" applyFill="1" applyBorder="1" applyAlignment="1">
      <alignment vertical="center"/>
    </xf>
    <xf numFmtId="0" fontId="74" fillId="62" borderId="37" xfId="13" applyFont="1" applyFill="1" applyBorder="1" applyProtection="1">
      <protection hidden="1"/>
    </xf>
    <xf numFmtId="2" fontId="93" fillId="61" borderId="36" xfId="13" applyNumberFormat="1" applyFont="1" applyFill="1" applyBorder="1" applyAlignment="1" applyProtection="1">
      <alignment horizontal="left" vertical="center"/>
      <protection hidden="1"/>
    </xf>
    <xf numFmtId="2" fontId="89" fillId="61" borderId="38" xfId="11" applyNumberFormat="1" applyFont="1" applyFill="1" applyBorder="1" applyProtection="1">
      <protection hidden="1"/>
    </xf>
    <xf numFmtId="2" fontId="89" fillId="61" borderId="35" xfId="11" applyNumberFormat="1" applyFont="1" applyFill="1" applyBorder="1" applyProtection="1">
      <protection hidden="1"/>
    </xf>
    <xf numFmtId="2" fontId="72" fillId="0" borderId="36" xfId="11" applyNumberFormat="1" applyFont="1" applyBorder="1" applyProtection="1">
      <protection hidden="1"/>
    </xf>
    <xf numFmtId="0" fontId="72" fillId="0" borderId="35" xfId="0" applyFont="1" applyBorder="1"/>
    <xf numFmtId="2" fontId="72" fillId="0" borderId="35" xfId="11" applyNumberFormat="1" applyFont="1" applyBorder="1" applyProtection="1">
      <protection hidden="1"/>
    </xf>
    <xf numFmtId="0" fontId="77" fillId="0" borderId="35" xfId="0" applyFont="1" applyBorder="1"/>
    <xf numFmtId="177" fontId="77" fillId="0" borderId="37" xfId="11" applyNumberFormat="1" applyFont="1" applyBorder="1" applyAlignment="1" applyProtection="1">
      <alignment vertical="center"/>
      <protection hidden="1"/>
    </xf>
    <xf numFmtId="177" fontId="72" fillId="0" borderId="37" xfId="11" applyNumberFormat="1" applyFont="1" applyBorder="1" applyAlignment="1" applyProtection="1">
      <alignment vertical="center"/>
      <protection hidden="1"/>
    </xf>
    <xf numFmtId="10" fontId="77" fillId="0" borderId="35" xfId="0" applyNumberFormat="1" applyFont="1" applyBorder="1"/>
    <xf numFmtId="2" fontId="77" fillId="0" borderId="37" xfId="11" applyNumberFormat="1" applyFont="1" applyBorder="1" applyAlignment="1" applyProtection="1">
      <alignment horizontal="center"/>
      <protection hidden="1"/>
    </xf>
    <xf numFmtId="179" fontId="76" fillId="0" borderId="37" xfId="13" applyNumberFormat="1" applyFont="1" applyBorder="1" applyAlignment="1" applyProtection="1">
      <alignment horizontal="left" vertical="center"/>
      <protection hidden="1"/>
    </xf>
    <xf numFmtId="166" fontId="76" fillId="62" borderId="37" xfId="17" applyFont="1" applyFill="1" applyBorder="1" applyAlignment="1" applyProtection="1">
      <alignment horizontal="right" vertical="center"/>
      <protection hidden="1"/>
    </xf>
    <xf numFmtId="0" fontId="72" fillId="0" borderId="36" xfId="11" applyFont="1" applyBorder="1" applyAlignment="1" applyProtection="1">
      <alignment vertical="center"/>
      <protection hidden="1"/>
    </xf>
    <xf numFmtId="10" fontId="72" fillId="62" borderId="37" xfId="11" applyNumberFormat="1" applyFont="1" applyFill="1" applyBorder="1" applyAlignment="1" applyProtection="1">
      <alignment vertical="center"/>
      <protection hidden="1"/>
    </xf>
    <xf numFmtId="0" fontId="72" fillId="0" borderId="38" xfId="0" applyFont="1" applyBorder="1"/>
    <xf numFmtId="0" fontId="77" fillId="0" borderId="36" xfId="13" applyFont="1" applyBorder="1" applyAlignment="1" applyProtection="1">
      <alignment vertical="center"/>
      <protection hidden="1"/>
    </xf>
    <xf numFmtId="10" fontId="77" fillId="0" borderId="37" xfId="15" applyNumberFormat="1" applyFont="1" applyFill="1" applyBorder="1" applyAlignment="1"/>
    <xf numFmtId="0" fontId="93" fillId="61" borderId="36" xfId="13" applyFont="1" applyFill="1" applyBorder="1" applyAlignment="1" applyProtection="1">
      <alignment horizontal="left" vertical="center"/>
      <protection hidden="1"/>
    </xf>
    <xf numFmtId="0" fontId="84" fillId="61" borderId="38" xfId="13" applyFont="1" applyFill="1" applyBorder="1" applyAlignment="1" applyProtection="1">
      <alignment horizontal="left" vertical="center"/>
      <protection hidden="1"/>
    </xf>
    <xf numFmtId="9" fontId="89" fillId="61" borderId="35" xfId="13" applyNumberFormat="1" applyFont="1" applyFill="1" applyBorder="1" applyAlignment="1" applyProtection="1">
      <alignment vertical="center"/>
      <protection hidden="1"/>
    </xf>
    <xf numFmtId="0" fontId="85" fillId="61" borderId="37" xfId="13" applyFont="1" applyFill="1" applyBorder="1" applyAlignment="1" applyProtection="1">
      <alignment horizontal="left" vertical="center"/>
      <protection hidden="1"/>
    </xf>
    <xf numFmtId="0" fontId="76" fillId="0" borderId="37" xfId="13" applyFont="1" applyBorder="1" applyAlignment="1" applyProtection="1">
      <alignment horizontal="left" vertical="center"/>
      <protection hidden="1"/>
    </xf>
    <xf numFmtId="2" fontId="76" fillId="2" borderId="37" xfId="13" applyNumberFormat="1" applyFont="1" applyFill="1" applyBorder="1" applyAlignment="1" applyProtection="1">
      <alignment horizontal="right" vertical="center"/>
      <protection hidden="1"/>
    </xf>
    <xf numFmtId="0" fontId="77" fillId="0" borderId="37" xfId="13" applyFont="1" applyBorder="1" applyAlignment="1" applyProtection="1">
      <alignment vertical="center"/>
      <protection hidden="1"/>
    </xf>
    <xf numFmtId="2" fontId="77" fillId="0" borderId="37" xfId="13" applyNumberFormat="1" applyFont="1" applyBorder="1" applyAlignment="1" applyProtection="1">
      <alignment vertical="center"/>
      <protection hidden="1"/>
    </xf>
    <xf numFmtId="0" fontId="71" fillId="0" borderId="37" xfId="13" applyFont="1" applyBorder="1" applyAlignment="1" applyProtection="1">
      <alignment vertical="center"/>
      <protection hidden="1"/>
    </xf>
    <xf numFmtId="2" fontId="76" fillId="62" borderId="37" xfId="13" applyNumberFormat="1" applyFont="1" applyFill="1" applyBorder="1" applyAlignment="1" applyProtection="1">
      <alignment horizontal="right" vertical="center"/>
      <protection hidden="1"/>
    </xf>
    <xf numFmtId="0" fontId="79" fillId="0" borderId="37" xfId="13" applyFont="1" applyBorder="1" applyAlignment="1" applyProtection="1">
      <alignment vertical="center"/>
      <protection hidden="1"/>
    </xf>
    <xf numFmtId="0" fontId="72" fillId="0" borderId="37" xfId="13" applyFont="1" applyBorder="1" applyAlignment="1" applyProtection="1">
      <alignment vertical="center"/>
      <protection hidden="1"/>
    </xf>
    <xf numFmtId="10" fontId="76" fillId="0" borderId="37" xfId="15" applyNumberFormat="1" applyFont="1" applyFill="1" applyBorder="1" applyAlignment="1" applyProtection="1">
      <alignment vertical="center"/>
      <protection hidden="1"/>
    </xf>
    <xf numFmtId="10" fontId="77" fillId="0" borderId="37" xfId="15" applyNumberFormat="1" applyFont="1" applyFill="1" applyBorder="1" applyAlignment="1" applyProtection="1">
      <alignment vertical="center"/>
      <protection hidden="1"/>
    </xf>
    <xf numFmtId="2" fontId="84" fillId="61" borderId="36" xfId="13" applyNumberFormat="1" applyFont="1" applyFill="1" applyBorder="1" applyAlignment="1" applyProtection="1">
      <alignment horizontal="left" vertical="center" wrapText="1"/>
      <protection hidden="1"/>
    </xf>
    <xf numFmtId="2" fontId="106" fillId="61" borderId="38" xfId="13" applyNumberFormat="1" applyFont="1" applyFill="1" applyBorder="1" applyAlignment="1" applyProtection="1">
      <alignment horizontal="center" wrapText="1"/>
      <protection hidden="1"/>
    </xf>
    <xf numFmtId="2" fontId="106" fillId="61" borderId="35" xfId="13" applyNumberFormat="1" applyFont="1" applyFill="1" applyBorder="1" applyAlignment="1" applyProtection="1">
      <alignment horizontal="right" wrapText="1"/>
      <protection hidden="1"/>
    </xf>
    <xf numFmtId="2" fontId="97" fillId="0" borderId="38" xfId="3" applyNumberFormat="1" applyFont="1" applyFill="1" applyBorder="1" applyAlignment="1" applyProtection="1">
      <alignment horizontal="center" vertical="center"/>
      <protection hidden="1"/>
    </xf>
    <xf numFmtId="2" fontId="97" fillId="0" borderId="35" xfId="3" applyNumberFormat="1" applyFont="1" applyFill="1" applyBorder="1" applyAlignment="1" applyProtection="1">
      <alignment horizontal="right" vertical="center"/>
      <protection hidden="1"/>
    </xf>
    <xf numFmtId="175" fontId="78" fillId="0" borderId="39" xfId="0" applyNumberFormat="1" applyFont="1" applyBorder="1" applyAlignment="1">
      <alignment horizontal="center" vertical="center"/>
    </xf>
    <xf numFmtId="2" fontId="114" fillId="0" borderId="38" xfId="3" applyNumberFormat="1" applyFont="1" applyFill="1" applyBorder="1" applyAlignment="1" applyProtection="1">
      <alignment horizontal="left" vertical="center"/>
      <protection hidden="1"/>
    </xf>
    <xf numFmtId="2" fontId="94" fillId="0" borderId="35" xfId="3" applyNumberFormat="1" applyFont="1" applyFill="1" applyBorder="1" applyAlignment="1" applyProtection="1">
      <alignment horizontal="right" vertical="center"/>
      <protection hidden="1"/>
    </xf>
    <xf numFmtId="10" fontId="99" fillId="0" borderId="35" xfId="15" applyNumberFormat="1" applyFont="1" applyFill="1" applyBorder="1" applyAlignment="1" applyProtection="1">
      <alignment horizontal="right"/>
      <protection hidden="1"/>
    </xf>
    <xf numFmtId="0" fontId="77" fillId="0" borderId="36" xfId="13" applyFont="1" applyBorder="1" applyProtection="1">
      <protection hidden="1"/>
    </xf>
    <xf numFmtId="0" fontId="103" fillId="0" borderId="38" xfId="13" applyFont="1" applyBorder="1" applyProtection="1">
      <protection hidden="1"/>
    </xf>
    <xf numFmtId="0" fontId="103" fillId="0" borderId="35" xfId="13" applyFont="1" applyBorder="1" applyAlignment="1" applyProtection="1">
      <alignment horizontal="right"/>
      <protection hidden="1"/>
    </xf>
    <xf numFmtId="0" fontId="99" fillId="0" borderId="38" xfId="13" applyFont="1" applyBorder="1" applyAlignment="1" applyProtection="1">
      <alignment horizontal="right"/>
      <protection hidden="1"/>
    </xf>
    <xf numFmtId="0" fontId="99" fillId="0" borderId="35" xfId="13" applyFont="1" applyBorder="1" applyAlignment="1" applyProtection="1">
      <alignment horizontal="right"/>
      <protection hidden="1"/>
    </xf>
    <xf numFmtId="0" fontId="76" fillId="0" borderId="36" xfId="13" applyFont="1" applyBorder="1" applyProtection="1">
      <protection hidden="1"/>
    </xf>
    <xf numFmtId="10" fontId="98" fillId="62" borderId="37" xfId="15" applyNumberFormat="1" applyFont="1" applyFill="1" applyBorder="1" applyAlignment="1" applyProtection="1">
      <alignment horizontal="right"/>
      <protection hidden="1"/>
    </xf>
    <xf numFmtId="0" fontId="98" fillId="0" borderId="38" xfId="13" applyFont="1" applyBorder="1" applyAlignment="1" applyProtection="1">
      <alignment horizontal="center"/>
      <protection hidden="1"/>
    </xf>
    <xf numFmtId="175" fontId="100" fillId="0" borderId="37" xfId="15" applyNumberFormat="1" applyFont="1" applyFill="1" applyBorder="1" applyAlignment="1" applyProtection="1">
      <alignment horizontal="center"/>
      <protection hidden="1"/>
    </xf>
    <xf numFmtId="0" fontId="74" fillId="0" borderId="36" xfId="13" applyFont="1" applyBorder="1" applyProtection="1">
      <protection hidden="1"/>
    </xf>
    <xf numFmtId="10" fontId="99" fillId="0" borderId="38" xfId="13" applyNumberFormat="1" applyFont="1" applyBorder="1" applyAlignment="1" applyProtection="1">
      <alignment horizontal="right"/>
      <protection hidden="1"/>
    </xf>
    <xf numFmtId="175" fontId="98" fillId="0" borderId="35" xfId="15" applyNumberFormat="1" applyFont="1" applyFill="1" applyBorder="1" applyAlignment="1" applyProtection="1">
      <alignment horizontal="right"/>
      <protection hidden="1"/>
    </xf>
    <xf numFmtId="9" fontId="76" fillId="62" borderId="37" xfId="15" applyFont="1" applyFill="1" applyBorder="1" applyAlignment="1" applyProtection="1">
      <alignment horizontal="center"/>
      <protection hidden="1"/>
    </xf>
    <xf numFmtId="0" fontId="108" fillId="0" borderId="38" xfId="13" applyFont="1" applyBorder="1" applyAlignment="1" applyProtection="1">
      <alignment horizontal="center"/>
      <protection hidden="1"/>
    </xf>
    <xf numFmtId="169" fontId="98" fillId="0" borderId="38" xfId="13" applyNumberFormat="1" applyFont="1" applyBorder="1" applyAlignment="1" applyProtection="1">
      <alignment horizontal="center"/>
      <protection hidden="1"/>
    </xf>
    <xf numFmtId="165" fontId="98" fillId="0" borderId="38" xfId="13" applyNumberFormat="1" applyFont="1" applyBorder="1" applyAlignment="1" applyProtection="1">
      <alignment horizontal="center"/>
      <protection hidden="1"/>
    </xf>
    <xf numFmtId="0" fontId="72" fillId="62" borderId="36" xfId="13" applyFont="1" applyFill="1" applyBorder="1" applyProtection="1">
      <protection hidden="1"/>
    </xf>
    <xf numFmtId="0" fontId="98" fillId="62" borderId="38" xfId="13" applyFont="1" applyFill="1" applyBorder="1" applyAlignment="1" applyProtection="1">
      <alignment horizontal="center"/>
      <protection hidden="1"/>
    </xf>
    <xf numFmtId="0" fontId="98" fillId="62" borderId="35" xfId="13" applyFont="1" applyFill="1" applyBorder="1" applyAlignment="1" applyProtection="1">
      <alignment horizontal="right"/>
      <protection hidden="1"/>
    </xf>
    <xf numFmtId="167" fontId="98" fillId="0" borderId="35" xfId="8" applyFont="1" applyFill="1" applyBorder="1" applyAlignment="1" applyProtection="1">
      <alignment horizontal="right"/>
      <protection hidden="1"/>
    </xf>
    <xf numFmtId="10" fontId="98" fillId="0" borderId="35" xfId="15" applyNumberFormat="1" applyFont="1" applyFill="1" applyBorder="1" applyAlignment="1" applyProtection="1">
      <alignment horizontal="right"/>
      <protection hidden="1"/>
    </xf>
    <xf numFmtId="10" fontId="98" fillId="62" borderId="35" xfId="15" applyNumberFormat="1" applyFont="1" applyFill="1" applyBorder="1" applyAlignment="1" applyProtection="1">
      <alignment horizontal="right"/>
      <protection hidden="1"/>
    </xf>
    <xf numFmtId="0" fontId="98" fillId="0" borderId="38" xfId="13" applyFont="1" applyBorder="1" applyProtection="1">
      <protection hidden="1"/>
    </xf>
    <xf numFmtId="169" fontId="103" fillId="0" borderId="38" xfId="13" applyNumberFormat="1" applyFont="1" applyBorder="1" applyProtection="1">
      <protection hidden="1"/>
    </xf>
    <xf numFmtId="169" fontId="98" fillId="0" borderId="35" xfId="13" applyNumberFormat="1" applyFont="1" applyBorder="1" applyAlignment="1" applyProtection="1">
      <alignment horizontal="right"/>
      <protection hidden="1"/>
    </xf>
    <xf numFmtId="0" fontId="103" fillId="0" borderId="39" xfId="0" applyFont="1" applyBorder="1" applyAlignment="1">
      <alignment horizontal="right"/>
    </xf>
    <xf numFmtId="0" fontId="80" fillId="0" borderId="36" xfId="13" applyFont="1" applyBorder="1" applyProtection="1">
      <protection hidden="1"/>
    </xf>
    <xf numFmtId="169" fontId="99" fillId="0" borderId="38" xfId="13" applyNumberFormat="1" applyFont="1" applyBorder="1" applyProtection="1">
      <protection hidden="1"/>
    </xf>
    <xf numFmtId="169" fontId="99" fillId="0" borderId="35" xfId="13" applyNumberFormat="1" applyFont="1" applyBorder="1" applyAlignment="1" applyProtection="1">
      <alignment horizontal="right"/>
      <protection hidden="1"/>
    </xf>
    <xf numFmtId="2" fontId="72" fillId="0" borderId="36" xfId="13" applyNumberFormat="1" applyFont="1" applyBorder="1" applyAlignment="1" applyProtection="1">
      <alignment vertical="center"/>
      <protection hidden="1"/>
    </xf>
    <xf numFmtId="0" fontId="101" fillId="0" borderId="36" xfId="13" applyFont="1" applyBorder="1" applyProtection="1">
      <protection hidden="1"/>
    </xf>
    <xf numFmtId="9" fontId="77" fillId="0" borderId="37" xfId="15" applyFont="1" applyBorder="1" applyAlignment="1">
      <alignment horizontal="center"/>
    </xf>
    <xf numFmtId="169" fontId="108" fillId="0" borderId="38" xfId="13" applyNumberFormat="1" applyFont="1" applyBorder="1" applyProtection="1">
      <protection hidden="1"/>
    </xf>
    <xf numFmtId="0" fontId="74" fillId="62" borderId="37" xfId="10" applyFont="1" applyFill="1" applyBorder="1"/>
    <xf numFmtId="0" fontId="85" fillId="61" borderId="37" xfId="58" applyFont="1" applyFill="1" applyBorder="1" applyAlignment="1">
      <alignment horizontal="left" vertical="top" wrapText="1"/>
    </xf>
    <xf numFmtId="0" fontId="5" fillId="0" borderId="37" xfId="0" applyFont="1" applyBorder="1" applyAlignment="1">
      <alignment horizontal="left" vertical="center"/>
    </xf>
    <xf numFmtId="0" fontId="72" fillId="0" borderId="37" xfId="0" applyFont="1" applyBorder="1" applyAlignment="1">
      <alignment horizontal="center"/>
    </xf>
    <xf numFmtId="44" fontId="76" fillId="63" borderId="37" xfId="65" applyFont="1" applyFill="1" applyBorder="1" applyAlignment="1" applyProtection="1">
      <protection locked="0"/>
    </xf>
    <xf numFmtId="167" fontId="77" fillId="0" borderId="37" xfId="8" applyFont="1" applyBorder="1"/>
    <xf numFmtId="0" fontId="84" fillId="61" borderId="36" xfId="9" applyFont="1" applyFill="1" applyBorder="1" applyAlignment="1" applyProtection="1">
      <alignment horizontal="left" vertical="center"/>
      <protection hidden="1"/>
    </xf>
    <xf numFmtId="0" fontId="89" fillId="61" borderId="38" xfId="10" applyFont="1" applyFill="1" applyBorder="1"/>
    <xf numFmtId="0" fontId="107" fillId="61" borderId="38" xfId="10" applyFont="1" applyFill="1" applyBorder="1"/>
    <xf numFmtId="0" fontId="107" fillId="61" borderId="35" xfId="10" applyFont="1" applyFill="1" applyBorder="1"/>
    <xf numFmtId="0" fontId="72" fillId="0" borderId="36" xfId="9" applyFont="1" applyBorder="1" applyAlignment="1" applyProtection="1">
      <alignment horizontal="left"/>
      <protection hidden="1"/>
    </xf>
    <xf numFmtId="0" fontId="72" fillId="0" borderId="35" xfId="9" applyFont="1" applyBorder="1" applyAlignment="1" applyProtection="1">
      <alignment horizontal="left"/>
      <protection hidden="1"/>
    </xf>
    <xf numFmtId="0" fontId="72" fillId="0" borderId="37" xfId="9" applyFont="1" applyBorder="1" applyAlignment="1" applyProtection="1">
      <alignment horizontal="left"/>
      <protection hidden="1"/>
    </xf>
    <xf numFmtId="0" fontId="72" fillId="0" borderId="37" xfId="9" applyFont="1" applyBorder="1" applyAlignment="1" applyProtection="1">
      <alignment horizontal="center"/>
      <protection hidden="1"/>
    </xf>
    <xf numFmtId="179" fontId="103" fillId="62" borderId="37" xfId="10" applyNumberFormat="1" applyFont="1" applyFill="1" applyBorder="1"/>
    <xf numFmtId="0" fontId="72" fillId="62" borderId="37" xfId="10" applyFont="1" applyFill="1" applyBorder="1"/>
    <xf numFmtId="0" fontId="89" fillId="61" borderId="35" xfId="10" applyFont="1" applyFill="1" applyBorder="1"/>
    <xf numFmtId="0" fontId="72" fillId="0" borderId="36" xfId="9" applyFont="1" applyBorder="1" applyAlignment="1" applyProtection="1">
      <alignment horizontal="left" vertical="top"/>
      <protection hidden="1"/>
    </xf>
    <xf numFmtId="0" fontId="72" fillId="0" borderId="35" xfId="9" applyFont="1" applyBorder="1" applyAlignment="1" applyProtection="1">
      <alignment horizontal="center" vertical="top"/>
      <protection hidden="1"/>
    </xf>
    <xf numFmtId="0" fontId="72" fillId="62" borderId="36" xfId="10" applyFont="1" applyFill="1" applyBorder="1"/>
    <xf numFmtId="0" fontId="72" fillId="0" borderId="38" xfId="10" applyFont="1" applyBorder="1"/>
    <xf numFmtId="0" fontId="72" fillId="0" borderId="37" xfId="9" applyFont="1" applyBorder="1" applyAlignment="1" applyProtection="1">
      <alignment horizontal="left" vertical="center"/>
      <protection hidden="1"/>
    </xf>
    <xf numFmtId="0" fontId="72" fillId="0" borderId="36" xfId="9" applyFont="1" applyBorder="1" applyAlignment="1" applyProtection="1">
      <alignment horizontal="left" vertical="center"/>
      <protection hidden="1"/>
    </xf>
    <xf numFmtId="0" fontId="72" fillId="0" borderId="37" xfId="9" applyFont="1" applyBorder="1" applyAlignment="1" applyProtection="1">
      <alignment horizontal="left" wrapText="1"/>
      <protection hidden="1"/>
    </xf>
    <xf numFmtId="0" fontId="72" fillId="0" borderId="35" xfId="9" applyFont="1" applyBorder="1" applyAlignment="1" applyProtection="1">
      <alignment horizontal="left" wrapText="1"/>
      <protection hidden="1"/>
    </xf>
    <xf numFmtId="0" fontId="72" fillId="0" borderId="37" xfId="9" applyFont="1" applyBorder="1" applyAlignment="1" applyProtection="1">
      <alignment horizontal="right"/>
      <protection hidden="1"/>
    </xf>
    <xf numFmtId="0" fontId="72" fillId="2" borderId="37" xfId="10" applyFont="1" applyFill="1" applyBorder="1"/>
    <xf numFmtId="3" fontId="72" fillId="0" borderId="0" xfId="88" applyNumberFormat="1" applyFont="1"/>
    <xf numFmtId="2" fontId="72" fillId="0" borderId="4" xfId="0" applyNumberFormat="1" applyFont="1" applyBorder="1"/>
    <xf numFmtId="0" fontId="72" fillId="0" borderId="37" xfId="10" applyFont="1" applyBorder="1" applyAlignment="1">
      <alignment vertical="center" wrapText="1"/>
    </xf>
    <xf numFmtId="0" fontId="72" fillId="62" borderId="38" xfId="10" applyFont="1" applyFill="1" applyBorder="1" applyAlignment="1">
      <alignment vertical="center"/>
    </xf>
    <xf numFmtId="179" fontId="103" fillId="62" borderId="37" xfId="10" applyNumberFormat="1" applyFont="1" applyFill="1" applyBorder="1" applyAlignment="1">
      <alignment vertical="center"/>
    </xf>
    <xf numFmtId="2" fontId="86" fillId="2" borderId="0" xfId="12" applyNumberFormat="1" applyFont="1" applyFill="1"/>
    <xf numFmtId="9" fontId="72" fillId="2" borderId="37" xfId="15" applyFont="1" applyFill="1" applyBorder="1" applyAlignment="1">
      <alignment horizontal="center"/>
    </xf>
    <xf numFmtId="167" fontId="72" fillId="62" borderId="37" xfId="8" applyFont="1" applyFill="1" applyBorder="1" applyAlignment="1">
      <alignment horizontal="center" vertical="center"/>
    </xf>
    <xf numFmtId="2" fontId="87" fillId="62" borderId="0" xfId="12" applyNumberFormat="1" applyFont="1" applyFill="1"/>
    <xf numFmtId="2" fontId="86" fillId="62" borderId="0" xfId="12" applyNumberFormat="1" applyFont="1" applyFill="1"/>
    <xf numFmtId="173" fontId="85" fillId="61" borderId="36" xfId="8" applyNumberFormat="1" applyFont="1" applyFill="1" applyBorder="1" applyAlignment="1">
      <alignment horizontal="center"/>
    </xf>
    <xf numFmtId="173" fontId="85" fillId="61" borderId="35" xfId="8" applyNumberFormat="1" applyFont="1" applyFill="1" applyBorder="1" applyAlignment="1">
      <alignment horizontal="center"/>
    </xf>
    <xf numFmtId="2" fontId="85" fillId="61" borderId="36" xfId="0" applyNumberFormat="1" applyFont="1" applyFill="1" applyBorder="1" applyAlignment="1">
      <alignment horizontal="center" vertical="center" wrapText="1"/>
    </xf>
    <xf numFmtId="2" fontId="85" fillId="61" borderId="38" xfId="0" applyNumberFormat="1" applyFont="1" applyFill="1" applyBorder="1" applyAlignment="1">
      <alignment horizontal="center" vertical="center" wrapText="1"/>
    </xf>
    <xf numFmtId="2" fontId="85" fillId="61" borderId="35" xfId="0" applyNumberFormat="1" applyFont="1" applyFill="1" applyBorder="1" applyAlignment="1">
      <alignment horizontal="center" vertical="center" wrapText="1"/>
    </xf>
    <xf numFmtId="167" fontId="92" fillId="61" borderId="33" xfId="8" applyFont="1" applyFill="1" applyBorder="1" applyAlignment="1">
      <alignment horizontal="center" vertical="top" wrapText="1"/>
    </xf>
    <xf numFmtId="167" fontId="92" fillId="61" borderId="34" xfId="8" applyFont="1" applyFill="1" applyBorder="1" applyAlignment="1">
      <alignment horizontal="center" vertical="top" wrapText="1"/>
    </xf>
    <xf numFmtId="49" fontId="85" fillId="61" borderId="36" xfId="62" applyNumberFormat="1" applyFont="1" applyFill="1" applyBorder="1" applyAlignment="1">
      <alignment horizontal="left" vertical="top" wrapText="1"/>
    </xf>
    <xf numFmtId="49" fontId="85" fillId="61" borderId="38" xfId="62" applyNumberFormat="1" applyFont="1" applyFill="1" applyBorder="1" applyAlignment="1">
      <alignment horizontal="left" vertical="top" wrapText="1"/>
    </xf>
    <xf numFmtId="49" fontId="85" fillId="61" borderId="35" xfId="62" applyNumberFormat="1" applyFont="1" applyFill="1" applyBorder="1" applyAlignment="1">
      <alignment horizontal="left" vertical="top" wrapText="1"/>
    </xf>
    <xf numFmtId="0" fontId="72" fillId="0" borderId="36" xfId="0" applyFont="1" applyBorder="1" applyAlignment="1">
      <alignment horizontal="left"/>
    </xf>
    <xf numFmtId="0" fontId="72" fillId="0" borderId="35" xfId="0" applyFont="1" applyBorder="1" applyAlignment="1">
      <alignment horizontal="left"/>
    </xf>
    <xf numFmtId="0" fontId="77" fillId="0" borderId="36" xfId="13" applyFont="1" applyBorder="1" applyAlignment="1" applyProtection="1">
      <alignment horizontal="left" vertical="center"/>
      <protection hidden="1"/>
    </xf>
    <xf numFmtId="0" fontId="77" fillId="0" borderId="35" xfId="13" applyFont="1" applyBorder="1" applyAlignment="1" applyProtection="1">
      <alignment horizontal="left" vertical="center"/>
      <protection hidden="1"/>
    </xf>
    <xf numFmtId="2" fontId="106" fillId="61" borderId="37" xfId="13" applyNumberFormat="1" applyFont="1" applyFill="1" applyBorder="1" applyAlignment="1" applyProtection="1">
      <alignment horizontal="center" vertical="center" wrapText="1"/>
      <protection hidden="1"/>
    </xf>
    <xf numFmtId="2" fontId="106" fillId="61" borderId="36" xfId="3" applyNumberFormat="1" applyFont="1" applyFill="1" applyBorder="1" applyAlignment="1" applyProtection="1">
      <alignment horizontal="center" vertical="center" wrapText="1"/>
      <protection hidden="1"/>
    </xf>
    <xf numFmtId="0" fontId="85" fillId="61" borderId="35" xfId="0" applyFont="1" applyFill="1" applyBorder="1" applyAlignment="1">
      <alignment horizontal="center" vertical="center" wrapText="1"/>
    </xf>
    <xf numFmtId="0" fontId="72" fillId="0" borderId="0" xfId="0" applyFont="1" applyAlignment="1">
      <alignment horizontal="left" vertical="top" wrapText="1"/>
    </xf>
    <xf numFmtId="2" fontId="106" fillId="61" borderId="36" xfId="13" applyNumberFormat="1" applyFont="1" applyFill="1" applyBorder="1" applyAlignment="1" applyProtection="1">
      <alignment horizontal="center" vertical="center" wrapText="1"/>
      <protection hidden="1"/>
    </xf>
    <xf numFmtId="2" fontId="106" fillId="61" borderId="38" xfId="13" applyNumberFormat="1" applyFont="1" applyFill="1" applyBorder="1" applyAlignment="1" applyProtection="1">
      <alignment horizontal="center" vertical="center" wrapText="1"/>
      <protection hidden="1"/>
    </xf>
    <xf numFmtId="2" fontId="106" fillId="61" borderId="35" xfId="13" applyNumberFormat="1" applyFont="1" applyFill="1" applyBorder="1" applyAlignment="1" applyProtection="1">
      <alignment horizontal="center" vertical="center" wrapText="1"/>
      <protection hidden="1"/>
    </xf>
    <xf numFmtId="0" fontId="89" fillId="61" borderId="35" xfId="0" applyFont="1" applyFill="1" applyBorder="1" applyAlignment="1">
      <alignment horizontal="center" vertical="center" wrapText="1"/>
    </xf>
    <xf numFmtId="0" fontId="72" fillId="62" borderId="36" xfId="10" applyFont="1" applyFill="1" applyBorder="1" applyAlignment="1">
      <alignment horizontal="left"/>
    </xf>
    <xf numFmtId="0" fontId="72" fillId="62" borderId="38" xfId="10" applyFont="1" applyFill="1" applyBorder="1" applyAlignment="1">
      <alignment horizontal="left"/>
    </xf>
    <xf numFmtId="0" fontId="72" fillId="62" borderId="35" xfId="10" applyFont="1" applyFill="1" applyBorder="1" applyAlignment="1">
      <alignment horizontal="left"/>
    </xf>
    <xf numFmtId="0" fontId="72" fillId="0" borderId="36" xfId="10" applyFont="1" applyBorder="1" applyAlignment="1">
      <alignment horizontal="left"/>
    </xf>
    <xf numFmtId="0" fontId="72" fillId="0" borderId="35" xfId="10" applyFont="1" applyBorder="1" applyAlignment="1">
      <alignment horizontal="left"/>
    </xf>
    <xf numFmtId="0" fontId="72" fillId="0" borderId="36" xfId="9" applyFont="1" applyBorder="1" applyAlignment="1" applyProtection="1">
      <alignment horizontal="center"/>
      <protection hidden="1"/>
    </xf>
    <xf numFmtId="0" fontId="72" fillId="0" borderId="35" xfId="9" applyFont="1" applyBorder="1" applyAlignment="1" applyProtection="1">
      <alignment horizontal="center"/>
      <protection hidden="1"/>
    </xf>
    <xf numFmtId="0" fontId="72" fillId="0" borderId="38" xfId="9" applyFont="1" applyBorder="1" applyAlignment="1" applyProtection="1">
      <alignment horizontal="center"/>
      <protection hidden="1"/>
    </xf>
    <xf numFmtId="0" fontId="72" fillId="0" borderId="36" xfId="9" applyFont="1" applyBorder="1" applyAlignment="1" applyProtection="1">
      <alignment horizontal="left" vertical="top"/>
      <protection hidden="1"/>
    </xf>
    <xf numFmtId="0" fontId="72" fillId="0" borderId="35" xfId="9" applyFont="1" applyBorder="1" applyAlignment="1" applyProtection="1">
      <alignment horizontal="left" vertical="top"/>
      <protection hidden="1"/>
    </xf>
    <xf numFmtId="0" fontId="0" fillId="0" borderId="0" xfId="0" applyAlignment="1"/>
    <xf numFmtId="0" fontId="115" fillId="0" borderId="0" xfId="0" applyFont="1"/>
    <xf numFmtId="0" fontId="103" fillId="0" borderId="37" xfId="10" applyFont="1" applyBorder="1"/>
    <xf numFmtId="0" fontId="103" fillId="65" borderId="37" xfId="10" applyFont="1" applyFill="1" applyBorder="1" applyAlignment="1">
      <alignment horizontal="left" vertical="center" wrapText="1"/>
    </xf>
  </cellXfs>
  <cellStyles count="52890">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15" xfId="52885" xr:uid="{BC77A2B5-2373-4D94-94C5-AC7395A218A2}"/>
    <cellStyle name="Standaard 16" xfId="52886" xr:uid="{84D41E3E-788F-450A-9D30-6E61B223976A}"/>
    <cellStyle name="Standaard 17" xfId="52887" xr:uid="{2E7C2095-E3FD-4A35-8D39-9FE02698DA8D}"/>
    <cellStyle name="Standaard 18" xfId="52889" xr:uid="{C857A39C-C11F-4CC9-BCB3-86E33DE9DDD3}"/>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2 5" xfId="52888" xr:uid="{51D8EBBD-7D52-4EF1-86FE-282259DB4B1E}"/>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4">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32384</xdr:rowOff>
    </xdr:from>
    <xdr:to>
      <xdr:col>16</xdr:col>
      <xdr:colOff>131445</xdr:colOff>
      <xdr:row>46</xdr:row>
      <xdr:rowOff>91440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4404"/>
          <a:ext cx="11170920" cy="66198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dk1"/>
              </a:solidFill>
              <a:effectLst/>
              <a:latin typeface="+mn-lt"/>
              <a:ea typeface="+mn-ea"/>
              <a:cs typeface="+mn-cs"/>
            </a:rPr>
            <a:t>Het loon- en </a:t>
          </a:r>
          <a:r>
            <a:rPr lang="nl-NL" sz="1200" b="0">
              <a:solidFill>
                <a:sysClr val="windowText" lastClr="000000"/>
              </a:solidFill>
              <a:effectLst/>
              <a:latin typeface="+mn-lt"/>
              <a:ea typeface="+mn-ea"/>
              <a:cs typeface="+mn-cs"/>
            </a:rPr>
            <a:t>prijspeil van 1 juli 2024 is </a:t>
          </a:r>
          <a:r>
            <a:rPr lang="nl-NL" sz="1200" b="0">
              <a:solidFill>
                <a:schemeClr val="dk1"/>
              </a:solidFill>
              <a:effectLst/>
              <a:latin typeface="+mn-lt"/>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200" b="0">
              <a:solidFill>
                <a:schemeClr val="dk1"/>
              </a:solidFill>
              <a:effectLst/>
              <a:latin typeface="+mn-lt"/>
              <a:ea typeface="+mn-ea"/>
              <a:cs typeface="+mn-cs"/>
            </a:rPr>
            <a:t>De contractjaarprijs is opgebouwd uit alle componenten die zijn opgenomen in het calculatiemodel </a:t>
          </a:r>
          <a:r>
            <a:rPr lang="nl-NL" sz="1200" b="0">
              <a:solidFill>
                <a:sysClr val="windowText" lastClr="000000"/>
              </a:solidFill>
              <a:effectLst/>
              <a:latin typeface="+mn-lt"/>
              <a:ea typeface="+mn-ea"/>
              <a:cs typeface="+mn-cs"/>
            </a:rPr>
            <a:t>met uitzondering van de afroepprijzen.</a:t>
          </a:r>
          <a:endParaRPr lang="nl-NL" sz="1200" b="1">
            <a:solidFill>
              <a:sysClr val="windowText" lastClr="000000"/>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100" b="0">
              <a:solidFill>
                <a:schemeClr val="dk1"/>
              </a:solidFill>
              <a:effectLst/>
              <a:latin typeface="+mn-lt"/>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endParaRP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p>
        <a:p>
          <a:r>
            <a:rPr lang="nl-NL" sz="1200" b="0">
              <a:solidFill>
                <a:schemeClr val="dk1"/>
              </a:solidFill>
              <a:effectLst/>
              <a:latin typeface="+mn-lt"/>
              <a:ea typeface="+mn-ea"/>
              <a:cs typeface="+mn-cs"/>
            </a:rPr>
            <a:t>De opgegeven uurtarieven zijn, ten aanzien van de verdeling in loongroepen, gebaseerd op de gemiddelde eigenbedrijfssituatie.  Na gunning wordt het definitieve suppletiekosten component, op basis van de daadwerkelijk overgenomen medewerkers, vastgesteld en eventueel aangepast. Met deze aanpassing, die zowel hoger als lager kan zijn, is de definitieve contract jaarprijs voor de start van de overeenkomst vastgesteld. Dit tariefcomponent wordt gedurende de overeenkomst niet meer aangepast. </a:t>
          </a:r>
        </a:p>
        <a:p>
          <a:endParaRPr lang="nl-NL" sz="1200" b="1">
            <a:solidFill>
              <a:schemeClr val="dk1"/>
            </a:solidFill>
            <a:effectLst/>
            <a:latin typeface="+mn-lt"/>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33</xdr:row>
      <xdr:rowOff>9525</xdr:rowOff>
    </xdr:from>
    <xdr:to>
      <xdr:col>8</xdr:col>
      <xdr:colOff>112395</xdr:colOff>
      <xdr:row>42</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Century Gothic" panose="020B0502020202020204" pitchFamily="34"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a:p>
          <a:r>
            <a:rPr lang="nl-NL" sz="1100">
              <a:solidFill>
                <a:srgbClr val="FF0000"/>
              </a:solidFill>
              <a:effectLst/>
              <a:latin typeface="Century Gothic" panose="020B0502020202020204" pitchFamily="34" charset="0"/>
              <a:ea typeface="+mn-ea"/>
              <a:cs typeface="+mn-cs"/>
            </a:rPr>
            <a:t>Het component "Suppletiekosten toeslag"</a:t>
          </a:r>
          <a:r>
            <a:rPr lang="nl-NL" sz="1100" baseline="0">
              <a:solidFill>
                <a:srgbClr val="FF0000"/>
              </a:solidFill>
              <a:effectLst/>
              <a:latin typeface="Century Gothic" panose="020B0502020202020204" pitchFamily="34" charset="0"/>
              <a:ea typeface="+mn-ea"/>
              <a:cs typeface="+mn-cs"/>
            </a:rPr>
            <a:t> wordt na gunning, op basis van de daadwerkelijk overgenomen medewerkers, aangepast. Dit tariefcomponent wordt gedurende de contractperiode niet meer aangepast.</a:t>
          </a:r>
          <a:endParaRPr lang="nl-NL" sz="1000">
            <a:solidFill>
              <a:srgbClr val="FF0000"/>
            </a:solidFill>
            <a:effectLst/>
            <a:latin typeface="Century Gothic" panose="020B0502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0</xdr:rowOff>
    </xdr:from>
    <xdr:to>
      <xdr:col>14</xdr:col>
      <xdr:colOff>12144</xdr:colOff>
      <xdr:row>7</xdr:row>
      <xdr:rowOff>32106</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12978" y="0"/>
          <a:ext cx="6615430" cy="1316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Century Gothic" panose="020B0502020202020204" pitchFamily="34"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a:p>
          <a:r>
            <a:rPr lang="nl-NL" sz="1100">
              <a:solidFill>
                <a:srgbClr val="FF0000"/>
              </a:solidFill>
              <a:effectLst/>
              <a:latin typeface="Century Gothic" panose="020B0502020202020204" pitchFamily="34" charset="0"/>
              <a:ea typeface="+mn-ea"/>
              <a:cs typeface="+mn-cs"/>
            </a:rPr>
            <a:t>Het component "Suppletiekosten toeslag"</a:t>
          </a:r>
          <a:r>
            <a:rPr lang="nl-NL" sz="1100" baseline="0">
              <a:solidFill>
                <a:srgbClr val="FF0000"/>
              </a:solidFill>
              <a:effectLst/>
              <a:latin typeface="Century Gothic" panose="020B0502020202020204" pitchFamily="34" charset="0"/>
              <a:ea typeface="+mn-ea"/>
              <a:cs typeface="+mn-cs"/>
            </a:rPr>
            <a:t> wordt na gunning, op basis van de daadwerkelijk overgenomen medewerkers, aangepast. Dit tariefcomponent wordt gedurende de contractperiode niet meer aangepast.</a:t>
          </a:r>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inholland.sharepoint.com/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inholland.sharepoint.com/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inholland.sharepoint.com/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inholland.sharepoint.com/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inholland.sharepoint.com/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ersteldeExterneKoppeling1?6E75E2C7" TargetMode="External"/><Relationship Id="rId1" Type="http://schemas.openxmlformats.org/officeDocument/2006/relationships/externalLinkPath" Target="file:///\\6E75E2C7\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holland.sharepoint.com/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nholland.sharepoint.com/%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nholland.sharepoint.com/Documents%20and%20Settings/Naomi/Local%20Settings/Temporary%20Internet%20Files/Content.Outlook/ILGDZFKW/HD%20MBP%20Erik%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inholland.sharepoint.com/C/C/Documents%20and%20Settings/Naomi/Local%20Settings/Temporary%20Internet%20Files/Content.Outlook/ILGDZFKW/HD%20MBP%20Erik%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AtirLLSProductie/Atir/Projecten%20algemeen/In%20behandeling/GVB/1.%202018/1.%20Stations/1.%20CSU/calculatiemodellen/Calculatiemodel%20perceel%202%20CSU%20per%201%20juli%202019%20def%20aanpas%20windschermen%20CV1.xlsx?D8AA4ED1" TargetMode="External"/><Relationship Id="rId1" Type="http://schemas.openxmlformats.org/officeDocument/2006/relationships/externalLinkPath" Target="file:///\\D8AA4ED1\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inholland.sharepoint.com/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Kengetal"/>
    </sheetNames>
    <sheetDataSet>
      <sheetData sheetId="0" refreshError="1"/>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row>
        <row r="9">
          <cell r="N9">
            <v>0</v>
          </cell>
          <cell r="O9">
            <v>0</v>
          </cell>
          <cell r="P9">
            <v>0</v>
          </cell>
          <cell r="Q9">
            <v>0</v>
          </cell>
          <cell r="R9">
            <v>0</v>
          </cell>
          <cell r="S9">
            <v>0</v>
          </cell>
          <cell r="T9">
            <v>0</v>
          </cell>
        </row>
        <row r="10">
          <cell r="N10">
            <v>0</v>
          </cell>
          <cell r="O10">
            <v>0</v>
          </cell>
          <cell r="P10">
            <v>0</v>
          </cell>
          <cell r="Q10">
            <v>0</v>
          </cell>
          <cell r="R10">
            <v>0</v>
          </cell>
          <cell r="S10">
            <v>0</v>
          </cell>
          <cell r="T10">
            <v>0</v>
          </cell>
        </row>
        <row r="11">
          <cell r="N11">
            <v>0</v>
          </cell>
          <cell r="O11">
            <v>0</v>
          </cell>
          <cell r="P11">
            <v>0</v>
          </cell>
          <cell r="Q11">
            <v>0</v>
          </cell>
          <cell r="R11">
            <v>0</v>
          </cell>
          <cell r="S11">
            <v>0</v>
          </cell>
          <cell r="T11">
            <v>0</v>
          </cell>
        </row>
        <row r="12">
          <cell r="N12">
            <v>0</v>
          </cell>
          <cell r="O12">
            <v>0</v>
          </cell>
          <cell r="P12">
            <v>0</v>
          </cell>
          <cell r="Q12">
            <v>0</v>
          </cell>
          <cell r="R12">
            <v>0</v>
          </cell>
          <cell r="S12">
            <v>0</v>
          </cell>
          <cell r="T12">
            <v>0</v>
          </cell>
        </row>
        <row r="13">
          <cell r="N13">
            <v>0</v>
          </cell>
          <cell r="O13">
            <v>0</v>
          </cell>
          <cell r="P13">
            <v>0</v>
          </cell>
          <cell r="Q13">
            <v>0</v>
          </cell>
          <cell r="R13">
            <v>0</v>
          </cell>
          <cell r="S13">
            <v>0</v>
          </cell>
          <cell r="T13">
            <v>0</v>
          </cell>
        </row>
        <row r="14">
          <cell r="N14">
            <v>0</v>
          </cell>
          <cell r="O14">
            <v>0</v>
          </cell>
          <cell r="P14">
            <v>0</v>
          </cell>
          <cell r="Q14">
            <v>0</v>
          </cell>
          <cell r="R14">
            <v>0</v>
          </cell>
          <cell r="S14">
            <v>0</v>
          </cell>
          <cell r="T14">
            <v>0</v>
          </cell>
        </row>
        <row r="15">
          <cell r="N15">
            <v>0</v>
          </cell>
          <cell r="O15">
            <v>0</v>
          </cell>
          <cell r="P15">
            <v>0</v>
          </cell>
          <cell r="Q15">
            <v>0</v>
          </cell>
          <cell r="R15">
            <v>0</v>
          </cell>
          <cell r="S15">
            <v>0</v>
          </cell>
          <cell r="T15">
            <v>0</v>
          </cell>
        </row>
        <row r="16">
          <cell r="N16">
            <v>0</v>
          </cell>
          <cell r="O16">
            <v>0</v>
          </cell>
          <cell r="P16">
            <v>0</v>
          </cell>
          <cell r="Q16">
            <v>0</v>
          </cell>
          <cell r="R16">
            <v>0</v>
          </cell>
          <cell r="S16">
            <v>0</v>
          </cell>
          <cell r="T16">
            <v>0</v>
          </cell>
        </row>
        <row r="17">
          <cell r="N17">
            <v>0</v>
          </cell>
          <cell r="O17">
            <v>0</v>
          </cell>
          <cell r="P17">
            <v>0</v>
          </cell>
          <cell r="Q17">
            <v>0</v>
          </cell>
          <cell r="R17">
            <v>0</v>
          </cell>
          <cell r="S17">
            <v>0</v>
          </cell>
          <cell r="T17">
            <v>0</v>
          </cell>
        </row>
        <row r="18">
          <cell r="N18">
            <v>0</v>
          </cell>
          <cell r="O18">
            <v>0</v>
          </cell>
          <cell r="P18">
            <v>0</v>
          </cell>
          <cell r="Q18">
            <v>0</v>
          </cell>
          <cell r="R18">
            <v>0</v>
          </cell>
          <cell r="S18">
            <v>0</v>
          </cell>
          <cell r="T18">
            <v>0</v>
          </cell>
        </row>
        <row r="19">
          <cell r="N19">
            <v>0</v>
          </cell>
          <cell r="O19">
            <v>0</v>
          </cell>
          <cell r="P19">
            <v>0</v>
          </cell>
          <cell r="Q19">
            <v>0</v>
          </cell>
          <cell r="R19">
            <v>0</v>
          </cell>
          <cell r="S19">
            <v>0</v>
          </cell>
          <cell r="T19">
            <v>0</v>
          </cell>
        </row>
        <row r="20">
          <cell r="N20">
            <v>0</v>
          </cell>
          <cell r="O20">
            <v>0</v>
          </cell>
          <cell r="P20">
            <v>0</v>
          </cell>
          <cell r="Q20">
            <v>0</v>
          </cell>
          <cell r="R20">
            <v>0</v>
          </cell>
          <cell r="S20">
            <v>0</v>
          </cell>
          <cell r="T20">
            <v>0</v>
          </cell>
        </row>
        <row r="21">
          <cell r="N21">
            <v>0</v>
          </cell>
          <cell r="O21">
            <v>0</v>
          </cell>
          <cell r="P21">
            <v>0</v>
          </cell>
          <cell r="Q21">
            <v>0</v>
          </cell>
          <cell r="R21">
            <v>0</v>
          </cell>
          <cell r="S21">
            <v>0</v>
          </cell>
          <cell r="T21">
            <v>0</v>
          </cell>
        </row>
        <row r="22">
          <cell r="N22">
            <v>0</v>
          </cell>
          <cell r="O22">
            <v>0</v>
          </cell>
          <cell r="P22">
            <v>0</v>
          </cell>
          <cell r="Q22">
            <v>0</v>
          </cell>
          <cell r="R22">
            <v>0</v>
          </cell>
          <cell r="S22">
            <v>0</v>
          </cell>
          <cell r="T22">
            <v>0</v>
          </cell>
        </row>
        <row r="23">
          <cell r="N23">
            <v>0</v>
          </cell>
          <cell r="O23">
            <v>0</v>
          </cell>
          <cell r="P23">
            <v>0</v>
          </cell>
          <cell r="Q23">
            <v>0</v>
          </cell>
          <cell r="R23">
            <v>0</v>
          </cell>
          <cell r="S23">
            <v>0</v>
          </cell>
          <cell r="T23">
            <v>0</v>
          </cell>
        </row>
        <row r="24">
          <cell r="N24">
            <v>0</v>
          </cell>
          <cell r="O24">
            <v>0</v>
          </cell>
          <cell r="P24">
            <v>0</v>
          </cell>
          <cell r="Q24">
            <v>0</v>
          </cell>
          <cell r="R24">
            <v>0</v>
          </cell>
          <cell r="S24">
            <v>0</v>
          </cell>
          <cell r="T24">
            <v>0</v>
          </cell>
        </row>
        <row r="25">
          <cell r="N25">
            <v>0</v>
          </cell>
          <cell r="O25">
            <v>0</v>
          </cell>
          <cell r="P25">
            <v>0</v>
          </cell>
          <cell r="Q25">
            <v>0</v>
          </cell>
          <cell r="R25">
            <v>0</v>
          </cell>
          <cell r="S25">
            <v>0</v>
          </cell>
          <cell r="T25">
            <v>0</v>
          </cell>
        </row>
        <row r="26">
          <cell r="N26">
            <v>0</v>
          </cell>
          <cell r="O26">
            <v>0</v>
          </cell>
          <cell r="P26">
            <v>0</v>
          </cell>
          <cell r="Q26">
            <v>0</v>
          </cell>
          <cell r="R26">
            <v>0</v>
          </cell>
          <cell r="S26">
            <v>0</v>
          </cell>
          <cell r="T26">
            <v>0</v>
          </cell>
        </row>
        <row r="27">
          <cell r="N27">
            <v>0</v>
          </cell>
          <cell r="O27">
            <v>0</v>
          </cell>
          <cell r="P27">
            <v>0</v>
          </cell>
          <cell r="Q27">
            <v>0</v>
          </cell>
          <cell r="R27">
            <v>0</v>
          </cell>
          <cell r="S27">
            <v>0</v>
          </cell>
          <cell r="T27">
            <v>0</v>
          </cell>
        </row>
        <row r="28">
          <cell r="N28">
            <v>0</v>
          </cell>
          <cell r="O28">
            <v>0</v>
          </cell>
          <cell r="P28">
            <v>0</v>
          </cell>
          <cell r="Q28">
            <v>0</v>
          </cell>
          <cell r="R28">
            <v>0</v>
          </cell>
          <cell r="S28">
            <v>0</v>
          </cell>
          <cell r="T28">
            <v>0</v>
          </cell>
        </row>
        <row r="29">
          <cell r="N29">
            <v>0</v>
          </cell>
          <cell r="O29">
            <v>0</v>
          </cell>
          <cell r="P29">
            <v>0</v>
          </cell>
          <cell r="Q29">
            <v>0</v>
          </cell>
          <cell r="R29">
            <v>0</v>
          </cell>
          <cell r="S29">
            <v>0</v>
          </cell>
          <cell r="T29">
            <v>0</v>
          </cell>
        </row>
        <row r="30">
          <cell r="N30">
            <v>0</v>
          </cell>
          <cell r="O30">
            <v>0</v>
          </cell>
          <cell r="P30">
            <v>0</v>
          </cell>
          <cell r="Q30">
            <v>0</v>
          </cell>
          <cell r="R30">
            <v>0</v>
          </cell>
          <cell r="S30">
            <v>0</v>
          </cell>
          <cell r="T30">
            <v>0</v>
          </cell>
        </row>
        <row r="31">
          <cell r="N31">
            <v>0</v>
          </cell>
          <cell r="O31">
            <v>0</v>
          </cell>
          <cell r="P31">
            <v>0</v>
          </cell>
          <cell r="Q31">
            <v>0</v>
          </cell>
          <cell r="R31">
            <v>0</v>
          </cell>
          <cell r="S31">
            <v>0</v>
          </cell>
          <cell r="T31">
            <v>0</v>
          </cell>
        </row>
        <row r="32">
          <cell r="N32">
            <v>0</v>
          </cell>
          <cell r="O32">
            <v>0</v>
          </cell>
          <cell r="P32">
            <v>0</v>
          </cell>
          <cell r="Q32">
            <v>0</v>
          </cell>
          <cell r="R32">
            <v>0</v>
          </cell>
          <cell r="S32">
            <v>0</v>
          </cell>
          <cell r="T32">
            <v>0</v>
          </cell>
        </row>
        <row r="33">
          <cell r="N33">
            <v>0</v>
          </cell>
          <cell r="O33">
            <v>0</v>
          </cell>
          <cell r="P33">
            <v>0</v>
          </cell>
          <cell r="Q33">
            <v>0</v>
          </cell>
          <cell r="R33">
            <v>0</v>
          </cell>
          <cell r="S33">
            <v>0</v>
          </cell>
          <cell r="T33">
            <v>0</v>
          </cell>
        </row>
        <row r="34">
          <cell r="N34">
            <v>0</v>
          </cell>
          <cell r="O34">
            <v>0</v>
          </cell>
          <cell r="P34">
            <v>0</v>
          </cell>
          <cell r="Q34">
            <v>0</v>
          </cell>
          <cell r="R34">
            <v>0</v>
          </cell>
          <cell r="S34">
            <v>0</v>
          </cell>
          <cell r="T34">
            <v>0</v>
          </cell>
        </row>
        <row r="35">
          <cell r="N35">
            <v>0</v>
          </cell>
          <cell r="O35">
            <v>0</v>
          </cell>
          <cell r="P35">
            <v>0</v>
          </cell>
          <cell r="Q35">
            <v>0</v>
          </cell>
          <cell r="R35">
            <v>0</v>
          </cell>
          <cell r="S35">
            <v>0</v>
          </cell>
          <cell r="T35">
            <v>0</v>
          </cell>
        </row>
        <row r="36">
          <cell r="N36">
            <v>0</v>
          </cell>
          <cell r="O36">
            <v>0</v>
          </cell>
          <cell r="P36">
            <v>0</v>
          </cell>
          <cell r="Q36">
            <v>0</v>
          </cell>
          <cell r="R36">
            <v>0</v>
          </cell>
          <cell r="S36">
            <v>0</v>
          </cell>
          <cell r="T36">
            <v>0</v>
          </cell>
        </row>
        <row r="37">
          <cell r="N37">
            <v>0</v>
          </cell>
          <cell r="O37">
            <v>0</v>
          </cell>
          <cell r="P37">
            <v>0</v>
          </cell>
          <cell r="Q37">
            <v>0</v>
          </cell>
          <cell r="R37">
            <v>0</v>
          </cell>
          <cell r="S37">
            <v>0</v>
          </cell>
          <cell r="T37">
            <v>0</v>
          </cell>
        </row>
        <row r="38">
          <cell r="N38">
            <v>0</v>
          </cell>
          <cell r="O38">
            <v>0</v>
          </cell>
          <cell r="P38">
            <v>0</v>
          </cell>
          <cell r="Q38">
            <v>0</v>
          </cell>
          <cell r="R38">
            <v>0</v>
          </cell>
          <cell r="S38">
            <v>0</v>
          </cell>
          <cell r="T38">
            <v>0</v>
          </cell>
        </row>
        <row r="39">
          <cell r="N39">
            <v>0</v>
          </cell>
          <cell r="O39">
            <v>0</v>
          </cell>
          <cell r="P39">
            <v>0</v>
          </cell>
          <cell r="Q39">
            <v>0</v>
          </cell>
          <cell r="R39">
            <v>0</v>
          </cell>
          <cell r="S39">
            <v>0</v>
          </cell>
          <cell r="T39">
            <v>0</v>
          </cell>
        </row>
        <row r="40">
          <cell r="N40">
            <v>0</v>
          </cell>
          <cell r="O40">
            <v>0</v>
          </cell>
          <cell r="P40">
            <v>0</v>
          </cell>
          <cell r="Q40">
            <v>0</v>
          </cell>
          <cell r="R40">
            <v>0</v>
          </cell>
          <cell r="S40">
            <v>0</v>
          </cell>
          <cell r="T40">
            <v>0</v>
          </cell>
        </row>
        <row r="41">
          <cell r="N41">
            <v>0</v>
          </cell>
          <cell r="O41">
            <v>0</v>
          </cell>
          <cell r="P41">
            <v>0</v>
          </cell>
          <cell r="Q41">
            <v>0</v>
          </cell>
          <cell r="R41">
            <v>0</v>
          </cell>
          <cell r="S41">
            <v>0</v>
          </cell>
          <cell r="T41">
            <v>0</v>
          </cell>
        </row>
        <row r="42">
          <cell r="N42">
            <v>0</v>
          </cell>
          <cell r="O42">
            <v>0</v>
          </cell>
          <cell r="P42">
            <v>0</v>
          </cell>
          <cell r="Q42">
            <v>0</v>
          </cell>
          <cell r="R42">
            <v>0</v>
          </cell>
          <cell r="S42">
            <v>0</v>
          </cell>
          <cell r="T42">
            <v>0</v>
          </cell>
        </row>
        <row r="43">
          <cell r="N43">
            <v>0</v>
          </cell>
          <cell r="O43">
            <v>0</v>
          </cell>
          <cell r="P43">
            <v>0</v>
          </cell>
          <cell r="Q43">
            <v>0</v>
          </cell>
          <cell r="R43">
            <v>0</v>
          </cell>
          <cell r="S43">
            <v>0</v>
          </cell>
          <cell r="T43">
            <v>0</v>
          </cell>
        </row>
        <row r="44">
          <cell r="N44">
            <v>0</v>
          </cell>
          <cell r="O44">
            <v>0</v>
          </cell>
          <cell r="P44">
            <v>0</v>
          </cell>
          <cell r="Q44">
            <v>0</v>
          </cell>
          <cell r="R44">
            <v>0</v>
          </cell>
          <cell r="S44">
            <v>0</v>
          </cell>
          <cell r="T44">
            <v>0</v>
          </cell>
        </row>
        <row r="45">
          <cell r="N45">
            <v>0</v>
          </cell>
          <cell r="O45">
            <v>0</v>
          </cell>
          <cell r="P45">
            <v>0</v>
          </cell>
          <cell r="Q45">
            <v>0</v>
          </cell>
          <cell r="R45">
            <v>0</v>
          </cell>
          <cell r="S45">
            <v>0</v>
          </cell>
          <cell r="T45">
            <v>0</v>
          </cell>
        </row>
        <row r="46">
          <cell r="N46">
            <v>0</v>
          </cell>
          <cell r="O46">
            <v>0</v>
          </cell>
          <cell r="P46">
            <v>0</v>
          </cell>
          <cell r="Q46">
            <v>0</v>
          </cell>
          <cell r="R46">
            <v>0</v>
          </cell>
          <cell r="S46">
            <v>0</v>
          </cell>
          <cell r="T46">
            <v>0</v>
          </cell>
        </row>
        <row r="47">
          <cell r="N47">
            <v>0</v>
          </cell>
          <cell r="O47">
            <v>0</v>
          </cell>
          <cell r="P47">
            <v>0</v>
          </cell>
          <cell r="Q47">
            <v>0</v>
          </cell>
          <cell r="R47">
            <v>0</v>
          </cell>
          <cell r="S47">
            <v>0</v>
          </cell>
          <cell r="T47">
            <v>0</v>
          </cell>
        </row>
        <row r="48">
          <cell r="N48">
            <v>0</v>
          </cell>
          <cell r="O48">
            <v>0</v>
          </cell>
          <cell r="P48">
            <v>0</v>
          </cell>
          <cell r="Q48">
            <v>0</v>
          </cell>
          <cell r="R48">
            <v>0</v>
          </cell>
          <cell r="S48">
            <v>0</v>
          </cell>
          <cell r="T48">
            <v>0</v>
          </cell>
        </row>
        <row r="49">
          <cell r="N49">
            <v>0</v>
          </cell>
          <cell r="O49">
            <v>0</v>
          </cell>
          <cell r="P49">
            <v>0</v>
          </cell>
          <cell r="Q49">
            <v>0</v>
          </cell>
          <cell r="R49">
            <v>0</v>
          </cell>
          <cell r="S49">
            <v>0</v>
          </cell>
          <cell r="T49">
            <v>0</v>
          </cell>
        </row>
        <row r="50">
          <cell r="N50">
            <v>0</v>
          </cell>
          <cell r="O50">
            <v>0</v>
          </cell>
          <cell r="P50">
            <v>0</v>
          </cell>
          <cell r="Q50">
            <v>0</v>
          </cell>
          <cell r="R50">
            <v>0</v>
          </cell>
          <cell r="S50">
            <v>0</v>
          </cell>
          <cell r="T50">
            <v>0</v>
          </cell>
        </row>
        <row r="51">
          <cell r="N51">
            <v>0</v>
          </cell>
          <cell r="O51">
            <v>0</v>
          </cell>
          <cell r="P51">
            <v>0</v>
          </cell>
          <cell r="Q51">
            <v>0</v>
          </cell>
          <cell r="R51">
            <v>0</v>
          </cell>
          <cell r="S51">
            <v>0</v>
          </cell>
          <cell r="T51">
            <v>0</v>
          </cell>
        </row>
        <row r="52">
          <cell r="N52">
            <v>0</v>
          </cell>
          <cell r="O52">
            <v>0</v>
          </cell>
          <cell r="P52">
            <v>0</v>
          </cell>
          <cell r="Q52">
            <v>0</v>
          </cell>
          <cell r="R52">
            <v>0</v>
          </cell>
          <cell r="S52">
            <v>0</v>
          </cell>
          <cell r="T52">
            <v>0</v>
          </cell>
        </row>
        <row r="53">
          <cell r="N53">
            <v>0</v>
          </cell>
          <cell r="O53">
            <v>0</v>
          </cell>
          <cell r="P53">
            <v>0</v>
          </cell>
          <cell r="Q53">
            <v>0</v>
          </cell>
          <cell r="R53">
            <v>0</v>
          </cell>
          <cell r="S53">
            <v>0</v>
          </cell>
          <cell r="T53">
            <v>0</v>
          </cell>
        </row>
        <row r="54">
          <cell r="N54">
            <v>0</v>
          </cell>
          <cell r="O54">
            <v>0</v>
          </cell>
          <cell r="P54">
            <v>0</v>
          </cell>
          <cell r="Q54">
            <v>0</v>
          </cell>
          <cell r="R54">
            <v>0</v>
          </cell>
          <cell r="S54">
            <v>0</v>
          </cell>
          <cell r="T54">
            <v>0</v>
          </cell>
        </row>
        <row r="55">
          <cell r="N55">
            <v>0</v>
          </cell>
          <cell r="O55">
            <v>0</v>
          </cell>
          <cell r="P55">
            <v>0</v>
          </cell>
          <cell r="Q55">
            <v>0</v>
          </cell>
          <cell r="R55">
            <v>0</v>
          </cell>
          <cell r="S55">
            <v>0</v>
          </cell>
          <cell r="T55">
            <v>0</v>
          </cell>
        </row>
        <row r="56">
          <cell r="N56">
            <v>0</v>
          </cell>
          <cell r="O56">
            <v>0</v>
          </cell>
          <cell r="P56">
            <v>0</v>
          </cell>
          <cell r="Q56">
            <v>0</v>
          </cell>
          <cell r="R56">
            <v>0</v>
          </cell>
          <cell r="S56">
            <v>0</v>
          </cell>
          <cell r="T56">
            <v>0</v>
          </cell>
        </row>
        <row r="57">
          <cell r="N57">
            <v>0</v>
          </cell>
          <cell r="O57">
            <v>0</v>
          </cell>
          <cell r="P57">
            <v>0</v>
          </cell>
          <cell r="Q57">
            <v>0</v>
          </cell>
          <cell r="R57">
            <v>0</v>
          </cell>
          <cell r="S57">
            <v>0</v>
          </cell>
          <cell r="T57">
            <v>0</v>
          </cell>
        </row>
        <row r="58">
          <cell r="N58">
            <v>0</v>
          </cell>
          <cell r="O58">
            <v>0</v>
          </cell>
          <cell r="P58">
            <v>0</v>
          </cell>
          <cell r="Q58">
            <v>0</v>
          </cell>
          <cell r="R58">
            <v>0</v>
          </cell>
          <cell r="S58">
            <v>0</v>
          </cell>
          <cell r="T58">
            <v>0</v>
          </cell>
        </row>
        <row r="59">
          <cell r="N59">
            <v>0</v>
          </cell>
          <cell r="O59">
            <v>0</v>
          </cell>
          <cell r="P59">
            <v>0</v>
          </cell>
          <cell r="Q59">
            <v>0</v>
          </cell>
          <cell r="R59">
            <v>0</v>
          </cell>
          <cell r="S59">
            <v>0</v>
          </cell>
          <cell r="T59">
            <v>0</v>
          </cell>
        </row>
        <row r="60">
          <cell r="N60">
            <v>0</v>
          </cell>
          <cell r="O60">
            <v>0</v>
          </cell>
          <cell r="P60">
            <v>0</v>
          </cell>
          <cell r="Q60">
            <v>0</v>
          </cell>
          <cell r="R60">
            <v>0</v>
          </cell>
          <cell r="S60">
            <v>0</v>
          </cell>
          <cell r="T60">
            <v>0</v>
          </cell>
        </row>
        <row r="61">
          <cell r="N61">
            <v>0</v>
          </cell>
          <cell r="O61">
            <v>0</v>
          </cell>
          <cell r="P61">
            <v>0</v>
          </cell>
          <cell r="Q61">
            <v>0</v>
          </cell>
          <cell r="R61">
            <v>0</v>
          </cell>
          <cell r="S61">
            <v>0</v>
          </cell>
          <cell r="T61">
            <v>0</v>
          </cell>
        </row>
        <row r="62">
          <cell r="N62">
            <v>0</v>
          </cell>
          <cell r="O62">
            <v>0</v>
          </cell>
          <cell r="P62">
            <v>0</v>
          </cell>
          <cell r="Q62">
            <v>0</v>
          </cell>
          <cell r="R62">
            <v>0</v>
          </cell>
          <cell r="S62">
            <v>0</v>
          </cell>
          <cell r="T62">
            <v>0</v>
          </cell>
        </row>
        <row r="63">
          <cell r="N63">
            <v>0</v>
          </cell>
          <cell r="O63">
            <v>0</v>
          </cell>
          <cell r="P63">
            <v>0</v>
          </cell>
          <cell r="Q63">
            <v>0</v>
          </cell>
          <cell r="R63">
            <v>0</v>
          </cell>
          <cell r="S63">
            <v>0</v>
          </cell>
          <cell r="T63">
            <v>0</v>
          </cell>
        </row>
        <row r="64">
          <cell r="N64">
            <v>0</v>
          </cell>
          <cell r="O64">
            <v>0</v>
          </cell>
          <cell r="P64">
            <v>0</v>
          </cell>
          <cell r="Q64">
            <v>0</v>
          </cell>
          <cell r="R64">
            <v>0</v>
          </cell>
          <cell r="S64">
            <v>0</v>
          </cell>
          <cell r="T64">
            <v>0</v>
          </cell>
        </row>
        <row r="65">
          <cell r="N65">
            <v>0</v>
          </cell>
          <cell r="O65">
            <v>0</v>
          </cell>
          <cell r="P65">
            <v>0</v>
          </cell>
          <cell r="Q65">
            <v>0</v>
          </cell>
          <cell r="R65">
            <v>0</v>
          </cell>
          <cell r="S65">
            <v>0</v>
          </cell>
          <cell r="T65">
            <v>0</v>
          </cell>
        </row>
        <row r="66">
          <cell r="N66">
            <v>0</v>
          </cell>
          <cell r="O66">
            <v>0</v>
          </cell>
          <cell r="P66">
            <v>0</v>
          </cell>
          <cell r="Q66">
            <v>0</v>
          </cell>
          <cell r="R66">
            <v>0</v>
          </cell>
          <cell r="S66">
            <v>0</v>
          </cell>
          <cell r="T66">
            <v>0</v>
          </cell>
        </row>
        <row r="67">
          <cell r="N67">
            <v>0</v>
          </cell>
          <cell r="O67">
            <v>0</v>
          </cell>
          <cell r="P67">
            <v>0</v>
          </cell>
          <cell r="Q67">
            <v>0</v>
          </cell>
          <cell r="R67">
            <v>0</v>
          </cell>
          <cell r="S67">
            <v>0</v>
          </cell>
          <cell r="T67">
            <v>0</v>
          </cell>
        </row>
        <row r="68">
          <cell r="N68">
            <v>0</v>
          </cell>
          <cell r="O68">
            <v>0</v>
          </cell>
          <cell r="P68">
            <v>0</v>
          </cell>
          <cell r="Q68">
            <v>0</v>
          </cell>
          <cell r="R68">
            <v>0</v>
          </cell>
          <cell r="S68">
            <v>0</v>
          </cell>
          <cell r="T68">
            <v>0</v>
          </cell>
        </row>
        <row r="69">
          <cell r="N69">
            <v>0</v>
          </cell>
          <cell r="O69">
            <v>0</v>
          </cell>
          <cell r="P69">
            <v>0</v>
          </cell>
          <cell r="Q69">
            <v>0</v>
          </cell>
          <cell r="R69">
            <v>0</v>
          </cell>
          <cell r="S69">
            <v>0</v>
          </cell>
          <cell r="T69">
            <v>0</v>
          </cell>
        </row>
        <row r="70">
          <cell r="N70">
            <v>0</v>
          </cell>
          <cell r="O70">
            <v>0</v>
          </cell>
          <cell r="P70">
            <v>0</v>
          </cell>
          <cell r="Q70">
            <v>0</v>
          </cell>
          <cell r="R70">
            <v>0</v>
          </cell>
          <cell r="S70">
            <v>0</v>
          </cell>
          <cell r="T70">
            <v>0</v>
          </cell>
        </row>
        <row r="71">
          <cell r="N71">
            <v>0</v>
          </cell>
          <cell r="O71">
            <v>0</v>
          </cell>
          <cell r="P71">
            <v>0</v>
          </cell>
          <cell r="Q71">
            <v>0</v>
          </cell>
          <cell r="R71">
            <v>0</v>
          </cell>
          <cell r="S71">
            <v>0</v>
          </cell>
          <cell r="T71">
            <v>0</v>
          </cell>
        </row>
        <row r="72">
          <cell r="N72">
            <v>0</v>
          </cell>
          <cell r="O72">
            <v>0</v>
          </cell>
          <cell r="P72">
            <v>0</v>
          </cell>
          <cell r="Q72">
            <v>0</v>
          </cell>
          <cell r="R72">
            <v>0</v>
          </cell>
          <cell r="S72">
            <v>0</v>
          </cell>
          <cell r="T72">
            <v>0</v>
          </cell>
        </row>
        <row r="73">
          <cell r="N73">
            <v>0</v>
          </cell>
          <cell r="O73">
            <v>0</v>
          </cell>
          <cell r="P73">
            <v>0</v>
          </cell>
          <cell r="Q73">
            <v>0</v>
          </cell>
          <cell r="R73">
            <v>0</v>
          </cell>
          <cell r="S73">
            <v>0</v>
          </cell>
          <cell r="T73">
            <v>0</v>
          </cell>
        </row>
        <row r="74">
          <cell r="N74">
            <v>0</v>
          </cell>
          <cell r="O74">
            <v>0</v>
          </cell>
          <cell r="P74">
            <v>0</v>
          </cell>
          <cell r="Q74">
            <v>0</v>
          </cell>
          <cell r="R74">
            <v>0</v>
          </cell>
          <cell r="S74">
            <v>0</v>
          </cell>
          <cell r="T74">
            <v>0</v>
          </cell>
        </row>
        <row r="75">
          <cell r="N75">
            <v>0</v>
          </cell>
          <cell r="O75">
            <v>0</v>
          </cell>
          <cell r="P75">
            <v>0</v>
          </cell>
          <cell r="Q75">
            <v>0</v>
          </cell>
          <cell r="R75">
            <v>0</v>
          </cell>
          <cell r="S75">
            <v>0</v>
          </cell>
          <cell r="T75">
            <v>0</v>
          </cell>
        </row>
        <row r="76">
          <cell r="N76">
            <v>0</v>
          </cell>
          <cell r="O76">
            <v>0</v>
          </cell>
          <cell r="P76">
            <v>0</v>
          </cell>
          <cell r="Q76">
            <v>0</v>
          </cell>
          <cell r="R76">
            <v>0</v>
          </cell>
          <cell r="S76">
            <v>0</v>
          </cell>
          <cell r="T76">
            <v>0</v>
          </cell>
        </row>
        <row r="77">
          <cell r="N77">
            <v>0</v>
          </cell>
          <cell r="O77">
            <v>0</v>
          </cell>
          <cell r="P77">
            <v>0</v>
          </cell>
          <cell r="Q77">
            <v>0</v>
          </cell>
          <cell r="R77">
            <v>0</v>
          </cell>
          <cell r="S77">
            <v>0</v>
          </cell>
          <cell r="T77">
            <v>0</v>
          </cell>
        </row>
        <row r="78">
          <cell r="N78">
            <v>0</v>
          </cell>
          <cell r="O78">
            <v>0</v>
          </cell>
          <cell r="P78">
            <v>0</v>
          </cell>
          <cell r="Q78">
            <v>0</v>
          </cell>
          <cell r="R78">
            <v>0</v>
          </cell>
          <cell r="S78">
            <v>0</v>
          </cell>
          <cell r="T78">
            <v>0</v>
          </cell>
        </row>
        <row r="79">
          <cell r="N79">
            <v>0</v>
          </cell>
          <cell r="O79">
            <v>0</v>
          </cell>
          <cell r="P79">
            <v>0</v>
          </cell>
          <cell r="Q79">
            <v>0</v>
          </cell>
          <cell r="R79">
            <v>0</v>
          </cell>
          <cell r="S79">
            <v>0</v>
          </cell>
          <cell r="T79">
            <v>0</v>
          </cell>
        </row>
        <row r="80">
          <cell r="N80">
            <v>0</v>
          </cell>
          <cell r="O80">
            <v>0</v>
          </cell>
          <cell r="P80">
            <v>0</v>
          </cell>
          <cell r="Q80">
            <v>0</v>
          </cell>
          <cell r="R80">
            <v>0</v>
          </cell>
          <cell r="S80">
            <v>0</v>
          </cell>
          <cell r="T80">
            <v>0</v>
          </cell>
        </row>
        <row r="81">
          <cell r="N81">
            <v>0</v>
          </cell>
          <cell r="O81">
            <v>0</v>
          </cell>
          <cell r="P81">
            <v>0</v>
          </cell>
          <cell r="Q81">
            <v>0</v>
          </cell>
          <cell r="R81">
            <v>0</v>
          </cell>
          <cell r="S81">
            <v>0</v>
          </cell>
          <cell r="T81">
            <v>0</v>
          </cell>
        </row>
        <row r="82">
          <cell r="N82">
            <v>0</v>
          </cell>
          <cell r="O82">
            <v>0</v>
          </cell>
          <cell r="P82">
            <v>0</v>
          </cell>
          <cell r="Q82">
            <v>0</v>
          </cell>
          <cell r="R82">
            <v>0</v>
          </cell>
          <cell r="S82">
            <v>0</v>
          </cell>
          <cell r="T82">
            <v>0</v>
          </cell>
        </row>
        <row r="83">
          <cell r="N83">
            <v>0</v>
          </cell>
          <cell r="O83">
            <v>0</v>
          </cell>
          <cell r="P83">
            <v>0</v>
          </cell>
          <cell r="Q83">
            <v>0</v>
          </cell>
          <cell r="R83">
            <v>0</v>
          </cell>
          <cell r="S83">
            <v>0</v>
          </cell>
          <cell r="T83">
            <v>0</v>
          </cell>
        </row>
        <row r="84">
          <cell r="N84">
            <v>0</v>
          </cell>
          <cell r="O84">
            <v>0</v>
          </cell>
          <cell r="P84">
            <v>0</v>
          </cell>
          <cell r="Q84">
            <v>0</v>
          </cell>
          <cell r="R84">
            <v>0</v>
          </cell>
          <cell r="S84">
            <v>0</v>
          </cell>
          <cell r="T84">
            <v>0</v>
          </cell>
        </row>
        <row r="85">
          <cell r="N85">
            <v>0</v>
          </cell>
          <cell r="O85">
            <v>0</v>
          </cell>
          <cell r="P85">
            <v>0</v>
          </cell>
          <cell r="Q85">
            <v>0</v>
          </cell>
          <cell r="R85">
            <v>0</v>
          </cell>
          <cell r="S85">
            <v>0</v>
          </cell>
          <cell r="T85">
            <v>0</v>
          </cell>
        </row>
        <row r="86">
          <cell r="N86">
            <v>0</v>
          </cell>
          <cell r="O86">
            <v>0</v>
          </cell>
          <cell r="P86">
            <v>0</v>
          </cell>
          <cell r="Q86">
            <v>0</v>
          </cell>
          <cell r="R86">
            <v>0</v>
          </cell>
          <cell r="S86">
            <v>0</v>
          </cell>
          <cell r="T86">
            <v>0</v>
          </cell>
        </row>
        <row r="87">
          <cell r="N87">
            <v>0</v>
          </cell>
          <cell r="O87">
            <v>0</v>
          </cell>
          <cell r="P87">
            <v>0</v>
          </cell>
          <cell r="Q87">
            <v>0</v>
          </cell>
          <cell r="R87">
            <v>0</v>
          </cell>
          <cell r="S87">
            <v>0</v>
          </cell>
          <cell r="T87">
            <v>0</v>
          </cell>
        </row>
        <row r="88">
          <cell r="N88">
            <v>0</v>
          </cell>
          <cell r="O88">
            <v>0</v>
          </cell>
          <cell r="P88">
            <v>0</v>
          </cell>
          <cell r="Q88">
            <v>0</v>
          </cell>
          <cell r="R88">
            <v>0</v>
          </cell>
          <cell r="S88">
            <v>0</v>
          </cell>
          <cell r="T88">
            <v>0</v>
          </cell>
        </row>
        <row r="89">
          <cell r="N89">
            <v>0</v>
          </cell>
          <cell r="O89">
            <v>0</v>
          </cell>
          <cell r="P89">
            <v>0</v>
          </cell>
          <cell r="Q89">
            <v>0</v>
          </cell>
          <cell r="R89">
            <v>0</v>
          </cell>
          <cell r="S89">
            <v>0</v>
          </cell>
          <cell r="T89">
            <v>0</v>
          </cell>
        </row>
        <row r="90">
          <cell r="N90">
            <v>0</v>
          </cell>
          <cell r="O90">
            <v>0</v>
          </cell>
          <cell r="P90">
            <v>0</v>
          </cell>
          <cell r="Q90">
            <v>0</v>
          </cell>
          <cell r="R90">
            <v>0</v>
          </cell>
          <cell r="S90">
            <v>0</v>
          </cell>
          <cell r="T90">
            <v>0</v>
          </cell>
        </row>
        <row r="91">
          <cell r="N91">
            <v>0</v>
          </cell>
          <cell r="O91">
            <v>0</v>
          </cell>
          <cell r="P91">
            <v>0</v>
          </cell>
          <cell r="Q91">
            <v>0</v>
          </cell>
          <cell r="R91">
            <v>0</v>
          </cell>
          <cell r="S91">
            <v>0</v>
          </cell>
          <cell r="T91">
            <v>0</v>
          </cell>
        </row>
        <row r="92">
          <cell r="N92">
            <v>0</v>
          </cell>
          <cell r="O92">
            <v>0</v>
          </cell>
          <cell r="P92">
            <v>0</v>
          </cell>
          <cell r="Q92">
            <v>0</v>
          </cell>
          <cell r="R92">
            <v>0</v>
          </cell>
          <cell r="S92">
            <v>0</v>
          </cell>
          <cell r="T92">
            <v>0</v>
          </cell>
        </row>
        <row r="93">
          <cell r="N93">
            <v>0</v>
          </cell>
          <cell r="O93">
            <v>0</v>
          </cell>
          <cell r="P93">
            <v>0</v>
          </cell>
          <cell r="Q93">
            <v>0</v>
          </cell>
          <cell r="R93">
            <v>0</v>
          </cell>
          <cell r="S93">
            <v>0</v>
          </cell>
          <cell r="T93">
            <v>0</v>
          </cell>
        </row>
        <row r="94">
          <cell r="N94">
            <v>0</v>
          </cell>
          <cell r="O94">
            <v>0</v>
          </cell>
          <cell r="P94">
            <v>0</v>
          </cell>
          <cell r="Q94">
            <v>0</v>
          </cell>
          <cell r="R94">
            <v>0</v>
          </cell>
          <cell r="S94">
            <v>0</v>
          </cell>
          <cell r="T94">
            <v>0</v>
          </cell>
        </row>
        <row r="95">
          <cell r="N95">
            <v>0</v>
          </cell>
          <cell r="O95">
            <v>0</v>
          </cell>
          <cell r="P95">
            <v>0</v>
          </cell>
          <cell r="Q95">
            <v>0</v>
          </cell>
          <cell r="R95">
            <v>0</v>
          </cell>
          <cell r="S95">
            <v>0</v>
          </cell>
          <cell r="T95">
            <v>0</v>
          </cell>
        </row>
        <row r="96">
          <cell r="N96">
            <v>0</v>
          </cell>
          <cell r="O96">
            <v>0</v>
          </cell>
          <cell r="P96">
            <v>0</v>
          </cell>
          <cell r="Q96">
            <v>0</v>
          </cell>
          <cell r="R96">
            <v>0</v>
          </cell>
          <cell r="S96">
            <v>0</v>
          </cell>
          <cell r="T96">
            <v>0</v>
          </cell>
        </row>
        <row r="97">
          <cell r="N97">
            <v>0</v>
          </cell>
          <cell r="O97">
            <v>0</v>
          </cell>
          <cell r="P97">
            <v>0</v>
          </cell>
          <cell r="Q97">
            <v>0</v>
          </cell>
          <cell r="R97">
            <v>0</v>
          </cell>
          <cell r="S97">
            <v>0</v>
          </cell>
          <cell r="T97">
            <v>0</v>
          </cell>
        </row>
        <row r="98">
          <cell r="N98">
            <v>0</v>
          </cell>
          <cell r="O98">
            <v>0</v>
          </cell>
          <cell r="P98">
            <v>0</v>
          </cell>
          <cell r="Q98">
            <v>0</v>
          </cell>
          <cell r="R98">
            <v>0</v>
          </cell>
          <cell r="S98">
            <v>0</v>
          </cell>
          <cell r="T98">
            <v>0</v>
          </cell>
        </row>
        <row r="99">
          <cell r="N99">
            <v>0</v>
          </cell>
          <cell r="O99">
            <v>0</v>
          </cell>
          <cell r="P99">
            <v>0</v>
          </cell>
          <cell r="Q99">
            <v>0</v>
          </cell>
          <cell r="R99">
            <v>0</v>
          </cell>
          <cell r="S99">
            <v>0</v>
          </cell>
          <cell r="T99">
            <v>0</v>
          </cell>
        </row>
        <row r="100">
          <cell r="N100">
            <v>0</v>
          </cell>
          <cell r="O100">
            <v>0</v>
          </cell>
          <cell r="P100">
            <v>0</v>
          </cell>
          <cell r="Q100">
            <v>0</v>
          </cell>
          <cell r="R100">
            <v>0</v>
          </cell>
          <cell r="S100">
            <v>0</v>
          </cell>
          <cell r="T100">
            <v>0</v>
          </cell>
        </row>
        <row r="101">
          <cell r="N101">
            <v>0</v>
          </cell>
          <cell r="O101">
            <v>0</v>
          </cell>
          <cell r="P101">
            <v>0</v>
          </cell>
          <cell r="Q101">
            <v>0</v>
          </cell>
          <cell r="R101">
            <v>0</v>
          </cell>
          <cell r="S101">
            <v>0</v>
          </cell>
          <cell r="T101">
            <v>0</v>
          </cell>
        </row>
        <row r="102">
          <cell r="N102">
            <v>0</v>
          </cell>
          <cell r="O102">
            <v>0</v>
          </cell>
          <cell r="P102">
            <v>0</v>
          </cell>
          <cell r="Q102">
            <v>0</v>
          </cell>
          <cell r="R102">
            <v>0</v>
          </cell>
          <cell r="S102">
            <v>0</v>
          </cell>
          <cell r="T102">
            <v>0</v>
          </cell>
        </row>
        <row r="103">
          <cell r="N103">
            <v>0</v>
          </cell>
          <cell r="O103">
            <v>0</v>
          </cell>
          <cell r="P103">
            <v>0</v>
          </cell>
          <cell r="Q103">
            <v>0</v>
          </cell>
          <cell r="R103">
            <v>0</v>
          </cell>
          <cell r="S103">
            <v>0</v>
          </cell>
          <cell r="T103">
            <v>0</v>
          </cell>
        </row>
        <row r="104">
          <cell r="N104">
            <v>0</v>
          </cell>
          <cell r="O104">
            <v>0</v>
          </cell>
          <cell r="P104">
            <v>0</v>
          </cell>
          <cell r="Q104">
            <v>0</v>
          </cell>
          <cell r="R104">
            <v>0</v>
          </cell>
          <cell r="S104">
            <v>0</v>
          </cell>
          <cell r="T104">
            <v>0</v>
          </cell>
        </row>
        <row r="105">
          <cell r="N105">
            <v>0</v>
          </cell>
          <cell r="O105">
            <v>0</v>
          </cell>
          <cell r="P105">
            <v>0</v>
          </cell>
          <cell r="Q105">
            <v>0</v>
          </cell>
          <cell r="R105">
            <v>0</v>
          </cell>
          <cell r="S105">
            <v>0</v>
          </cell>
          <cell r="T105">
            <v>0</v>
          </cell>
        </row>
        <row r="106">
          <cell r="N106">
            <v>0</v>
          </cell>
          <cell r="O106">
            <v>0</v>
          </cell>
          <cell r="P106">
            <v>0</v>
          </cell>
          <cell r="Q106">
            <v>0</v>
          </cell>
          <cell r="R106">
            <v>0</v>
          </cell>
          <cell r="S106">
            <v>0</v>
          </cell>
          <cell r="T106">
            <v>0</v>
          </cell>
        </row>
        <row r="107">
          <cell r="N107">
            <v>0</v>
          </cell>
          <cell r="O107">
            <v>0</v>
          </cell>
          <cell r="P107">
            <v>0</v>
          </cell>
          <cell r="Q107">
            <v>0</v>
          </cell>
          <cell r="R107">
            <v>0</v>
          </cell>
          <cell r="S107">
            <v>0</v>
          </cell>
          <cell r="T107">
            <v>0</v>
          </cell>
        </row>
        <row r="108">
          <cell r="N108">
            <v>0</v>
          </cell>
          <cell r="O108">
            <v>0</v>
          </cell>
          <cell r="P108">
            <v>0</v>
          </cell>
          <cell r="Q108">
            <v>0</v>
          </cell>
          <cell r="R108">
            <v>0</v>
          </cell>
          <cell r="S108">
            <v>0</v>
          </cell>
          <cell r="T108">
            <v>0</v>
          </cell>
        </row>
        <row r="109">
          <cell r="N109">
            <v>0</v>
          </cell>
          <cell r="O109">
            <v>0</v>
          </cell>
          <cell r="P109">
            <v>0</v>
          </cell>
          <cell r="Q109">
            <v>0</v>
          </cell>
          <cell r="R109">
            <v>0</v>
          </cell>
          <cell r="S109">
            <v>0</v>
          </cell>
          <cell r="T109">
            <v>0</v>
          </cell>
        </row>
        <row r="110">
          <cell r="N110">
            <v>0</v>
          </cell>
          <cell r="O110">
            <v>0</v>
          </cell>
          <cell r="P110">
            <v>0</v>
          </cell>
          <cell r="Q110">
            <v>0</v>
          </cell>
          <cell r="R110">
            <v>0</v>
          </cell>
          <cell r="S110">
            <v>0</v>
          </cell>
          <cell r="T110">
            <v>0</v>
          </cell>
        </row>
        <row r="111">
          <cell r="N111">
            <v>0</v>
          </cell>
          <cell r="O111">
            <v>0</v>
          </cell>
          <cell r="P111">
            <v>0</v>
          </cell>
          <cell r="Q111">
            <v>0</v>
          </cell>
          <cell r="R111">
            <v>0</v>
          </cell>
          <cell r="S111">
            <v>0</v>
          </cell>
          <cell r="T111">
            <v>0</v>
          </cell>
        </row>
        <row r="112">
          <cell r="N112">
            <v>0</v>
          </cell>
          <cell r="O112">
            <v>0</v>
          </cell>
          <cell r="P112">
            <v>0</v>
          </cell>
          <cell r="Q112">
            <v>0</v>
          </cell>
          <cell r="R112">
            <v>0</v>
          </cell>
          <cell r="S112">
            <v>0</v>
          </cell>
          <cell r="T112">
            <v>0</v>
          </cell>
        </row>
        <row r="113">
          <cell r="N113">
            <v>0</v>
          </cell>
          <cell r="O113">
            <v>0</v>
          </cell>
          <cell r="P113">
            <v>0</v>
          </cell>
          <cell r="Q113">
            <v>0</v>
          </cell>
          <cell r="R113">
            <v>0</v>
          </cell>
          <cell r="S113">
            <v>0</v>
          </cell>
          <cell r="T113">
            <v>0</v>
          </cell>
        </row>
        <row r="114">
          <cell r="N114">
            <v>0</v>
          </cell>
          <cell r="O114">
            <v>0</v>
          </cell>
          <cell r="P114">
            <v>0</v>
          </cell>
          <cell r="Q114">
            <v>0</v>
          </cell>
          <cell r="R114">
            <v>0</v>
          </cell>
          <cell r="S114">
            <v>0</v>
          </cell>
          <cell r="T114">
            <v>0</v>
          </cell>
        </row>
        <row r="115">
          <cell r="N115">
            <v>0</v>
          </cell>
          <cell r="O115">
            <v>0</v>
          </cell>
          <cell r="P115">
            <v>0</v>
          </cell>
          <cell r="Q115">
            <v>0</v>
          </cell>
          <cell r="R115">
            <v>0</v>
          </cell>
          <cell r="S115">
            <v>0</v>
          </cell>
          <cell r="T115">
            <v>0</v>
          </cell>
        </row>
        <row r="116">
          <cell r="N116">
            <v>0</v>
          </cell>
          <cell r="O116">
            <v>0</v>
          </cell>
          <cell r="P116">
            <v>0</v>
          </cell>
          <cell r="Q116">
            <v>0</v>
          </cell>
          <cell r="R116">
            <v>0</v>
          </cell>
          <cell r="S116">
            <v>0</v>
          </cell>
          <cell r="T116">
            <v>0</v>
          </cell>
        </row>
        <row r="117">
          <cell r="N117">
            <v>0</v>
          </cell>
          <cell r="O117">
            <v>0</v>
          </cell>
          <cell r="P117">
            <v>0</v>
          </cell>
          <cell r="Q117">
            <v>0</v>
          </cell>
          <cell r="R117">
            <v>0</v>
          </cell>
          <cell r="S117">
            <v>0</v>
          </cell>
          <cell r="T117">
            <v>0</v>
          </cell>
        </row>
        <row r="118">
          <cell r="N118">
            <v>0</v>
          </cell>
          <cell r="O118">
            <v>0</v>
          </cell>
          <cell r="P118">
            <v>0</v>
          </cell>
          <cell r="Q118">
            <v>0</v>
          </cell>
          <cell r="R118">
            <v>0</v>
          </cell>
          <cell r="S118">
            <v>0</v>
          </cell>
          <cell r="T118">
            <v>0</v>
          </cell>
        </row>
        <row r="119">
          <cell r="N119">
            <v>0</v>
          </cell>
          <cell r="O119">
            <v>0</v>
          </cell>
          <cell r="P119">
            <v>0</v>
          </cell>
          <cell r="Q119">
            <v>0</v>
          </cell>
          <cell r="R119">
            <v>0</v>
          </cell>
          <cell r="S119">
            <v>0</v>
          </cell>
          <cell r="T119">
            <v>0</v>
          </cell>
        </row>
        <row r="120">
          <cell r="N120">
            <v>0</v>
          </cell>
          <cell r="O120">
            <v>0</v>
          </cell>
          <cell r="P120">
            <v>0</v>
          </cell>
          <cell r="Q120">
            <v>0</v>
          </cell>
          <cell r="R120">
            <v>0</v>
          </cell>
          <cell r="S120">
            <v>0</v>
          </cell>
          <cell r="T120">
            <v>0</v>
          </cell>
        </row>
        <row r="121">
          <cell r="N121">
            <v>0</v>
          </cell>
          <cell r="O121">
            <v>0</v>
          </cell>
          <cell r="P121">
            <v>0</v>
          </cell>
          <cell r="Q121">
            <v>0</v>
          </cell>
          <cell r="R121">
            <v>0</v>
          </cell>
          <cell r="S121">
            <v>0</v>
          </cell>
          <cell r="T121">
            <v>0</v>
          </cell>
        </row>
        <row r="122">
          <cell r="N122">
            <v>0</v>
          </cell>
          <cell r="O122">
            <v>0</v>
          </cell>
          <cell r="P122">
            <v>0</v>
          </cell>
          <cell r="Q122">
            <v>0</v>
          </cell>
          <cell r="R122">
            <v>0</v>
          </cell>
          <cell r="S122">
            <v>0</v>
          </cell>
          <cell r="T122">
            <v>0</v>
          </cell>
        </row>
        <row r="123">
          <cell r="N123">
            <v>0</v>
          </cell>
          <cell r="O123">
            <v>0</v>
          </cell>
          <cell r="P123">
            <v>0</v>
          </cell>
          <cell r="Q123">
            <v>0</v>
          </cell>
          <cell r="R123">
            <v>0</v>
          </cell>
          <cell r="S123">
            <v>0</v>
          </cell>
          <cell r="T123">
            <v>0</v>
          </cell>
        </row>
        <row r="124">
          <cell r="N124">
            <v>0</v>
          </cell>
          <cell r="O124">
            <v>0</v>
          </cell>
          <cell r="P124">
            <v>0</v>
          </cell>
          <cell r="Q124">
            <v>0</v>
          </cell>
          <cell r="R124">
            <v>0</v>
          </cell>
          <cell r="S124">
            <v>0</v>
          </cell>
          <cell r="T124">
            <v>0</v>
          </cell>
        </row>
        <row r="125">
          <cell r="N125">
            <v>0</v>
          </cell>
          <cell r="O125">
            <v>0</v>
          </cell>
          <cell r="P125">
            <v>0</v>
          </cell>
          <cell r="Q125">
            <v>0</v>
          </cell>
          <cell r="R125">
            <v>0</v>
          </cell>
          <cell r="S125">
            <v>0</v>
          </cell>
          <cell r="T125">
            <v>0</v>
          </cell>
        </row>
        <row r="126">
          <cell r="N126">
            <v>0</v>
          </cell>
          <cell r="O126">
            <v>0</v>
          </cell>
          <cell r="P126">
            <v>0</v>
          </cell>
          <cell r="Q126">
            <v>0</v>
          </cell>
          <cell r="R126">
            <v>0</v>
          </cell>
          <cell r="S126">
            <v>0</v>
          </cell>
          <cell r="T126">
            <v>0</v>
          </cell>
        </row>
        <row r="127">
          <cell r="N127">
            <v>0</v>
          </cell>
          <cell r="O127">
            <v>0</v>
          </cell>
          <cell r="P127">
            <v>0</v>
          </cell>
          <cell r="Q127">
            <v>0</v>
          </cell>
          <cell r="R127">
            <v>0</v>
          </cell>
          <cell r="S127">
            <v>0</v>
          </cell>
          <cell r="T127">
            <v>0</v>
          </cell>
        </row>
        <row r="128">
          <cell r="N128">
            <v>0</v>
          </cell>
          <cell r="O128">
            <v>0</v>
          </cell>
          <cell r="P128">
            <v>0</v>
          </cell>
          <cell r="Q128">
            <v>0</v>
          </cell>
          <cell r="R128">
            <v>0</v>
          </cell>
          <cell r="S128">
            <v>0</v>
          </cell>
          <cell r="T128">
            <v>0</v>
          </cell>
        </row>
        <row r="129">
          <cell r="N129">
            <v>0</v>
          </cell>
          <cell r="O129">
            <v>0</v>
          </cell>
          <cell r="P129">
            <v>0</v>
          </cell>
          <cell r="Q129">
            <v>0</v>
          </cell>
          <cell r="R129">
            <v>0</v>
          </cell>
          <cell r="S129">
            <v>0</v>
          </cell>
          <cell r="T129">
            <v>0</v>
          </cell>
        </row>
        <row r="130">
          <cell r="N130">
            <v>0</v>
          </cell>
          <cell r="O130">
            <v>0</v>
          </cell>
          <cell r="P130">
            <v>0</v>
          </cell>
          <cell r="Q130">
            <v>0</v>
          </cell>
          <cell r="R130">
            <v>0</v>
          </cell>
          <cell r="S130">
            <v>0</v>
          </cell>
          <cell r="T130">
            <v>0</v>
          </cell>
        </row>
        <row r="131">
          <cell r="N131">
            <v>0</v>
          </cell>
          <cell r="O131">
            <v>0</v>
          </cell>
          <cell r="P131">
            <v>0</v>
          </cell>
          <cell r="Q131">
            <v>0</v>
          </cell>
          <cell r="R131">
            <v>0</v>
          </cell>
          <cell r="S131">
            <v>0</v>
          </cell>
          <cell r="T131">
            <v>0</v>
          </cell>
        </row>
        <row r="132">
          <cell r="N132">
            <v>0</v>
          </cell>
          <cell r="O132">
            <v>0</v>
          </cell>
          <cell r="P132">
            <v>0</v>
          </cell>
          <cell r="Q132">
            <v>0</v>
          </cell>
          <cell r="R132">
            <v>0</v>
          </cell>
          <cell r="S132">
            <v>0</v>
          </cell>
          <cell r="T132">
            <v>0</v>
          </cell>
        </row>
        <row r="133">
          <cell r="N133">
            <v>0</v>
          </cell>
          <cell r="O133">
            <v>0</v>
          </cell>
          <cell r="P133">
            <v>0</v>
          </cell>
          <cell r="Q133">
            <v>0</v>
          </cell>
          <cell r="R133">
            <v>0</v>
          </cell>
          <cell r="S133">
            <v>0</v>
          </cell>
          <cell r="T133">
            <v>0</v>
          </cell>
        </row>
        <row r="134">
          <cell r="N134">
            <v>0</v>
          </cell>
          <cell r="O134">
            <v>0</v>
          </cell>
          <cell r="P134">
            <v>0</v>
          </cell>
          <cell r="Q134">
            <v>0</v>
          </cell>
          <cell r="R134">
            <v>0</v>
          </cell>
          <cell r="S134">
            <v>0</v>
          </cell>
          <cell r="T134">
            <v>0</v>
          </cell>
        </row>
        <row r="135">
          <cell r="N135">
            <v>0</v>
          </cell>
          <cell r="O135">
            <v>0</v>
          </cell>
          <cell r="P135">
            <v>0</v>
          </cell>
          <cell r="Q135">
            <v>0</v>
          </cell>
          <cell r="R135">
            <v>0</v>
          </cell>
          <cell r="S135">
            <v>0</v>
          </cell>
          <cell r="T135">
            <v>0</v>
          </cell>
        </row>
        <row r="136">
          <cell r="N136">
            <v>0</v>
          </cell>
          <cell r="O136">
            <v>0</v>
          </cell>
          <cell r="P136">
            <v>0</v>
          </cell>
          <cell r="Q136">
            <v>0</v>
          </cell>
          <cell r="R136">
            <v>0</v>
          </cell>
          <cell r="S136">
            <v>0</v>
          </cell>
          <cell r="T136">
            <v>0</v>
          </cell>
        </row>
        <row r="137">
          <cell r="N137">
            <v>0</v>
          </cell>
          <cell r="O137">
            <v>0</v>
          </cell>
          <cell r="P137">
            <v>0</v>
          </cell>
          <cell r="Q137">
            <v>0</v>
          </cell>
          <cell r="R137">
            <v>0</v>
          </cell>
          <cell r="S137">
            <v>0</v>
          </cell>
          <cell r="T137">
            <v>0</v>
          </cell>
        </row>
        <row r="138">
          <cell r="N138">
            <v>0</v>
          </cell>
          <cell r="O138">
            <v>0</v>
          </cell>
          <cell r="P138">
            <v>0</v>
          </cell>
          <cell r="Q138">
            <v>0</v>
          </cell>
          <cell r="R138">
            <v>0</v>
          </cell>
          <cell r="S138">
            <v>0</v>
          </cell>
          <cell r="T138">
            <v>0</v>
          </cell>
        </row>
        <row r="139">
          <cell r="N139">
            <v>0</v>
          </cell>
          <cell r="O139">
            <v>0</v>
          </cell>
          <cell r="P139">
            <v>0</v>
          </cell>
          <cell r="Q139">
            <v>0</v>
          </cell>
          <cell r="R139">
            <v>0</v>
          </cell>
          <cell r="S139">
            <v>0</v>
          </cell>
          <cell r="T139">
            <v>0</v>
          </cell>
        </row>
        <row r="140">
          <cell r="N140">
            <v>0</v>
          </cell>
          <cell r="O140">
            <v>0</v>
          </cell>
          <cell r="P140">
            <v>0</v>
          </cell>
          <cell r="Q140">
            <v>0</v>
          </cell>
          <cell r="R140">
            <v>0</v>
          </cell>
          <cell r="S140">
            <v>0</v>
          </cell>
          <cell r="T140">
            <v>0</v>
          </cell>
        </row>
        <row r="141">
          <cell r="N141">
            <v>0</v>
          </cell>
          <cell r="O141">
            <v>0</v>
          </cell>
          <cell r="P141">
            <v>0</v>
          </cell>
          <cell r="Q141">
            <v>0</v>
          </cell>
          <cell r="R141">
            <v>0</v>
          </cell>
          <cell r="S141">
            <v>0</v>
          </cell>
          <cell r="T141">
            <v>0</v>
          </cell>
        </row>
        <row r="142">
          <cell r="N142">
            <v>0</v>
          </cell>
          <cell r="O142">
            <v>0</v>
          </cell>
          <cell r="P142">
            <v>0</v>
          </cell>
          <cell r="Q142">
            <v>0</v>
          </cell>
          <cell r="R142">
            <v>0</v>
          </cell>
          <cell r="S142">
            <v>0</v>
          </cell>
          <cell r="T142">
            <v>0</v>
          </cell>
        </row>
        <row r="143">
          <cell r="N143">
            <v>0</v>
          </cell>
          <cell r="O143">
            <v>0</v>
          </cell>
          <cell r="P143">
            <v>0</v>
          </cell>
          <cell r="Q143">
            <v>0</v>
          </cell>
          <cell r="R143">
            <v>0</v>
          </cell>
          <cell r="S143">
            <v>0</v>
          </cell>
          <cell r="T143">
            <v>0</v>
          </cell>
        </row>
        <row r="144">
          <cell r="N144">
            <v>0</v>
          </cell>
          <cell r="O144">
            <v>0</v>
          </cell>
          <cell r="P144">
            <v>0</v>
          </cell>
          <cell r="Q144">
            <v>0</v>
          </cell>
          <cell r="R144">
            <v>0</v>
          </cell>
          <cell r="S144">
            <v>0</v>
          </cell>
          <cell r="T144">
            <v>0</v>
          </cell>
        </row>
        <row r="145">
          <cell r="N145">
            <v>0</v>
          </cell>
          <cell r="O145">
            <v>0</v>
          </cell>
          <cell r="P145">
            <v>0</v>
          </cell>
          <cell r="Q145">
            <v>0</v>
          </cell>
          <cell r="R145">
            <v>0</v>
          </cell>
          <cell r="S145">
            <v>0</v>
          </cell>
          <cell r="T145">
            <v>0</v>
          </cell>
        </row>
        <row r="146">
          <cell r="N146">
            <v>0</v>
          </cell>
          <cell r="O146">
            <v>0</v>
          </cell>
          <cell r="P146">
            <v>0</v>
          </cell>
          <cell r="Q146">
            <v>0</v>
          </cell>
          <cell r="R146">
            <v>0</v>
          </cell>
          <cell r="S146">
            <v>0</v>
          </cell>
          <cell r="T146">
            <v>0</v>
          </cell>
        </row>
        <row r="147">
          <cell r="N147">
            <v>0</v>
          </cell>
          <cell r="O147">
            <v>0</v>
          </cell>
          <cell r="P147">
            <v>0</v>
          </cell>
          <cell r="Q147">
            <v>0</v>
          </cell>
          <cell r="R147">
            <v>0</v>
          </cell>
          <cell r="S147">
            <v>0</v>
          </cell>
          <cell r="T147">
            <v>0</v>
          </cell>
        </row>
        <row r="148">
          <cell r="N148">
            <v>0</v>
          </cell>
          <cell r="O148">
            <v>0</v>
          </cell>
          <cell r="P148">
            <v>0</v>
          </cell>
          <cell r="Q148">
            <v>0</v>
          </cell>
          <cell r="R148">
            <v>0</v>
          </cell>
          <cell r="S148">
            <v>0</v>
          </cell>
          <cell r="T148">
            <v>0</v>
          </cell>
        </row>
        <row r="149">
          <cell r="N149">
            <v>0</v>
          </cell>
          <cell r="O149">
            <v>0</v>
          </cell>
          <cell r="P149">
            <v>0</v>
          </cell>
          <cell r="Q149">
            <v>0</v>
          </cell>
          <cell r="R149">
            <v>0</v>
          </cell>
          <cell r="S149">
            <v>0</v>
          </cell>
          <cell r="T149">
            <v>0</v>
          </cell>
        </row>
        <row r="150">
          <cell r="N150">
            <v>0</v>
          </cell>
          <cell r="O150">
            <v>0</v>
          </cell>
          <cell r="P150">
            <v>0</v>
          </cell>
          <cell r="Q150">
            <v>0</v>
          </cell>
          <cell r="R150">
            <v>0</v>
          </cell>
          <cell r="S150">
            <v>0</v>
          </cell>
          <cell r="T150">
            <v>0</v>
          </cell>
        </row>
        <row r="151">
          <cell r="N151">
            <v>0</v>
          </cell>
          <cell r="O151">
            <v>0</v>
          </cell>
          <cell r="P151">
            <v>0</v>
          </cell>
          <cell r="Q151">
            <v>0</v>
          </cell>
          <cell r="R151">
            <v>0</v>
          </cell>
          <cell r="S151">
            <v>0</v>
          </cell>
          <cell r="T151">
            <v>0</v>
          </cell>
        </row>
        <row r="152">
          <cell r="N152">
            <v>0</v>
          </cell>
          <cell r="O152">
            <v>0</v>
          </cell>
          <cell r="P152">
            <v>0</v>
          </cell>
          <cell r="Q152">
            <v>0</v>
          </cell>
          <cell r="R152">
            <v>0</v>
          </cell>
          <cell r="S152">
            <v>0</v>
          </cell>
          <cell r="T152">
            <v>0</v>
          </cell>
        </row>
        <row r="153">
          <cell r="N153">
            <v>0</v>
          </cell>
          <cell r="O153">
            <v>0</v>
          </cell>
          <cell r="P153">
            <v>0</v>
          </cell>
          <cell r="Q153">
            <v>0</v>
          </cell>
          <cell r="R153">
            <v>0</v>
          </cell>
          <cell r="S153">
            <v>0</v>
          </cell>
          <cell r="T153">
            <v>0</v>
          </cell>
        </row>
        <row r="154">
          <cell r="N154">
            <v>0</v>
          </cell>
          <cell r="O154">
            <v>0</v>
          </cell>
          <cell r="P154">
            <v>0</v>
          </cell>
          <cell r="Q154">
            <v>0</v>
          </cell>
          <cell r="R154">
            <v>0</v>
          </cell>
          <cell r="S154">
            <v>0</v>
          </cell>
          <cell r="T154">
            <v>0</v>
          </cell>
        </row>
        <row r="155">
          <cell r="N155">
            <v>0</v>
          </cell>
          <cell r="O155">
            <v>0</v>
          </cell>
          <cell r="P155">
            <v>0</v>
          </cell>
          <cell r="Q155">
            <v>0</v>
          </cell>
          <cell r="R155">
            <v>0</v>
          </cell>
          <cell r="S155">
            <v>0</v>
          </cell>
          <cell r="T155">
            <v>0</v>
          </cell>
        </row>
        <row r="156">
          <cell r="N156">
            <v>0</v>
          </cell>
          <cell r="O156">
            <v>0</v>
          </cell>
          <cell r="P156">
            <v>0</v>
          </cell>
          <cell r="Q156">
            <v>0</v>
          </cell>
          <cell r="R156">
            <v>0</v>
          </cell>
          <cell r="S156">
            <v>0</v>
          </cell>
          <cell r="T156">
            <v>0</v>
          </cell>
        </row>
        <row r="157">
          <cell r="N157">
            <v>0</v>
          </cell>
          <cell r="O157">
            <v>0</v>
          </cell>
          <cell r="P157">
            <v>0</v>
          </cell>
          <cell r="Q157">
            <v>0</v>
          </cell>
          <cell r="R157">
            <v>0</v>
          </cell>
          <cell r="S157">
            <v>0</v>
          </cell>
          <cell r="T157">
            <v>0</v>
          </cell>
        </row>
        <row r="158">
          <cell r="N158">
            <v>0</v>
          </cell>
          <cell r="O158">
            <v>0</v>
          </cell>
          <cell r="P158">
            <v>0</v>
          </cell>
          <cell r="Q158">
            <v>0</v>
          </cell>
          <cell r="R158">
            <v>0</v>
          </cell>
          <cell r="S158">
            <v>0</v>
          </cell>
          <cell r="T158">
            <v>0</v>
          </cell>
        </row>
        <row r="159">
          <cell r="N159">
            <v>0</v>
          </cell>
          <cell r="O159">
            <v>0</v>
          </cell>
          <cell r="P159">
            <v>0</v>
          </cell>
          <cell r="Q159">
            <v>0</v>
          </cell>
          <cell r="R159">
            <v>0</v>
          </cell>
          <cell r="S159">
            <v>0</v>
          </cell>
          <cell r="T159">
            <v>0</v>
          </cell>
        </row>
        <row r="160">
          <cell r="N160">
            <v>0</v>
          </cell>
          <cell r="O160">
            <v>0</v>
          </cell>
          <cell r="P160">
            <v>0</v>
          </cell>
          <cell r="Q160">
            <v>0</v>
          </cell>
          <cell r="R160">
            <v>0</v>
          </cell>
          <cell r="S160">
            <v>0</v>
          </cell>
          <cell r="T160">
            <v>0</v>
          </cell>
        </row>
        <row r="161">
          <cell r="N161">
            <v>0</v>
          </cell>
          <cell r="O161">
            <v>0</v>
          </cell>
          <cell r="P161">
            <v>0</v>
          </cell>
          <cell r="Q161">
            <v>0</v>
          </cell>
          <cell r="R161">
            <v>0</v>
          </cell>
          <cell r="S161">
            <v>0</v>
          </cell>
          <cell r="T161">
            <v>0</v>
          </cell>
        </row>
        <row r="162">
          <cell r="N162">
            <v>0</v>
          </cell>
          <cell r="O162">
            <v>0</v>
          </cell>
          <cell r="P162">
            <v>0</v>
          </cell>
          <cell r="Q162">
            <v>0</v>
          </cell>
          <cell r="R162">
            <v>0</v>
          </cell>
          <cell r="S162">
            <v>0</v>
          </cell>
          <cell r="T162">
            <v>0</v>
          </cell>
        </row>
        <row r="163">
          <cell r="N163">
            <v>0</v>
          </cell>
          <cell r="O163">
            <v>0</v>
          </cell>
          <cell r="P163">
            <v>0</v>
          </cell>
          <cell r="Q163">
            <v>0</v>
          </cell>
          <cell r="R163">
            <v>0</v>
          </cell>
          <cell r="S163">
            <v>0</v>
          </cell>
          <cell r="T163">
            <v>0</v>
          </cell>
        </row>
        <row r="164">
          <cell r="N164">
            <v>0</v>
          </cell>
          <cell r="O164">
            <v>0</v>
          </cell>
          <cell r="P164">
            <v>0</v>
          </cell>
          <cell r="Q164">
            <v>0</v>
          </cell>
          <cell r="R164">
            <v>0</v>
          </cell>
          <cell r="S164">
            <v>0</v>
          </cell>
          <cell r="T164">
            <v>0</v>
          </cell>
        </row>
        <row r="165">
          <cell r="N165">
            <v>0</v>
          </cell>
          <cell r="O165">
            <v>0</v>
          </cell>
          <cell r="P165">
            <v>0</v>
          </cell>
          <cell r="Q165">
            <v>0</v>
          </cell>
          <cell r="R165">
            <v>0</v>
          </cell>
          <cell r="S165">
            <v>0</v>
          </cell>
          <cell r="T165">
            <v>0</v>
          </cell>
        </row>
        <row r="166">
          <cell r="N166">
            <v>0</v>
          </cell>
          <cell r="O166">
            <v>0</v>
          </cell>
          <cell r="P166">
            <v>0</v>
          </cell>
          <cell r="Q166">
            <v>0</v>
          </cell>
          <cell r="R166">
            <v>0</v>
          </cell>
          <cell r="S166">
            <v>0</v>
          </cell>
          <cell r="T166">
            <v>0</v>
          </cell>
        </row>
        <row r="167">
          <cell r="N167">
            <v>0</v>
          </cell>
          <cell r="O167">
            <v>0</v>
          </cell>
          <cell r="P167">
            <v>0</v>
          </cell>
          <cell r="Q167">
            <v>0</v>
          </cell>
          <cell r="R167">
            <v>0</v>
          </cell>
          <cell r="S167">
            <v>0</v>
          </cell>
          <cell r="T167">
            <v>0</v>
          </cell>
        </row>
        <row r="168">
          <cell r="N168">
            <v>0</v>
          </cell>
          <cell r="O168">
            <v>0</v>
          </cell>
          <cell r="P168">
            <v>0</v>
          </cell>
          <cell r="Q168">
            <v>0</v>
          </cell>
          <cell r="R168">
            <v>0</v>
          </cell>
          <cell r="S168">
            <v>0</v>
          </cell>
          <cell r="T168">
            <v>0</v>
          </cell>
        </row>
        <row r="169">
          <cell r="N169">
            <v>0</v>
          </cell>
          <cell r="O169">
            <v>0</v>
          </cell>
          <cell r="P169">
            <v>0</v>
          </cell>
          <cell r="Q169">
            <v>0</v>
          </cell>
          <cell r="R169">
            <v>0</v>
          </cell>
          <cell r="S169">
            <v>0</v>
          </cell>
          <cell r="T169">
            <v>0</v>
          </cell>
        </row>
        <row r="170">
          <cell r="N170">
            <v>0</v>
          </cell>
          <cell r="O170">
            <v>0</v>
          </cell>
          <cell r="P170">
            <v>0</v>
          </cell>
          <cell r="Q170">
            <v>0</v>
          </cell>
          <cell r="R170">
            <v>0</v>
          </cell>
          <cell r="S170">
            <v>0</v>
          </cell>
          <cell r="T170">
            <v>0</v>
          </cell>
        </row>
        <row r="171">
          <cell r="N171">
            <v>0</v>
          </cell>
          <cell r="O171">
            <v>0</v>
          </cell>
          <cell r="P171">
            <v>0</v>
          </cell>
          <cell r="Q171">
            <v>0</v>
          </cell>
          <cell r="R171">
            <v>0</v>
          </cell>
          <cell r="S171">
            <v>0</v>
          </cell>
          <cell r="T171">
            <v>0</v>
          </cell>
        </row>
        <row r="172">
          <cell r="N172">
            <v>0</v>
          </cell>
          <cell r="O172">
            <v>0</v>
          </cell>
          <cell r="P172">
            <v>0</v>
          </cell>
          <cell r="Q172">
            <v>0</v>
          </cell>
          <cell r="R172">
            <v>0</v>
          </cell>
          <cell r="S172">
            <v>0</v>
          </cell>
          <cell r="T172">
            <v>0</v>
          </cell>
        </row>
        <row r="173">
          <cell r="N173">
            <v>0</v>
          </cell>
          <cell r="O173">
            <v>0</v>
          </cell>
          <cell r="P173">
            <v>0</v>
          </cell>
          <cell r="Q173">
            <v>0</v>
          </cell>
          <cell r="R173">
            <v>0</v>
          </cell>
          <cell r="S173">
            <v>0</v>
          </cell>
          <cell r="T173">
            <v>0</v>
          </cell>
        </row>
        <row r="174">
          <cell r="N174">
            <v>0</v>
          </cell>
          <cell r="O174">
            <v>0</v>
          </cell>
          <cell r="P174">
            <v>0</v>
          </cell>
          <cell r="Q174">
            <v>0</v>
          </cell>
          <cell r="R174">
            <v>0</v>
          </cell>
          <cell r="S174">
            <v>0</v>
          </cell>
          <cell r="T174">
            <v>0</v>
          </cell>
        </row>
        <row r="175">
          <cell r="N175">
            <v>0</v>
          </cell>
          <cell r="O175">
            <v>0</v>
          </cell>
          <cell r="P175">
            <v>0</v>
          </cell>
          <cell r="Q175">
            <v>0</v>
          </cell>
          <cell r="R175">
            <v>0</v>
          </cell>
          <cell r="S175">
            <v>0</v>
          </cell>
          <cell r="T175">
            <v>0</v>
          </cell>
        </row>
        <row r="176">
          <cell r="N176">
            <v>0</v>
          </cell>
          <cell r="O176">
            <v>0</v>
          </cell>
          <cell r="P176">
            <v>0</v>
          </cell>
          <cell r="Q176">
            <v>0</v>
          </cell>
          <cell r="R176">
            <v>0</v>
          </cell>
          <cell r="S176">
            <v>0</v>
          </cell>
          <cell r="T176">
            <v>0</v>
          </cell>
        </row>
        <row r="177">
          <cell r="N177">
            <v>0</v>
          </cell>
          <cell r="O177">
            <v>0</v>
          </cell>
          <cell r="P177">
            <v>0</v>
          </cell>
          <cell r="Q177">
            <v>0</v>
          </cell>
          <cell r="R177">
            <v>0</v>
          </cell>
          <cell r="S177">
            <v>0</v>
          </cell>
          <cell r="T177">
            <v>0</v>
          </cell>
        </row>
        <row r="178">
          <cell r="N178">
            <v>0</v>
          </cell>
          <cell r="O178">
            <v>0</v>
          </cell>
          <cell r="P178">
            <v>0</v>
          </cell>
          <cell r="Q178">
            <v>0</v>
          </cell>
          <cell r="R178">
            <v>0</v>
          </cell>
          <cell r="S178">
            <v>0</v>
          </cell>
          <cell r="T178">
            <v>0</v>
          </cell>
        </row>
        <row r="179">
          <cell r="N179">
            <v>0</v>
          </cell>
          <cell r="O179">
            <v>0</v>
          </cell>
          <cell r="P179">
            <v>0</v>
          </cell>
          <cell r="Q179">
            <v>0</v>
          </cell>
          <cell r="R179">
            <v>0</v>
          </cell>
          <cell r="S179">
            <v>0</v>
          </cell>
          <cell r="T179">
            <v>0</v>
          </cell>
        </row>
        <row r="180">
          <cell r="N180">
            <v>0</v>
          </cell>
          <cell r="O180">
            <v>0</v>
          </cell>
          <cell r="P180">
            <v>0</v>
          </cell>
          <cell r="Q180">
            <v>0</v>
          </cell>
          <cell r="R180">
            <v>0</v>
          </cell>
          <cell r="S180">
            <v>0</v>
          </cell>
          <cell r="T180">
            <v>0</v>
          </cell>
        </row>
        <row r="181">
          <cell r="N181">
            <v>0</v>
          </cell>
          <cell r="O181">
            <v>0</v>
          </cell>
          <cell r="P181">
            <v>0</v>
          </cell>
          <cell r="Q181">
            <v>0</v>
          </cell>
          <cell r="R181">
            <v>0</v>
          </cell>
          <cell r="S181">
            <v>0</v>
          </cell>
          <cell r="T181">
            <v>0</v>
          </cell>
        </row>
        <row r="182">
          <cell r="N182">
            <v>0</v>
          </cell>
          <cell r="O182">
            <v>0</v>
          </cell>
          <cell r="P182">
            <v>0</v>
          </cell>
          <cell r="Q182">
            <v>0</v>
          </cell>
          <cell r="R182">
            <v>0</v>
          </cell>
          <cell r="S182">
            <v>0</v>
          </cell>
          <cell r="T182">
            <v>0</v>
          </cell>
        </row>
        <row r="183">
          <cell r="N183">
            <v>0</v>
          </cell>
          <cell r="O183">
            <v>0</v>
          </cell>
          <cell r="P183">
            <v>0</v>
          </cell>
          <cell r="Q183">
            <v>0</v>
          </cell>
          <cell r="R183">
            <v>0</v>
          </cell>
          <cell r="S183">
            <v>0</v>
          </cell>
          <cell r="T183">
            <v>0</v>
          </cell>
        </row>
        <row r="184">
          <cell r="N184">
            <v>0</v>
          </cell>
          <cell r="O184">
            <v>0</v>
          </cell>
          <cell r="P184">
            <v>0</v>
          </cell>
          <cell r="Q184">
            <v>0</v>
          </cell>
          <cell r="R184">
            <v>0</v>
          </cell>
          <cell r="S184">
            <v>0</v>
          </cell>
          <cell r="T184">
            <v>0</v>
          </cell>
        </row>
        <row r="185">
          <cell r="N185">
            <v>0</v>
          </cell>
          <cell r="O185">
            <v>0</v>
          </cell>
          <cell r="P185">
            <v>0</v>
          </cell>
          <cell r="Q185">
            <v>0</v>
          </cell>
          <cell r="R185">
            <v>0</v>
          </cell>
          <cell r="S185">
            <v>0</v>
          </cell>
          <cell r="T185">
            <v>0</v>
          </cell>
        </row>
        <row r="186">
          <cell r="N186">
            <v>0</v>
          </cell>
          <cell r="O186">
            <v>0</v>
          </cell>
          <cell r="P186">
            <v>0</v>
          </cell>
          <cell r="Q186">
            <v>0</v>
          </cell>
          <cell r="R186">
            <v>0</v>
          </cell>
          <cell r="S186">
            <v>0</v>
          </cell>
          <cell r="T186">
            <v>0</v>
          </cell>
        </row>
        <row r="187">
          <cell r="N187">
            <v>0</v>
          </cell>
          <cell r="O187">
            <v>0</v>
          </cell>
          <cell r="P187">
            <v>0</v>
          </cell>
          <cell r="Q187">
            <v>0</v>
          </cell>
          <cell r="R187">
            <v>0</v>
          </cell>
          <cell r="S187">
            <v>0</v>
          </cell>
          <cell r="T187">
            <v>0</v>
          </cell>
        </row>
        <row r="188">
          <cell r="N188">
            <v>0</v>
          </cell>
          <cell r="O188">
            <v>0</v>
          </cell>
          <cell r="P188">
            <v>0</v>
          </cell>
          <cell r="Q188">
            <v>0</v>
          </cell>
          <cell r="R188">
            <v>0</v>
          </cell>
          <cell r="S188">
            <v>0</v>
          </cell>
          <cell r="T188">
            <v>0</v>
          </cell>
        </row>
        <row r="189">
          <cell r="N189">
            <v>0</v>
          </cell>
          <cell r="O189">
            <v>0</v>
          </cell>
          <cell r="P189">
            <v>0</v>
          </cell>
          <cell r="Q189">
            <v>0</v>
          </cell>
          <cell r="R189">
            <v>0</v>
          </cell>
          <cell r="S189">
            <v>0</v>
          </cell>
          <cell r="T189">
            <v>0</v>
          </cell>
        </row>
        <row r="190">
          <cell r="N190">
            <v>0</v>
          </cell>
          <cell r="O190">
            <v>0</v>
          </cell>
          <cell r="P190">
            <v>0</v>
          </cell>
          <cell r="Q190">
            <v>0</v>
          </cell>
          <cell r="R190">
            <v>0</v>
          </cell>
          <cell r="S190">
            <v>0</v>
          </cell>
          <cell r="T190">
            <v>0</v>
          </cell>
        </row>
        <row r="191">
          <cell r="N191">
            <v>0</v>
          </cell>
          <cell r="O191">
            <v>0</v>
          </cell>
          <cell r="P191">
            <v>0</v>
          </cell>
          <cell r="Q191">
            <v>0</v>
          </cell>
          <cell r="R191">
            <v>0</v>
          </cell>
          <cell r="S191">
            <v>0</v>
          </cell>
          <cell r="T191">
            <v>0</v>
          </cell>
        </row>
        <row r="192">
          <cell r="N192">
            <v>0</v>
          </cell>
          <cell r="O192">
            <v>0</v>
          </cell>
          <cell r="P192">
            <v>0</v>
          </cell>
          <cell r="Q192">
            <v>0</v>
          </cell>
          <cell r="R192">
            <v>0</v>
          </cell>
          <cell r="S192">
            <v>0</v>
          </cell>
          <cell r="T192">
            <v>0</v>
          </cell>
        </row>
        <row r="193">
          <cell r="N193">
            <v>0</v>
          </cell>
          <cell r="O193">
            <v>0</v>
          </cell>
          <cell r="P193">
            <v>0</v>
          </cell>
          <cell r="Q193">
            <v>0</v>
          </cell>
          <cell r="R193">
            <v>0</v>
          </cell>
          <cell r="S193">
            <v>0</v>
          </cell>
          <cell r="T193">
            <v>0</v>
          </cell>
        </row>
        <row r="194">
          <cell r="N194">
            <v>0</v>
          </cell>
          <cell r="O194">
            <v>0</v>
          </cell>
          <cell r="P194">
            <v>0</v>
          </cell>
          <cell r="Q194">
            <v>0</v>
          </cell>
          <cell r="R194">
            <v>0</v>
          </cell>
          <cell r="S194">
            <v>0</v>
          </cell>
          <cell r="T194">
            <v>0</v>
          </cell>
        </row>
        <row r="195">
          <cell r="N195">
            <v>0</v>
          </cell>
          <cell r="O195">
            <v>0</v>
          </cell>
          <cell r="P195">
            <v>0</v>
          </cell>
          <cell r="Q195">
            <v>0</v>
          </cell>
          <cell r="R195">
            <v>0</v>
          </cell>
          <cell r="S195">
            <v>0</v>
          </cell>
          <cell r="T195">
            <v>0</v>
          </cell>
        </row>
        <row r="196">
          <cell r="N196">
            <v>0</v>
          </cell>
          <cell r="O196">
            <v>0</v>
          </cell>
          <cell r="P196">
            <v>0</v>
          </cell>
          <cell r="Q196">
            <v>0</v>
          </cell>
          <cell r="R196">
            <v>0</v>
          </cell>
          <cell r="S196">
            <v>0</v>
          </cell>
          <cell r="T196">
            <v>0</v>
          </cell>
        </row>
        <row r="197">
          <cell r="N197">
            <v>0</v>
          </cell>
          <cell r="O197">
            <v>0</v>
          </cell>
          <cell r="P197">
            <v>0</v>
          </cell>
          <cell r="Q197">
            <v>0</v>
          </cell>
          <cell r="R197">
            <v>0</v>
          </cell>
          <cell r="S197">
            <v>0</v>
          </cell>
          <cell r="T197">
            <v>0</v>
          </cell>
        </row>
        <row r="198">
          <cell r="N198">
            <v>0</v>
          </cell>
          <cell r="O198">
            <v>0</v>
          </cell>
          <cell r="P198">
            <v>0</v>
          </cell>
          <cell r="Q198">
            <v>0</v>
          </cell>
          <cell r="R198">
            <v>0</v>
          </cell>
          <cell r="S198">
            <v>0</v>
          </cell>
          <cell r="T198">
            <v>0</v>
          </cell>
        </row>
        <row r="199">
          <cell r="N199">
            <v>0</v>
          </cell>
          <cell r="O199">
            <v>0</v>
          </cell>
          <cell r="P199">
            <v>0</v>
          </cell>
          <cell r="Q199">
            <v>0</v>
          </cell>
          <cell r="R199">
            <v>0</v>
          </cell>
          <cell r="S199">
            <v>0</v>
          </cell>
          <cell r="T199">
            <v>0</v>
          </cell>
        </row>
        <row r="200">
          <cell r="N200">
            <v>0</v>
          </cell>
          <cell r="O200">
            <v>0</v>
          </cell>
          <cell r="P200">
            <v>0</v>
          </cell>
          <cell r="Q200">
            <v>0</v>
          </cell>
          <cell r="R200">
            <v>0</v>
          </cell>
          <cell r="S200">
            <v>0</v>
          </cell>
          <cell r="T200">
            <v>0</v>
          </cell>
        </row>
        <row r="201">
          <cell r="N201">
            <v>0</v>
          </cell>
          <cell r="O201">
            <v>0</v>
          </cell>
          <cell r="P201">
            <v>0</v>
          </cell>
          <cell r="Q201">
            <v>0</v>
          </cell>
          <cell r="R201">
            <v>0</v>
          </cell>
          <cell r="S201">
            <v>0</v>
          </cell>
          <cell r="T201">
            <v>0</v>
          </cell>
        </row>
        <row r="202">
          <cell r="N202">
            <v>0</v>
          </cell>
          <cell r="O202">
            <v>0</v>
          </cell>
          <cell r="P202">
            <v>0</v>
          </cell>
          <cell r="Q202">
            <v>0</v>
          </cell>
          <cell r="R202">
            <v>0</v>
          </cell>
          <cell r="S202">
            <v>0</v>
          </cell>
          <cell r="T202">
            <v>0</v>
          </cell>
        </row>
        <row r="203">
          <cell r="N203">
            <v>0</v>
          </cell>
          <cell r="O203">
            <v>0</v>
          </cell>
          <cell r="P203">
            <v>0</v>
          </cell>
          <cell r="Q203">
            <v>0</v>
          </cell>
          <cell r="R203">
            <v>0</v>
          </cell>
          <cell r="S203">
            <v>0</v>
          </cell>
          <cell r="T203">
            <v>0</v>
          </cell>
        </row>
        <row r="204">
          <cell r="N204">
            <v>0</v>
          </cell>
          <cell r="O204">
            <v>0</v>
          </cell>
          <cell r="P204">
            <v>0</v>
          </cell>
          <cell r="Q204">
            <v>0</v>
          </cell>
          <cell r="R204">
            <v>0</v>
          </cell>
          <cell r="S204">
            <v>0</v>
          </cell>
          <cell r="T204">
            <v>0</v>
          </cell>
        </row>
        <row r="205">
          <cell r="N205">
            <v>0</v>
          </cell>
          <cell r="O205">
            <v>0</v>
          </cell>
          <cell r="P205">
            <v>0</v>
          </cell>
          <cell r="Q205">
            <v>0</v>
          </cell>
          <cell r="R205">
            <v>0</v>
          </cell>
          <cell r="S205">
            <v>0</v>
          </cell>
          <cell r="T205">
            <v>0</v>
          </cell>
        </row>
        <row r="206">
          <cell r="N206">
            <v>0</v>
          </cell>
          <cell r="O206">
            <v>0</v>
          </cell>
          <cell r="P206">
            <v>0</v>
          </cell>
          <cell r="Q206">
            <v>0</v>
          </cell>
          <cell r="R206">
            <v>0</v>
          </cell>
          <cell r="S206">
            <v>0</v>
          </cell>
          <cell r="T206">
            <v>0</v>
          </cell>
        </row>
        <row r="207">
          <cell r="N207">
            <v>0</v>
          </cell>
          <cell r="O207">
            <v>0</v>
          </cell>
          <cell r="P207">
            <v>0</v>
          </cell>
          <cell r="Q207">
            <v>0</v>
          </cell>
          <cell r="R207">
            <v>0</v>
          </cell>
          <cell r="S207">
            <v>0</v>
          </cell>
          <cell r="T207">
            <v>0</v>
          </cell>
        </row>
        <row r="208">
          <cell r="N208">
            <v>0</v>
          </cell>
          <cell r="O208">
            <v>0</v>
          </cell>
          <cell r="P208">
            <v>0</v>
          </cell>
          <cell r="Q208">
            <v>0</v>
          </cell>
          <cell r="R208">
            <v>0</v>
          </cell>
          <cell r="S208">
            <v>0</v>
          </cell>
          <cell r="T208">
            <v>0</v>
          </cell>
        </row>
        <row r="209">
          <cell r="N209">
            <v>0</v>
          </cell>
          <cell r="O209">
            <v>0</v>
          </cell>
          <cell r="P209">
            <v>0</v>
          </cell>
          <cell r="Q209">
            <v>0</v>
          </cell>
          <cell r="R209">
            <v>0</v>
          </cell>
          <cell r="S209">
            <v>0</v>
          </cell>
          <cell r="T209">
            <v>0</v>
          </cell>
        </row>
        <row r="210">
          <cell r="N210">
            <v>0</v>
          </cell>
          <cell r="O210">
            <v>0</v>
          </cell>
          <cell r="P210">
            <v>0</v>
          </cell>
          <cell r="Q210">
            <v>0</v>
          </cell>
          <cell r="R210">
            <v>0</v>
          </cell>
          <cell r="S210">
            <v>0</v>
          </cell>
          <cell r="T210">
            <v>0</v>
          </cell>
        </row>
        <row r="211">
          <cell r="N211">
            <v>0</v>
          </cell>
          <cell r="O211">
            <v>0</v>
          </cell>
          <cell r="P211">
            <v>0</v>
          </cell>
          <cell r="Q211">
            <v>0</v>
          </cell>
          <cell r="R211">
            <v>0</v>
          </cell>
          <cell r="S211">
            <v>0</v>
          </cell>
          <cell r="T211">
            <v>0</v>
          </cell>
        </row>
        <row r="212">
          <cell r="N212">
            <v>0</v>
          </cell>
          <cell r="O212">
            <v>0</v>
          </cell>
          <cell r="P212">
            <v>0</v>
          </cell>
          <cell r="Q212">
            <v>0</v>
          </cell>
          <cell r="R212">
            <v>0</v>
          </cell>
          <cell r="S212">
            <v>0</v>
          </cell>
          <cell r="T212">
            <v>0</v>
          </cell>
        </row>
        <row r="213">
          <cell r="N213">
            <v>0</v>
          </cell>
          <cell r="O213">
            <v>0</v>
          </cell>
          <cell r="P213">
            <v>0</v>
          </cell>
          <cell r="Q213">
            <v>0</v>
          </cell>
          <cell r="R213">
            <v>0</v>
          </cell>
          <cell r="S213">
            <v>0</v>
          </cell>
          <cell r="T213">
            <v>0</v>
          </cell>
        </row>
        <row r="214">
          <cell r="N214">
            <v>0</v>
          </cell>
          <cell r="O214">
            <v>0</v>
          </cell>
          <cell r="P214">
            <v>0</v>
          </cell>
          <cell r="Q214">
            <v>0</v>
          </cell>
          <cell r="R214">
            <v>0</v>
          </cell>
          <cell r="S214">
            <v>0</v>
          </cell>
          <cell r="T214">
            <v>0</v>
          </cell>
        </row>
        <row r="215">
          <cell r="N215">
            <v>0</v>
          </cell>
          <cell r="O215">
            <v>0</v>
          </cell>
          <cell r="P215">
            <v>0</v>
          </cell>
          <cell r="Q215">
            <v>0</v>
          </cell>
          <cell r="R215">
            <v>0</v>
          </cell>
          <cell r="S215">
            <v>0</v>
          </cell>
          <cell r="T215">
            <v>0</v>
          </cell>
        </row>
        <row r="216">
          <cell r="N216">
            <v>0</v>
          </cell>
          <cell r="O216">
            <v>0</v>
          </cell>
          <cell r="P216">
            <v>0</v>
          </cell>
          <cell r="Q216">
            <v>0</v>
          </cell>
          <cell r="R216">
            <v>0</v>
          </cell>
          <cell r="S216">
            <v>0</v>
          </cell>
          <cell r="T216">
            <v>0</v>
          </cell>
        </row>
        <row r="217">
          <cell r="N217">
            <v>0</v>
          </cell>
          <cell r="O217">
            <v>0</v>
          </cell>
          <cell r="P217">
            <v>0</v>
          </cell>
          <cell r="Q217">
            <v>0</v>
          </cell>
          <cell r="R217">
            <v>0</v>
          </cell>
          <cell r="S217">
            <v>0</v>
          </cell>
          <cell r="T217">
            <v>0</v>
          </cell>
        </row>
        <row r="218">
          <cell r="N218">
            <v>0</v>
          </cell>
          <cell r="O218">
            <v>0</v>
          </cell>
          <cell r="P218">
            <v>0</v>
          </cell>
          <cell r="Q218">
            <v>0</v>
          </cell>
          <cell r="R218">
            <v>0</v>
          </cell>
          <cell r="S218">
            <v>0</v>
          </cell>
          <cell r="T218">
            <v>0</v>
          </cell>
        </row>
        <row r="219">
          <cell r="N219">
            <v>0</v>
          </cell>
          <cell r="O219">
            <v>0</v>
          </cell>
          <cell r="P219">
            <v>0</v>
          </cell>
          <cell r="Q219">
            <v>0</v>
          </cell>
          <cell r="R219">
            <v>0</v>
          </cell>
          <cell r="S219">
            <v>0</v>
          </cell>
          <cell r="T219">
            <v>0</v>
          </cell>
        </row>
        <row r="220">
          <cell r="N220">
            <v>0</v>
          </cell>
          <cell r="O220">
            <v>0</v>
          </cell>
          <cell r="P220">
            <v>0</v>
          </cell>
          <cell r="Q220">
            <v>0</v>
          </cell>
          <cell r="R220">
            <v>0</v>
          </cell>
          <cell r="S220">
            <v>0</v>
          </cell>
          <cell r="T220">
            <v>0</v>
          </cell>
        </row>
        <row r="221">
          <cell r="N221">
            <v>0</v>
          </cell>
          <cell r="O221">
            <v>0</v>
          </cell>
          <cell r="P221">
            <v>0</v>
          </cell>
          <cell r="Q221">
            <v>0</v>
          </cell>
          <cell r="R221">
            <v>0</v>
          </cell>
          <cell r="S221">
            <v>0</v>
          </cell>
          <cell r="T221">
            <v>0</v>
          </cell>
        </row>
        <row r="222">
          <cell r="N222">
            <v>0</v>
          </cell>
          <cell r="O222">
            <v>0</v>
          </cell>
          <cell r="P222">
            <v>0</v>
          </cell>
          <cell r="Q222">
            <v>0</v>
          </cell>
          <cell r="R222">
            <v>0</v>
          </cell>
          <cell r="S222">
            <v>0</v>
          </cell>
          <cell r="T222">
            <v>0</v>
          </cell>
        </row>
        <row r="223">
          <cell r="N223">
            <v>0</v>
          </cell>
          <cell r="O223">
            <v>0</v>
          </cell>
          <cell r="P223">
            <v>0</v>
          </cell>
          <cell r="Q223">
            <v>0</v>
          </cell>
          <cell r="R223">
            <v>0</v>
          </cell>
          <cell r="S223">
            <v>0</v>
          </cell>
          <cell r="T223">
            <v>0</v>
          </cell>
        </row>
        <row r="224">
          <cell r="N224">
            <v>0</v>
          </cell>
          <cell r="O224">
            <v>0</v>
          </cell>
          <cell r="P224">
            <v>0</v>
          </cell>
          <cell r="Q224">
            <v>0</v>
          </cell>
          <cell r="R224">
            <v>0</v>
          </cell>
          <cell r="S224">
            <v>0</v>
          </cell>
          <cell r="T224">
            <v>0</v>
          </cell>
        </row>
        <row r="225">
          <cell r="N225">
            <v>0</v>
          </cell>
          <cell r="O225">
            <v>0</v>
          </cell>
          <cell r="P225">
            <v>0</v>
          </cell>
          <cell r="Q225">
            <v>0</v>
          </cell>
          <cell r="R225">
            <v>0</v>
          </cell>
          <cell r="S225">
            <v>0</v>
          </cell>
          <cell r="T225">
            <v>0</v>
          </cell>
        </row>
        <row r="226">
          <cell r="N226">
            <v>0</v>
          </cell>
          <cell r="O226">
            <v>0</v>
          </cell>
          <cell r="P226">
            <v>0</v>
          </cell>
          <cell r="Q226">
            <v>0</v>
          </cell>
          <cell r="R226">
            <v>0</v>
          </cell>
          <cell r="S226">
            <v>0</v>
          </cell>
          <cell r="T226">
            <v>0</v>
          </cell>
        </row>
        <row r="227">
          <cell r="N227">
            <v>0</v>
          </cell>
          <cell r="O227">
            <v>0</v>
          </cell>
          <cell r="P227">
            <v>0</v>
          </cell>
          <cell r="Q227">
            <v>0</v>
          </cell>
          <cell r="R227">
            <v>0</v>
          </cell>
          <cell r="S227">
            <v>0</v>
          </cell>
          <cell r="T227">
            <v>0</v>
          </cell>
        </row>
        <row r="228">
          <cell r="N228">
            <v>0</v>
          </cell>
          <cell r="O228">
            <v>0</v>
          </cell>
          <cell r="P228">
            <v>0</v>
          </cell>
          <cell r="Q228">
            <v>0</v>
          </cell>
          <cell r="R228">
            <v>0</v>
          </cell>
          <cell r="S228">
            <v>0</v>
          </cell>
          <cell r="T228">
            <v>0</v>
          </cell>
        </row>
        <row r="229">
          <cell r="N229">
            <v>0</v>
          </cell>
          <cell r="O229">
            <v>0</v>
          </cell>
          <cell r="P229">
            <v>0</v>
          </cell>
          <cell r="Q229">
            <v>0</v>
          </cell>
          <cell r="R229">
            <v>0</v>
          </cell>
          <cell r="S229">
            <v>0</v>
          </cell>
          <cell r="T229">
            <v>0</v>
          </cell>
        </row>
        <row r="230">
          <cell r="N230">
            <v>0</v>
          </cell>
          <cell r="O230">
            <v>0</v>
          </cell>
          <cell r="P230">
            <v>0</v>
          </cell>
          <cell r="Q230">
            <v>0</v>
          </cell>
          <cell r="R230">
            <v>0</v>
          </cell>
          <cell r="S230">
            <v>0</v>
          </cell>
          <cell r="T230">
            <v>0</v>
          </cell>
        </row>
        <row r="231">
          <cell r="N231">
            <v>0</v>
          </cell>
          <cell r="O231">
            <v>0</v>
          </cell>
          <cell r="P231">
            <v>0</v>
          </cell>
          <cell r="Q231">
            <v>0</v>
          </cell>
          <cell r="R231">
            <v>0</v>
          </cell>
          <cell r="S231">
            <v>0</v>
          </cell>
          <cell r="T231">
            <v>0</v>
          </cell>
        </row>
        <row r="232">
          <cell r="N232">
            <v>0</v>
          </cell>
          <cell r="O232">
            <v>0</v>
          </cell>
          <cell r="P232">
            <v>0</v>
          </cell>
          <cell r="Q232">
            <v>0</v>
          </cell>
          <cell r="R232">
            <v>0</v>
          </cell>
          <cell r="S232">
            <v>0</v>
          </cell>
          <cell r="T232">
            <v>0</v>
          </cell>
        </row>
        <row r="233">
          <cell r="N233">
            <v>0</v>
          </cell>
          <cell r="O233">
            <v>0</v>
          </cell>
          <cell r="P233">
            <v>0</v>
          </cell>
          <cell r="Q233">
            <v>0</v>
          </cell>
          <cell r="R233">
            <v>0</v>
          </cell>
          <cell r="S233">
            <v>0</v>
          </cell>
          <cell r="T233">
            <v>0</v>
          </cell>
        </row>
        <row r="234">
          <cell r="N234">
            <v>0</v>
          </cell>
          <cell r="O234">
            <v>0</v>
          </cell>
          <cell r="P234">
            <v>0</v>
          </cell>
          <cell r="Q234">
            <v>0</v>
          </cell>
          <cell r="R234">
            <v>0</v>
          </cell>
          <cell r="S234">
            <v>0</v>
          </cell>
          <cell r="T234">
            <v>0</v>
          </cell>
        </row>
        <row r="235">
          <cell r="N235">
            <v>0</v>
          </cell>
          <cell r="O235">
            <v>0</v>
          </cell>
          <cell r="P235">
            <v>0</v>
          </cell>
          <cell r="Q235">
            <v>0</v>
          </cell>
          <cell r="R235">
            <v>0</v>
          </cell>
          <cell r="S235">
            <v>0</v>
          </cell>
          <cell r="T235">
            <v>0</v>
          </cell>
        </row>
        <row r="236">
          <cell r="N236">
            <v>0</v>
          </cell>
          <cell r="O236">
            <v>0</v>
          </cell>
          <cell r="P236">
            <v>0</v>
          </cell>
          <cell r="Q236">
            <v>0</v>
          </cell>
          <cell r="R236">
            <v>0</v>
          </cell>
          <cell r="S236">
            <v>0</v>
          </cell>
          <cell r="T236">
            <v>0</v>
          </cell>
        </row>
        <row r="237">
          <cell r="N237">
            <v>0</v>
          </cell>
          <cell r="O237">
            <v>0</v>
          </cell>
          <cell r="P237">
            <v>0</v>
          </cell>
          <cell r="Q237">
            <v>0</v>
          </cell>
          <cell r="R237">
            <v>0</v>
          </cell>
          <cell r="S237">
            <v>0</v>
          </cell>
          <cell r="T237">
            <v>0</v>
          </cell>
        </row>
        <row r="238">
          <cell r="N238">
            <v>0</v>
          </cell>
          <cell r="O238">
            <v>0</v>
          </cell>
          <cell r="P238">
            <v>0</v>
          </cell>
          <cell r="Q238">
            <v>0</v>
          </cell>
          <cell r="R238">
            <v>0</v>
          </cell>
          <cell r="S238">
            <v>0</v>
          </cell>
          <cell r="T238">
            <v>0</v>
          </cell>
        </row>
        <row r="239">
          <cell r="N239">
            <v>0</v>
          </cell>
          <cell r="O239">
            <v>0</v>
          </cell>
          <cell r="P239">
            <v>0</v>
          </cell>
          <cell r="Q239">
            <v>0</v>
          </cell>
          <cell r="R239">
            <v>0</v>
          </cell>
          <cell r="S239">
            <v>0</v>
          </cell>
          <cell r="T239">
            <v>0</v>
          </cell>
        </row>
        <row r="240">
          <cell r="N240">
            <v>0</v>
          </cell>
          <cell r="O240">
            <v>0</v>
          </cell>
          <cell r="P240">
            <v>0</v>
          </cell>
          <cell r="Q240">
            <v>0</v>
          </cell>
          <cell r="R240">
            <v>0</v>
          </cell>
          <cell r="S240">
            <v>0</v>
          </cell>
          <cell r="T240">
            <v>0</v>
          </cell>
        </row>
        <row r="241">
          <cell r="N241">
            <v>0</v>
          </cell>
          <cell r="O241">
            <v>0</v>
          </cell>
          <cell r="P241">
            <v>0</v>
          </cell>
          <cell r="Q241">
            <v>0</v>
          </cell>
          <cell r="R241">
            <v>0</v>
          </cell>
          <cell r="S241">
            <v>0</v>
          </cell>
          <cell r="T241">
            <v>0</v>
          </cell>
        </row>
        <row r="242">
          <cell r="N242">
            <v>0</v>
          </cell>
          <cell r="O242">
            <v>0</v>
          </cell>
          <cell r="P242">
            <v>0</v>
          </cell>
          <cell r="Q242">
            <v>0</v>
          </cell>
          <cell r="R242">
            <v>0</v>
          </cell>
          <cell r="S242">
            <v>0</v>
          </cell>
          <cell r="T242">
            <v>0</v>
          </cell>
        </row>
        <row r="243">
          <cell r="N243">
            <v>0</v>
          </cell>
          <cell r="O243">
            <v>0</v>
          </cell>
          <cell r="P243">
            <v>0</v>
          </cell>
          <cell r="Q243">
            <v>0</v>
          </cell>
          <cell r="R243">
            <v>0</v>
          </cell>
          <cell r="S243">
            <v>0</v>
          </cell>
          <cell r="T243">
            <v>0</v>
          </cell>
        </row>
        <row r="244">
          <cell r="N244">
            <v>0</v>
          </cell>
          <cell r="O244">
            <v>0</v>
          </cell>
          <cell r="P244">
            <v>0</v>
          </cell>
          <cell r="Q244">
            <v>0</v>
          </cell>
          <cell r="R244">
            <v>0</v>
          </cell>
          <cell r="S244">
            <v>0</v>
          </cell>
          <cell r="T244">
            <v>0</v>
          </cell>
        </row>
        <row r="245">
          <cell r="N245">
            <v>0</v>
          </cell>
          <cell r="O245">
            <v>0</v>
          </cell>
          <cell r="P245">
            <v>0</v>
          </cell>
          <cell r="Q245">
            <v>0</v>
          </cell>
          <cell r="R245">
            <v>0</v>
          </cell>
          <cell r="S245">
            <v>0</v>
          </cell>
          <cell r="T245">
            <v>0</v>
          </cell>
        </row>
        <row r="246">
          <cell r="N246">
            <v>0</v>
          </cell>
          <cell r="O246">
            <v>0</v>
          </cell>
          <cell r="P246">
            <v>0</v>
          </cell>
          <cell r="Q246">
            <v>0</v>
          </cell>
          <cell r="R246">
            <v>0</v>
          </cell>
          <cell r="S246">
            <v>0</v>
          </cell>
          <cell r="T246">
            <v>0</v>
          </cell>
        </row>
        <row r="247">
          <cell r="N247">
            <v>0</v>
          </cell>
          <cell r="O247">
            <v>0</v>
          </cell>
          <cell r="P247">
            <v>0</v>
          </cell>
          <cell r="Q247">
            <v>0</v>
          </cell>
          <cell r="R247">
            <v>0</v>
          </cell>
          <cell r="S247">
            <v>0</v>
          </cell>
          <cell r="T247">
            <v>0</v>
          </cell>
        </row>
        <row r="248">
          <cell r="N248">
            <v>0</v>
          </cell>
          <cell r="O248">
            <v>0</v>
          </cell>
          <cell r="P248">
            <v>0</v>
          </cell>
          <cell r="Q248">
            <v>0</v>
          </cell>
          <cell r="R248">
            <v>0</v>
          </cell>
          <cell r="S248">
            <v>0</v>
          </cell>
          <cell r="T248">
            <v>0</v>
          </cell>
        </row>
        <row r="249">
          <cell r="N249">
            <v>0</v>
          </cell>
          <cell r="O249">
            <v>0</v>
          </cell>
          <cell r="P249">
            <v>0</v>
          </cell>
          <cell r="Q249">
            <v>0</v>
          </cell>
          <cell r="R249">
            <v>0</v>
          </cell>
          <cell r="S249">
            <v>0</v>
          </cell>
          <cell r="T249">
            <v>0</v>
          </cell>
        </row>
        <row r="250">
          <cell r="N250">
            <v>0</v>
          </cell>
          <cell r="O250">
            <v>0</v>
          </cell>
          <cell r="P250">
            <v>0</v>
          </cell>
          <cell r="Q250">
            <v>0</v>
          </cell>
          <cell r="R250">
            <v>0</v>
          </cell>
          <cell r="S250">
            <v>0</v>
          </cell>
          <cell r="T250">
            <v>0</v>
          </cell>
        </row>
        <row r="251">
          <cell r="N251">
            <v>0</v>
          </cell>
          <cell r="O251">
            <v>0</v>
          </cell>
          <cell r="P251">
            <v>0</v>
          </cell>
          <cell r="Q251">
            <v>0</v>
          </cell>
          <cell r="R251">
            <v>0</v>
          </cell>
          <cell r="S251">
            <v>0</v>
          </cell>
          <cell r="T251">
            <v>0</v>
          </cell>
        </row>
        <row r="252">
          <cell r="N252">
            <v>0</v>
          </cell>
          <cell r="O252">
            <v>0</v>
          </cell>
          <cell r="P252">
            <v>0</v>
          </cell>
          <cell r="Q252">
            <v>0</v>
          </cell>
          <cell r="R252">
            <v>0</v>
          </cell>
          <cell r="S252">
            <v>0</v>
          </cell>
          <cell r="T252">
            <v>0</v>
          </cell>
        </row>
        <row r="253">
          <cell r="N253">
            <v>0</v>
          </cell>
          <cell r="O253">
            <v>0</v>
          </cell>
          <cell r="P253">
            <v>0</v>
          </cell>
          <cell r="Q253">
            <v>0</v>
          </cell>
          <cell r="R253">
            <v>0</v>
          </cell>
          <cell r="S253">
            <v>0</v>
          </cell>
          <cell r="T253">
            <v>0</v>
          </cell>
        </row>
        <row r="254">
          <cell r="N254">
            <v>0</v>
          </cell>
          <cell r="O254">
            <v>0</v>
          </cell>
          <cell r="P254">
            <v>0</v>
          </cell>
          <cell r="Q254">
            <v>0</v>
          </cell>
          <cell r="R254">
            <v>0</v>
          </cell>
          <cell r="S254">
            <v>0</v>
          </cell>
          <cell r="T254">
            <v>0</v>
          </cell>
        </row>
        <row r="255">
          <cell r="N255">
            <v>0</v>
          </cell>
          <cell r="O255">
            <v>0</v>
          </cell>
          <cell r="P255">
            <v>0</v>
          </cell>
          <cell r="Q255">
            <v>0</v>
          </cell>
          <cell r="R255">
            <v>0</v>
          </cell>
          <cell r="S255">
            <v>0</v>
          </cell>
          <cell r="T255">
            <v>0</v>
          </cell>
        </row>
        <row r="256">
          <cell r="N256">
            <v>0</v>
          </cell>
          <cell r="O256">
            <v>0</v>
          </cell>
          <cell r="P256">
            <v>0</v>
          </cell>
          <cell r="Q256">
            <v>0</v>
          </cell>
          <cell r="R256">
            <v>0</v>
          </cell>
          <cell r="S256">
            <v>0</v>
          </cell>
          <cell r="T256">
            <v>0</v>
          </cell>
        </row>
        <row r="257">
          <cell r="N257">
            <v>0</v>
          </cell>
          <cell r="O257">
            <v>0</v>
          </cell>
          <cell r="P257">
            <v>0</v>
          </cell>
          <cell r="Q257">
            <v>0</v>
          </cell>
          <cell r="R257">
            <v>0</v>
          </cell>
          <cell r="S257">
            <v>0</v>
          </cell>
          <cell r="T257">
            <v>0</v>
          </cell>
        </row>
        <row r="258">
          <cell r="N258">
            <v>0</v>
          </cell>
          <cell r="O258">
            <v>0</v>
          </cell>
          <cell r="P258">
            <v>0</v>
          </cell>
          <cell r="Q258">
            <v>0</v>
          </cell>
          <cell r="R258">
            <v>0</v>
          </cell>
          <cell r="S258">
            <v>0</v>
          </cell>
          <cell r="T258">
            <v>0</v>
          </cell>
        </row>
        <row r="259">
          <cell r="N259">
            <v>0</v>
          </cell>
          <cell r="O259">
            <v>0</v>
          </cell>
          <cell r="P259">
            <v>0</v>
          </cell>
          <cell r="Q259">
            <v>0</v>
          </cell>
          <cell r="R259">
            <v>0</v>
          </cell>
          <cell r="S259">
            <v>0</v>
          </cell>
          <cell r="T259">
            <v>0</v>
          </cell>
        </row>
        <row r="260">
          <cell r="N260">
            <v>0</v>
          </cell>
          <cell r="O260">
            <v>0</v>
          </cell>
          <cell r="P260">
            <v>0</v>
          </cell>
          <cell r="Q260">
            <v>0</v>
          </cell>
          <cell r="R260">
            <v>0</v>
          </cell>
          <cell r="S260">
            <v>0</v>
          </cell>
          <cell r="T260">
            <v>0</v>
          </cell>
        </row>
        <row r="261">
          <cell r="N261">
            <v>0</v>
          </cell>
          <cell r="O261">
            <v>0</v>
          </cell>
          <cell r="P261">
            <v>0</v>
          </cell>
          <cell r="Q261">
            <v>0</v>
          </cell>
          <cell r="R261">
            <v>0</v>
          </cell>
          <cell r="S261">
            <v>0</v>
          </cell>
          <cell r="T261">
            <v>0</v>
          </cell>
        </row>
        <row r="262">
          <cell r="N262">
            <v>0</v>
          </cell>
          <cell r="O262">
            <v>0</v>
          </cell>
          <cell r="P262">
            <v>0</v>
          </cell>
          <cell r="Q262">
            <v>0</v>
          </cell>
          <cell r="R262">
            <v>0</v>
          </cell>
          <cell r="S262">
            <v>0</v>
          </cell>
          <cell r="T262">
            <v>0</v>
          </cell>
        </row>
        <row r="263">
          <cell r="N263">
            <v>0</v>
          </cell>
          <cell r="O263">
            <v>0</v>
          </cell>
          <cell r="P263">
            <v>0</v>
          </cell>
          <cell r="Q263">
            <v>0</v>
          </cell>
          <cell r="R263">
            <v>0</v>
          </cell>
          <cell r="S263">
            <v>0</v>
          </cell>
          <cell r="T263">
            <v>0</v>
          </cell>
        </row>
        <row r="264">
          <cell r="N264">
            <v>0</v>
          </cell>
          <cell r="O264">
            <v>0</v>
          </cell>
          <cell r="P264">
            <v>0</v>
          </cell>
          <cell r="Q264">
            <v>0</v>
          </cell>
          <cell r="R264">
            <v>0</v>
          </cell>
          <cell r="S264">
            <v>0</v>
          </cell>
          <cell r="T264">
            <v>0</v>
          </cell>
        </row>
        <row r="265">
          <cell r="N265">
            <v>0</v>
          </cell>
          <cell r="O265">
            <v>0</v>
          </cell>
          <cell r="P265">
            <v>0</v>
          </cell>
          <cell r="Q265">
            <v>0</v>
          </cell>
          <cell r="R265">
            <v>0</v>
          </cell>
          <cell r="S265">
            <v>0</v>
          </cell>
          <cell r="T265">
            <v>0</v>
          </cell>
        </row>
        <row r="266">
          <cell r="N266">
            <v>0</v>
          </cell>
          <cell r="O266">
            <v>0</v>
          </cell>
          <cell r="P266">
            <v>0</v>
          </cell>
          <cell r="Q266">
            <v>0</v>
          </cell>
          <cell r="R266">
            <v>0</v>
          </cell>
          <cell r="S266">
            <v>0</v>
          </cell>
          <cell r="T266">
            <v>0</v>
          </cell>
        </row>
        <row r="267">
          <cell r="N267">
            <v>0</v>
          </cell>
          <cell r="O267">
            <v>0</v>
          </cell>
          <cell r="P267">
            <v>0</v>
          </cell>
          <cell r="Q267">
            <v>0</v>
          </cell>
          <cell r="R267">
            <v>0</v>
          </cell>
          <cell r="S267">
            <v>0</v>
          </cell>
          <cell r="T267">
            <v>0</v>
          </cell>
        </row>
        <row r="268">
          <cell r="N268">
            <v>0</v>
          </cell>
          <cell r="O268">
            <v>0</v>
          </cell>
          <cell r="P268">
            <v>0</v>
          </cell>
          <cell r="Q268">
            <v>0</v>
          </cell>
          <cell r="R268">
            <v>0</v>
          </cell>
          <cell r="S268">
            <v>0</v>
          </cell>
          <cell r="T268">
            <v>0</v>
          </cell>
        </row>
        <row r="269">
          <cell r="N269">
            <v>0</v>
          </cell>
          <cell r="O269">
            <v>0</v>
          </cell>
          <cell r="P269">
            <v>0</v>
          </cell>
          <cell r="Q269">
            <v>0</v>
          </cell>
          <cell r="R269">
            <v>0</v>
          </cell>
          <cell r="S269">
            <v>0</v>
          </cell>
          <cell r="T269">
            <v>0</v>
          </cell>
        </row>
        <row r="270">
          <cell r="N270">
            <v>0</v>
          </cell>
          <cell r="O270">
            <v>0</v>
          </cell>
          <cell r="P270">
            <v>0</v>
          </cell>
          <cell r="Q270">
            <v>0</v>
          </cell>
          <cell r="R270">
            <v>0</v>
          </cell>
          <cell r="S270">
            <v>0</v>
          </cell>
          <cell r="T270">
            <v>0</v>
          </cell>
        </row>
        <row r="271">
          <cell r="N271">
            <v>0</v>
          </cell>
          <cell r="O271">
            <v>0</v>
          </cell>
          <cell r="P271">
            <v>0</v>
          </cell>
          <cell r="Q271">
            <v>0</v>
          </cell>
          <cell r="R271">
            <v>0</v>
          </cell>
          <cell r="S271">
            <v>0</v>
          </cell>
          <cell r="T271">
            <v>0</v>
          </cell>
        </row>
        <row r="272">
          <cell r="N272">
            <v>0</v>
          </cell>
          <cell r="O272">
            <v>0</v>
          </cell>
          <cell r="P272">
            <v>0</v>
          </cell>
          <cell r="Q272">
            <v>0</v>
          </cell>
          <cell r="R272">
            <v>0</v>
          </cell>
          <cell r="S272">
            <v>0</v>
          </cell>
          <cell r="T272">
            <v>0</v>
          </cell>
        </row>
        <row r="273">
          <cell r="N273">
            <v>0</v>
          </cell>
          <cell r="O273">
            <v>0</v>
          </cell>
          <cell r="P273">
            <v>0</v>
          </cell>
          <cell r="Q273">
            <v>0</v>
          </cell>
          <cell r="R273">
            <v>0</v>
          </cell>
          <cell r="S273">
            <v>0</v>
          </cell>
          <cell r="T273">
            <v>0</v>
          </cell>
        </row>
        <row r="274">
          <cell r="N274">
            <v>0</v>
          </cell>
          <cell r="O274">
            <v>0</v>
          </cell>
          <cell r="P274">
            <v>0</v>
          </cell>
          <cell r="Q274">
            <v>0</v>
          </cell>
          <cell r="R274">
            <v>0</v>
          </cell>
          <cell r="S274">
            <v>0</v>
          </cell>
          <cell r="T274">
            <v>0</v>
          </cell>
        </row>
        <row r="275">
          <cell r="N275">
            <v>0</v>
          </cell>
          <cell r="O275">
            <v>0</v>
          </cell>
          <cell r="P275">
            <v>0</v>
          </cell>
          <cell r="Q275">
            <v>0</v>
          </cell>
          <cell r="R275">
            <v>0</v>
          </cell>
          <cell r="S275">
            <v>0</v>
          </cell>
          <cell r="T275">
            <v>0</v>
          </cell>
        </row>
        <row r="276">
          <cell r="N276">
            <v>0</v>
          </cell>
          <cell r="O276">
            <v>0</v>
          </cell>
          <cell r="P276">
            <v>0</v>
          </cell>
          <cell r="Q276">
            <v>0</v>
          </cell>
          <cell r="R276">
            <v>0</v>
          </cell>
          <cell r="S276">
            <v>0</v>
          </cell>
          <cell r="T276">
            <v>0</v>
          </cell>
        </row>
        <row r="277">
          <cell r="N277">
            <v>0</v>
          </cell>
          <cell r="O277">
            <v>0</v>
          </cell>
          <cell r="P277">
            <v>0</v>
          </cell>
          <cell r="Q277">
            <v>0</v>
          </cell>
          <cell r="R277">
            <v>0</v>
          </cell>
          <cell r="S277">
            <v>0</v>
          </cell>
          <cell r="T277">
            <v>0</v>
          </cell>
        </row>
        <row r="278">
          <cell r="N278">
            <v>0</v>
          </cell>
          <cell r="O278">
            <v>0</v>
          </cell>
          <cell r="P278">
            <v>0</v>
          </cell>
          <cell r="Q278">
            <v>0</v>
          </cell>
          <cell r="R278">
            <v>0</v>
          </cell>
          <cell r="S278">
            <v>0</v>
          </cell>
          <cell r="T278">
            <v>0</v>
          </cell>
        </row>
        <row r="279">
          <cell r="N279">
            <v>0</v>
          </cell>
          <cell r="O279">
            <v>0</v>
          </cell>
          <cell r="P279">
            <v>0</v>
          </cell>
          <cell r="Q279">
            <v>0</v>
          </cell>
          <cell r="R279">
            <v>0</v>
          </cell>
          <cell r="S279">
            <v>0</v>
          </cell>
          <cell r="T279">
            <v>0</v>
          </cell>
        </row>
        <row r="280">
          <cell r="N280">
            <v>0</v>
          </cell>
          <cell r="O280">
            <v>0</v>
          </cell>
          <cell r="P280">
            <v>0</v>
          </cell>
          <cell r="Q280">
            <v>0</v>
          </cell>
          <cell r="R280">
            <v>0</v>
          </cell>
          <cell r="S280">
            <v>0</v>
          </cell>
          <cell r="T280">
            <v>0</v>
          </cell>
        </row>
        <row r="281">
          <cell r="N281">
            <v>0</v>
          </cell>
          <cell r="O281">
            <v>0</v>
          </cell>
          <cell r="P281">
            <v>0</v>
          </cell>
          <cell r="Q281">
            <v>0</v>
          </cell>
          <cell r="R281">
            <v>0</v>
          </cell>
          <cell r="S281">
            <v>0</v>
          </cell>
          <cell r="T281">
            <v>0</v>
          </cell>
        </row>
        <row r="282">
          <cell r="N282">
            <v>0</v>
          </cell>
          <cell r="O282">
            <v>0</v>
          </cell>
          <cell r="P282">
            <v>0</v>
          </cell>
          <cell r="Q282">
            <v>0</v>
          </cell>
          <cell r="R282">
            <v>0</v>
          </cell>
          <cell r="S282">
            <v>0</v>
          </cell>
          <cell r="T282">
            <v>0</v>
          </cell>
        </row>
        <row r="283">
          <cell r="N283">
            <v>0</v>
          </cell>
          <cell r="O283">
            <v>0</v>
          </cell>
          <cell r="P283">
            <v>0</v>
          </cell>
          <cell r="Q283">
            <v>0</v>
          </cell>
          <cell r="R283">
            <v>0</v>
          </cell>
          <cell r="S283">
            <v>0</v>
          </cell>
          <cell r="T283">
            <v>0</v>
          </cell>
        </row>
        <row r="284">
          <cell r="N284">
            <v>0</v>
          </cell>
          <cell r="O284">
            <v>0</v>
          </cell>
          <cell r="P284">
            <v>0</v>
          </cell>
          <cell r="Q284">
            <v>0</v>
          </cell>
          <cell r="R284">
            <v>0</v>
          </cell>
          <cell r="S284">
            <v>0</v>
          </cell>
          <cell r="T284">
            <v>0</v>
          </cell>
        </row>
        <row r="285">
          <cell r="N285">
            <v>0</v>
          </cell>
          <cell r="O285">
            <v>0</v>
          </cell>
          <cell r="P285">
            <v>0</v>
          </cell>
          <cell r="Q285">
            <v>0</v>
          </cell>
          <cell r="R285">
            <v>0</v>
          </cell>
          <cell r="S285">
            <v>0</v>
          </cell>
          <cell r="T285">
            <v>0</v>
          </cell>
        </row>
        <row r="286">
          <cell r="N286">
            <v>0</v>
          </cell>
          <cell r="O286">
            <v>0</v>
          </cell>
          <cell r="P286">
            <v>0</v>
          </cell>
          <cell r="Q286">
            <v>0</v>
          </cell>
          <cell r="R286">
            <v>0</v>
          </cell>
          <cell r="S286">
            <v>0</v>
          </cell>
          <cell r="T286">
            <v>0</v>
          </cell>
        </row>
        <row r="287">
          <cell r="N287">
            <v>0</v>
          </cell>
          <cell r="O287">
            <v>0</v>
          </cell>
          <cell r="P287">
            <v>0</v>
          </cell>
          <cell r="Q287">
            <v>0</v>
          </cell>
          <cell r="R287">
            <v>0</v>
          </cell>
          <cell r="S287">
            <v>0</v>
          </cell>
          <cell r="T287">
            <v>0</v>
          </cell>
        </row>
        <row r="288">
          <cell r="N288">
            <v>0</v>
          </cell>
          <cell r="O288">
            <v>0</v>
          </cell>
          <cell r="P288">
            <v>0</v>
          </cell>
          <cell r="Q288">
            <v>0</v>
          </cell>
          <cell r="R288">
            <v>0</v>
          </cell>
          <cell r="S288">
            <v>0</v>
          </cell>
          <cell r="T288">
            <v>0</v>
          </cell>
        </row>
        <row r="289">
          <cell r="N289">
            <v>0</v>
          </cell>
          <cell r="O289">
            <v>0</v>
          </cell>
          <cell r="P289">
            <v>0</v>
          </cell>
          <cell r="Q289">
            <v>0</v>
          </cell>
          <cell r="R289">
            <v>0</v>
          </cell>
          <cell r="S289">
            <v>0</v>
          </cell>
          <cell r="T289">
            <v>0</v>
          </cell>
        </row>
        <row r="290">
          <cell r="N290">
            <v>0</v>
          </cell>
          <cell r="O290">
            <v>0</v>
          </cell>
          <cell r="P290">
            <v>0</v>
          </cell>
          <cell r="Q290">
            <v>0</v>
          </cell>
          <cell r="R290">
            <v>0</v>
          </cell>
          <cell r="S290">
            <v>0</v>
          </cell>
          <cell r="T290">
            <v>0</v>
          </cell>
        </row>
        <row r="291">
          <cell r="N291">
            <v>0</v>
          </cell>
          <cell r="O291">
            <v>0</v>
          </cell>
          <cell r="P291">
            <v>0</v>
          </cell>
          <cell r="Q291">
            <v>0</v>
          </cell>
          <cell r="R291">
            <v>0</v>
          </cell>
          <cell r="S291">
            <v>0</v>
          </cell>
          <cell r="T291">
            <v>0</v>
          </cell>
        </row>
        <row r="292">
          <cell r="N292">
            <v>0</v>
          </cell>
          <cell r="O292">
            <v>0</v>
          </cell>
          <cell r="P292">
            <v>0</v>
          </cell>
          <cell r="Q292">
            <v>0</v>
          </cell>
          <cell r="R292">
            <v>0</v>
          </cell>
          <cell r="S292">
            <v>0</v>
          </cell>
          <cell r="T292">
            <v>0</v>
          </cell>
        </row>
        <row r="293">
          <cell r="N293">
            <v>0</v>
          </cell>
          <cell r="O293">
            <v>0</v>
          </cell>
          <cell r="P293">
            <v>0</v>
          </cell>
          <cell r="Q293">
            <v>0</v>
          </cell>
          <cell r="R293">
            <v>0</v>
          </cell>
          <cell r="S293">
            <v>0</v>
          </cell>
          <cell r="T293">
            <v>0</v>
          </cell>
        </row>
        <row r="294">
          <cell r="N294">
            <v>0</v>
          </cell>
          <cell r="O294">
            <v>0</v>
          </cell>
          <cell r="P294">
            <v>0</v>
          </cell>
          <cell r="Q294">
            <v>0</v>
          </cell>
          <cell r="R294">
            <v>0</v>
          </cell>
          <cell r="S294">
            <v>0</v>
          </cell>
          <cell r="T294">
            <v>0</v>
          </cell>
        </row>
        <row r="295">
          <cell r="N295">
            <v>0</v>
          </cell>
          <cell r="O295">
            <v>0</v>
          </cell>
          <cell r="P295">
            <v>0</v>
          </cell>
          <cell r="Q295">
            <v>0</v>
          </cell>
          <cell r="R295">
            <v>0</v>
          </cell>
          <cell r="S295">
            <v>0</v>
          </cell>
          <cell r="T295">
            <v>0</v>
          </cell>
        </row>
        <row r="296">
          <cell r="N296">
            <v>0</v>
          </cell>
          <cell r="O296">
            <v>0</v>
          </cell>
          <cell r="P296">
            <v>0</v>
          </cell>
          <cell r="Q296">
            <v>0</v>
          </cell>
          <cell r="R296">
            <v>0</v>
          </cell>
          <cell r="S296">
            <v>0</v>
          </cell>
          <cell r="T296">
            <v>0</v>
          </cell>
        </row>
        <row r="297">
          <cell r="N297">
            <v>0</v>
          </cell>
          <cell r="O297">
            <v>0</v>
          </cell>
          <cell r="P297">
            <v>0</v>
          </cell>
          <cell r="Q297">
            <v>0</v>
          </cell>
          <cell r="R297">
            <v>0</v>
          </cell>
          <cell r="S297">
            <v>0</v>
          </cell>
          <cell r="T297">
            <v>0</v>
          </cell>
        </row>
        <row r="298">
          <cell r="N298">
            <v>0</v>
          </cell>
          <cell r="O298">
            <v>0</v>
          </cell>
          <cell r="P298">
            <v>0</v>
          </cell>
          <cell r="Q298">
            <v>0</v>
          </cell>
          <cell r="R298">
            <v>0</v>
          </cell>
          <cell r="S298">
            <v>0</v>
          </cell>
          <cell r="T298">
            <v>0</v>
          </cell>
        </row>
        <row r="299">
          <cell r="N299">
            <v>0</v>
          </cell>
          <cell r="O299">
            <v>0</v>
          </cell>
          <cell r="P299">
            <v>0</v>
          </cell>
          <cell r="Q299">
            <v>0</v>
          </cell>
          <cell r="R299">
            <v>0</v>
          </cell>
          <cell r="S299">
            <v>0</v>
          </cell>
          <cell r="T299">
            <v>0</v>
          </cell>
        </row>
        <row r="300">
          <cell r="N300">
            <v>0</v>
          </cell>
          <cell r="O300">
            <v>0</v>
          </cell>
          <cell r="P300">
            <v>0</v>
          </cell>
          <cell r="Q300">
            <v>0</v>
          </cell>
          <cell r="R300">
            <v>0</v>
          </cell>
          <cell r="S300">
            <v>0</v>
          </cell>
          <cell r="T300">
            <v>0</v>
          </cell>
        </row>
        <row r="301">
          <cell r="N301">
            <v>0</v>
          </cell>
          <cell r="O301">
            <v>0</v>
          </cell>
          <cell r="P301">
            <v>0</v>
          </cell>
          <cell r="Q301">
            <v>0</v>
          </cell>
          <cell r="R301">
            <v>0</v>
          </cell>
          <cell r="S301">
            <v>0</v>
          </cell>
          <cell r="T301">
            <v>0</v>
          </cell>
        </row>
        <row r="302">
          <cell r="N302">
            <v>0</v>
          </cell>
          <cell r="O302">
            <v>0</v>
          </cell>
          <cell r="P302">
            <v>0</v>
          </cell>
          <cell r="Q302">
            <v>0</v>
          </cell>
          <cell r="R302">
            <v>0</v>
          </cell>
          <cell r="S302">
            <v>0</v>
          </cell>
          <cell r="T302">
            <v>0</v>
          </cell>
        </row>
        <row r="303">
          <cell r="N303">
            <v>0</v>
          </cell>
          <cell r="O303">
            <v>0</v>
          </cell>
          <cell r="P303">
            <v>0</v>
          </cell>
          <cell r="Q303">
            <v>0</v>
          </cell>
          <cell r="R303">
            <v>0</v>
          </cell>
          <cell r="S303">
            <v>0</v>
          </cell>
          <cell r="T303">
            <v>0</v>
          </cell>
        </row>
        <row r="304">
          <cell r="N304">
            <v>0</v>
          </cell>
          <cell r="O304">
            <v>0</v>
          </cell>
          <cell r="P304">
            <v>0</v>
          </cell>
          <cell r="Q304">
            <v>0</v>
          </cell>
          <cell r="R304">
            <v>0</v>
          </cell>
          <cell r="S304">
            <v>0</v>
          </cell>
          <cell r="T304">
            <v>0</v>
          </cell>
        </row>
        <row r="305">
          <cell r="N305">
            <v>0</v>
          </cell>
          <cell r="O305">
            <v>0</v>
          </cell>
          <cell r="P305">
            <v>0</v>
          </cell>
          <cell r="Q305">
            <v>0</v>
          </cell>
          <cell r="R305">
            <v>0</v>
          </cell>
          <cell r="S305">
            <v>0</v>
          </cell>
          <cell r="T305">
            <v>0</v>
          </cell>
        </row>
        <row r="306">
          <cell r="N306">
            <v>0</v>
          </cell>
          <cell r="O306">
            <v>0</v>
          </cell>
          <cell r="P306">
            <v>0</v>
          </cell>
          <cell r="Q306">
            <v>0</v>
          </cell>
          <cell r="R306">
            <v>0</v>
          </cell>
          <cell r="S306">
            <v>0</v>
          </cell>
          <cell r="T306">
            <v>0</v>
          </cell>
        </row>
        <row r="307">
          <cell r="N307">
            <v>0</v>
          </cell>
          <cell r="O307">
            <v>0</v>
          </cell>
          <cell r="P307">
            <v>0</v>
          </cell>
          <cell r="Q307">
            <v>0</v>
          </cell>
          <cell r="R307">
            <v>0</v>
          </cell>
          <cell r="S307">
            <v>0</v>
          </cell>
          <cell r="T307">
            <v>0</v>
          </cell>
        </row>
        <row r="308">
          <cell r="N308">
            <v>0</v>
          </cell>
          <cell r="O308">
            <v>0</v>
          </cell>
          <cell r="P308">
            <v>0</v>
          </cell>
          <cell r="Q308">
            <v>0</v>
          </cell>
          <cell r="R308">
            <v>0</v>
          </cell>
          <cell r="S308">
            <v>0</v>
          </cell>
          <cell r="T308">
            <v>0</v>
          </cell>
        </row>
        <row r="309">
          <cell r="N309">
            <v>0</v>
          </cell>
          <cell r="O309">
            <v>0</v>
          </cell>
          <cell r="P309">
            <v>0</v>
          </cell>
          <cell r="Q309">
            <v>0</v>
          </cell>
          <cell r="R309">
            <v>0</v>
          </cell>
          <cell r="S309">
            <v>0</v>
          </cell>
          <cell r="T309">
            <v>0</v>
          </cell>
        </row>
        <row r="310">
          <cell r="N310">
            <v>0</v>
          </cell>
          <cell r="O310">
            <v>0</v>
          </cell>
          <cell r="P310">
            <v>0</v>
          </cell>
          <cell r="Q310">
            <v>0</v>
          </cell>
          <cell r="R310">
            <v>0</v>
          </cell>
          <cell r="S310">
            <v>0</v>
          </cell>
          <cell r="T310">
            <v>0</v>
          </cell>
        </row>
        <row r="311">
          <cell r="N311">
            <v>0</v>
          </cell>
          <cell r="O311">
            <v>0</v>
          </cell>
          <cell r="P311">
            <v>0</v>
          </cell>
          <cell r="Q311">
            <v>0</v>
          </cell>
          <cell r="R311">
            <v>0</v>
          </cell>
          <cell r="S311">
            <v>0</v>
          </cell>
          <cell r="T311">
            <v>0</v>
          </cell>
        </row>
        <row r="312">
          <cell r="N312">
            <v>0</v>
          </cell>
          <cell r="O312">
            <v>0</v>
          </cell>
          <cell r="P312">
            <v>0</v>
          </cell>
          <cell r="Q312">
            <v>0</v>
          </cell>
          <cell r="R312">
            <v>0</v>
          </cell>
          <cell r="S312">
            <v>0</v>
          </cell>
          <cell r="T312">
            <v>0</v>
          </cell>
        </row>
        <row r="313">
          <cell r="N313">
            <v>0</v>
          </cell>
          <cell r="O313">
            <v>0</v>
          </cell>
          <cell r="P313">
            <v>0</v>
          </cell>
          <cell r="Q313">
            <v>0</v>
          </cell>
          <cell r="R313">
            <v>0</v>
          </cell>
          <cell r="S313">
            <v>0</v>
          </cell>
          <cell r="T313">
            <v>0</v>
          </cell>
        </row>
        <row r="314">
          <cell r="N314">
            <v>0</v>
          </cell>
          <cell r="O314">
            <v>0</v>
          </cell>
          <cell r="P314">
            <v>0</v>
          </cell>
          <cell r="Q314">
            <v>0</v>
          </cell>
          <cell r="R314">
            <v>0</v>
          </cell>
          <cell r="S314">
            <v>0</v>
          </cell>
          <cell r="T314">
            <v>0</v>
          </cell>
        </row>
        <row r="315">
          <cell r="N315">
            <v>0</v>
          </cell>
          <cell r="O315">
            <v>0</v>
          </cell>
          <cell r="P315">
            <v>0</v>
          </cell>
          <cell r="Q315">
            <v>0</v>
          </cell>
          <cell r="R315">
            <v>0</v>
          </cell>
          <cell r="S315">
            <v>0</v>
          </cell>
          <cell r="T315">
            <v>0</v>
          </cell>
        </row>
        <row r="316">
          <cell r="N316">
            <v>0</v>
          </cell>
          <cell r="O316">
            <v>0</v>
          </cell>
          <cell r="P316">
            <v>0</v>
          </cell>
          <cell r="Q316">
            <v>0</v>
          </cell>
          <cell r="R316">
            <v>0</v>
          </cell>
          <cell r="S316">
            <v>0</v>
          </cell>
          <cell r="T316">
            <v>0</v>
          </cell>
        </row>
        <row r="317">
          <cell r="N317">
            <v>0</v>
          </cell>
          <cell r="O317">
            <v>0</v>
          </cell>
          <cell r="P317">
            <v>0</v>
          </cell>
          <cell r="Q317">
            <v>0</v>
          </cell>
          <cell r="R317">
            <v>0</v>
          </cell>
          <cell r="S317">
            <v>0</v>
          </cell>
          <cell r="T317">
            <v>0</v>
          </cell>
        </row>
        <row r="318">
          <cell r="N318">
            <v>0</v>
          </cell>
          <cell r="O318">
            <v>0</v>
          </cell>
          <cell r="P318">
            <v>0</v>
          </cell>
          <cell r="Q318">
            <v>0</v>
          </cell>
          <cell r="R318">
            <v>0</v>
          </cell>
          <cell r="S318">
            <v>0</v>
          </cell>
          <cell r="T318">
            <v>0</v>
          </cell>
        </row>
        <row r="319">
          <cell r="N319">
            <v>0</v>
          </cell>
          <cell r="O319">
            <v>0</v>
          </cell>
          <cell r="P319">
            <v>0</v>
          </cell>
          <cell r="Q319">
            <v>0</v>
          </cell>
          <cell r="R319">
            <v>0</v>
          </cell>
          <cell r="S319">
            <v>0</v>
          </cell>
          <cell r="T319">
            <v>0</v>
          </cell>
        </row>
        <row r="320">
          <cell r="N320">
            <v>0</v>
          </cell>
          <cell r="O320">
            <v>0</v>
          </cell>
          <cell r="P320">
            <v>0</v>
          </cell>
          <cell r="Q320">
            <v>0</v>
          </cell>
          <cell r="R320">
            <v>0</v>
          </cell>
          <cell r="S320">
            <v>0</v>
          </cell>
          <cell r="T320">
            <v>0</v>
          </cell>
        </row>
        <row r="321">
          <cell r="N321">
            <v>0</v>
          </cell>
          <cell r="O321">
            <v>0</v>
          </cell>
          <cell r="P321">
            <v>0</v>
          </cell>
          <cell r="Q321">
            <v>0</v>
          </cell>
          <cell r="R321">
            <v>0</v>
          </cell>
          <cell r="S321">
            <v>0</v>
          </cell>
          <cell r="T321">
            <v>0</v>
          </cell>
        </row>
        <row r="322">
          <cell r="N322">
            <v>0</v>
          </cell>
          <cell r="O322">
            <v>0</v>
          </cell>
          <cell r="P322">
            <v>0</v>
          </cell>
          <cell r="Q322">
            <v>0</v>
          </cell>
          <cell r="R322">
            <v>0</v>
          </cell>
          <cell r="S322">
            <v>0</v>
          </cell>
          <cell r="T322">
            <v>0</v>
          </cell>
        </row>
        <row r="323">
          <cell r="N323">
            <v>0</v>
          </cell>
          <cell r="O323">
            <v>0</v>
          </cell>
          <cell r="P323">
            <v>0</v>
          </cell>
          <cell r="Q323">
            <v>0</v>
          </cell>
          <cell r="R323">
            <v>0</v>
          </cell>
          <cell r="S323">
            <v>0</v>
          </cell>
          <cell r="T323">
            <v>0</v>
          </cell>
        </row>
        <row r="324">
          <cell r="N324">
            <v>0</v>
          </cell>
          <cell r="O324">
            <v>0</v>
          </cell>
          <cell r="P324">
            <v>0</v>
          </cell>
          <cell r="Q324">
            <v>0</v>
          </cell>
          <cell r="R324">
            <v>0</v>
          </cell>
          <cell r="S324">
            <v>0</v>
          </cell>
          <cell r="T324">
            <v>0</v>
          </cell>
        </row>
        <row r="325">
          <cell r="N325">
            <v>0</v>
          </cell>
          <cell r="O325">
            <v>0</v>
          </cell>
          <cell r="P325">
            <v>0</v>
          </cell>
          <cell r="Q325">
            <v>0</v>
          </cell>
          <cell r="R325">
            <v>0</v>
          </cell>
          <cell r="S325">
            <v>0</v>
          </cell>
          <cell r="T325">
            <v>0</v>
          </cell>
        </row>
        <row r="326">
          <cell r="N326">
            <v>0</v>
          </cell>
          <cell r="O326">
            <v>0</v>
          </cell>
          <cell r="P326">
            <v>0</v>
          </cell>
          <cell r="Q326">
            <v>0</v>
          </cell>
          <cell r="R326">
            <v>0</v>
          </cell>
          <cell r="S326">
            <v>0</v>
          </cell>
          <cell r="T326">
            <v>0</v>
          </cell>
        </row>
        <row r="327">
          <cell r="N327">
            <v>0</v>
          </cell>
          <cell r="O327">
            <v>0</v>
          </cell>
          <cell r="P327">
            <v>0</v>
          </cell>
          <cell r="Q327">
            <v>0</v>
          </cell>
          <cell r="R327">
            <v>0</v>
          </cell>
          <cell r="S327">
            <v>0</v>
          </cell>
          <cell r="T327">
            <v>0</v>
          </cell>
        </row>
        <row r="328">
          <cell r="N328">
            <v>0</v>
          </cell>
          <cell r="O328">
            <v>0</v>
          </cell>
          <cell r="P328">
            <v>0</v>
          </cell>
          <cell r="Q328">
            <v>0</v>
          </cell>
          <cell r="R328">
            <v>0</v>
          </cell>
          <cell r="S328">
            <v>0</v>
          </cell>
          <cell r="T328">
            <v>0</v>
          </cell>
        </row>
        <row r="329">
          <cell r="N329">
            <v>0</v>
          </cell>
          <cell r="O329">
            <v>0</v>
          </cell>
          <cell r="P329">
            <v>0</v>
          </cell>
          <cell r="Q329">
            <v>0</v>
          </cell>
          <cell r="R329">
            <v>0</v>
          </cell>
          <cell r="S329">
            <v>0</v>
          </cell>
          <cell r="T329">
            <v>0</v>
          </cell>
        </row>
        <row r="330">
          <cell r="N330">
            <v>0</v>
          </cell>
          <cell r="O330">
            <v>0</v>
          </cell>
          <cell r="P330">
            <v>0</v>
          </cell>
          <cell r="Q330">
            <v>0</v>
          </cell>
          <cell r="R330">
            <v>0</v>
          </cell>
          <cell r="S330">
            <v>0</v>
          </cell>
          <cell r="T330">
            <v>0</v>
          </cell>
        </row>
        <row r="331">
          <cell r="N331">
            <v>0</v>
          </cell>
          <cell r="O331">
            <v>0</v>
          </cell>
          <cell r="P331">
            <v>0</v>
          </cell>
          <cell r="Q331">
            <v>0</v>
          </cell>
          <cell r="R331">
            <v>0</v>
          </cell>
          <cell r="S331">
            <v>0</v>
          </cell>
          <cell r="T331">
            <v>0</v>
          </cell>
        </row>
        <row r="332">
          <cell r="N332">
            <v>0</v>
          </cell>
          <cell r="O332">
            <v>0</v>
          </cell>
          <cell r="P332">
            <v>0</v>
          </cell>
          <cell r="Q332">
            <v>0</v>
          </cell>
          <cell r="R332">
            <v>0</v>
          </cell>
          <cell r="S332">
            <v>0</v>
          </cell>
          <cell r="T332">
            <v>0</v>
          </cell>
        </row>
        <row r="333">
          <cell r="N333">
            <v>0</v>
          </cell>
          <cell r="O333">
            <v>0</v>
          </cell>
          <cell r="P333">
            <v>0</v>
          </cell>
          <cell r="Q333">
            <v>0</v>
          </cell>
          <cell r="R333">
            <v>0</v>
          </cell>
          <cell r="S333">
            <v>0</v>
          </cell>
          <cell r="T333">
            <v>0</v>
          </cell>
        </row>
        <row r="334">
          <cell r="N334">
            <v>0</v>
          </cell>
          <cell r="O334">
            <v>0</v>
          </cell>
          <cell r="P334">
            <v>0</v>
          </cell>
          <cell r="Q334">
            <v>0</v>
          </cell>
          <cell r="R334">
            <v>0</v>
          </cell>
          <cell r="S334">
            <v>0</v>
          </cell>
          <cell r="T334">
            <v>0</v>
          </cell>
        </row>
        <row r="335">
          <cell r="N335">
            <v>0</v>
          </cell>
          <cell r="O335">
            <v>0</v>
          </cell>
          <cell r="P335">
            <v>0</v>
          </cell>
          <cell r="Q335">
            <v>0</v>
          </cell>
          <cell r="R335">
            <v>0</v>
          </cell>
          <cell r="S335">
            <v>0</v>
          </cell>
          <cell r="T335">
            <v>0</v>
          </cell>
        </row>
        <row r="336">
          <cell r="N336">
            <v>0</v>
          </cell>
          <cell r="O336">
            <v>0</v>
          </cell>
          <cell r="P336">
            <v>0</v>
          </cell>
          <cell r="Q336">
            <v>0</v>
          </cell>
          <cell r="R336">
            <v>0</v>
          </cell>
          <cell r="S336">
            <v>0</v>
          </cell>
          <cell r="T336">
            <v>0</v>
          </cell>
        </row>
        <row r="337">
          <cell r="N337">
            <v>0</v>
          </cell>
          <cell r="O337">
            <v>0</v>
          </cell>
          <cell r="P337">
            <v>0</v>
          </cell>
          <cell r="Q337">
            <v>0</v>
          </cell>
          <cell r="R337">
            <v>0</v>
          </cell>
          <cell r="S337">
            <v>0</v>
          </cell>
          <cell r="T337">
            <v>0</v>
          </cell>
        </row>
        <row r="338">
          <cell r="N338">
            <v>0</v>
          </cell>
          <cell r="O338">
            <v>0</v>
          </cell>
          <cell r="P338">
            <v>0</v>
          </cell>
          <cell r="Q338">
            <v>0</v>
          </cell>
          <cell r="R338">
            <v>0</v>
          </cell>
          <cell r="S338">
            <v>0</v>
          </cell>
          <cell r="T338">
            <v>0</v>
          </cell>
        </row>
        <row r="339">
          <cell r="N339">
            <v>0</v>
          </cell>
          <cell r="O339">
            <v>0</v>
          </cell>
          <cell r="P339">
            <v>0</v>
          </cell>
          <cell r="Q339">
            <v>0</v>
          </cell>
          <cell r="R339">
            <v>0</v>
          </cell>
          <cell r="S339">
            <v>0</v>
          </cell>
          <cell r="T339">
            <v>0</v>
          </cell>
        </row>
        <row r="340">
          <cell r="N340">
            <v>0</v>
          </cell>
          <cell r="O340">
            <v>0</v>
          </cell>
          <cell r="P340">
            <v>0</v>
          </cell>
          <cell r="Q340">
            <v>0</v>
          </cell>
          <cell r="R340">
            <v>0</v>
          </cell>
          <cell r="S340">
            <v>0</v>
          </cell>
          <cell r="T340">
            <v>0</v>
          </cell>
        </row>
        <row r="341">
          <cell r="N341">
            <v>0</v>
          </cell>
          <cell r="O341">
            <v>0</v>
          </cell>
          <cell r="P341">
            <v>0</v>
          </cell>
          <cell r="Q341">
            <v>0</v>
          </cell>
          <cell r="R341">
            <v>0</v>
          </cell>
          <cell r="S341">
            <v>0</v>
          </cell>
          <cell r="T341">
            <v>0</v>
          </cell>
        </row>
        <row r="342">
          <cell r="N342">
            <v>0</v>
          </cell>
          <cell r="O342">
            <v>0</v>
          </cell>
          <cell r="P342">
            <v>0</v>
          </cell>
          <cell r="Q342">
            <v>0</v>
          </cell>
          <cell r="R342">
            <v>0</v>
          </cell>
          <cell r="S342">
            <v>0</v>
          </cell>
          <cell r="T342">
            <v>0</v>
          </cell>
        </row>
        <row r="343">
          <cell r="N343">
            <v>0</v>
          </cell>
          <cell r="O343">
            <v>0</v>
          </cell>
          <cell r="P343">
            <v>0</v>
          </cell>
          <cell r="Q343">
            <v>0</v>
          </cell>
          <cell r="R343">
            <v>0</v>
          </cell>
          <cell r="S343">
            <v>0</v>
          </cell>
          <cell r="T343">
            <v>0</v>
          </cell>
        </row>
        <row r="344">
          <cell r="N344">
            <v>0</v>
          </cell>
          <cell r="O344">
            <v>0</v>
          </cell>
          <cell r="P344">
            <v>0</v>
          </cell>
          <cell r="Q344">
            <v>0</v>
          </cell>
          <cell r="R344">
            <v>0</v>
          </cell>
          <cell r="S344">
            <v>0</v>
          </cell>
          <cell r="T344">
            <v>0</v>
          </cell>
        </row>
        <row r="345">
          <cell r="N345">
            <v>0</v>
          </cell>
          <cell r="O345">
            <v>0</v>
          </cell>
          <cell r="P345">
            <v>0</v>
          </cell>
          <cell r="Q345">
            <v>0</v>
          </cell>
          <cell r="R345">
            <v>0</v>
          </cell>
          <cell r="S345">
            <v>0</v>
          </cell>
          <cell r="T345">
            <v>0</v>
          </cell>
        </row>
        <row r="346">
          <cell r="N346">
            <v>0</v>
          </cell>
          <cell r="O346">
            <v>0</v>
          </cell>
          <cell r="P346">
            <v>0</v>
          </cell>
          <cell r="Q346">
            <v>0</v>
          </cell>
          <cell r="R346">
            <v>0</v>
          </cell>
          <cell r="S346">
            <v>0</v>
          </cell>
          <cell r="T346">
            <v>0</v>
          </cell>
        </row>
        <row r="347">
          <cell r="N347">
            <v>0</v>
          </cell>
          <cell r="O347">
            <v>0</v>
          </cell>
          <cell r="P347">
            <v>0</v>
          </cell>
          <cell r="Q347">
            <v>0</v>
          </cell>
          <cell r="R347">
            <v>0</v>
          </cell>
          <cell r="S347">
            <v>0</v>
          </cell>
          <cell r="T347">
            <v>0</v>
          </cell>
        </row>
        <row r="348">
          <cell r="N348">
            <v>0</v>
          </cell>
          <cell r="O348">
            <v>0</v>
          </cell>
          <cell r="P348">
            <v>0</v>
          </cell>
          <cell r="Q348">
            <v>0</v>
          </cell>
          <cell r="R348">
            <v>0</v>
          </cell>
          <cell r="S348">
            <v>0</v>
          </cell>
          <cell r="T348">
            <v>0</v>
          </cell>
        </row>
        <row r="349">
          <cell r="N349">
            <v>0</v>
          </cell>
          <cell r="O349">
            <v>0</v>
          </cell>
          <cell r="P349">
            <v>0</v>
          </cell>
          <cell r="Q349">
            <v>0</v>
          </cell>
          <cell r="R349">
            <v>0</v>
          </cell>
          <cell r="S349">
            <v>0</v>
          </cell>
          <cell r="T349">
            <v>0</v>
          </cell>
        </row>
        <row r="350">
          <cell r="N350">
            <v>0</v>
          </cell>
          <cell r="O350">
            <v>0</v>
          </cell>
          <cell r="P350">
            <v>0</v>
          </cell>
          <cell r="Q350">
            <v>0</v>
          </cell>
          <cell r="R350">
            <v>0</v>
          </cell>
          <cell r="S350">
            <v>0</v>
          </cell>
          <cell r="T350">
            <v>0</v>
          </cell>
        </row>
        <row r="351">
          <cell r="N351">
            <v>0</v>
          </cell>
          <cell r="O351">
            <v>0</v>
          </cell>
          <cell r="P351">
            <v>0</v>
          </cell>
          <cell r="Q351">
            <v>0</v>
          </cell>
          <cell r="R351">
            <v>0</v>
          </cell>
          <cell r="S351">
            <v>0</v>
          </cell>
          <cell r="T351">
            <v>0</v>
          </cell>
        </row>
        <row r="352">
          <cell r="N352">
            <v>0</v>
          </cell>
          <cell r="O352">
            <v>0</v>
          </cell>
          <cell r="P352">
            <v>0</v>
          </cell>
          <cell r="Q352">
            <v>0</v>
          </cell>
          <cell r="R352">
            <v>0</v>
          </cell>
          <cell r="S352">
            <v>0</v>
          </cell>
          <cell r="T352">
            <v>0</v>
          </cell>
        </row>
        <row r="353">
          <cell r="N353">
            <v>0</v>
          </cell>
          <cell r="O353">
            <v>0</v>
          </cell>
          <cell r="P353">
            <v>0</v>
          </cell>
          <cell r="Q353">
            <v>0</v>
          </cell>
          <cell r="R353">
            <v>0</v>
          </cell>
          <cell r="S353">
            <v>0</v>
          </cell>
          <cell r="T353">
            <v>0</v>
          </cell>
        </row>
        <row r="354">
          <cell r="N354">
            <v>0</v>
          </cell>
          <cell r="O354">
            <v>0</v>
          </cell>
          <cell r="P354">
            <v>0</v>
          </cell>
          <cell r="Q354">
            <v>0</v>
          </cell>
          <cell r="R354">
            <v>0</v>
          </cell>
          <cell r="S354">
            <v>0</v>
          </cell>
          <cell r="T354">
            <v>0</v>
          </cell>
        </row>
        <row r="355">
          <cell r="N355">
            <v>0</v>
          </cell>
          <cell r="O355">
            <v>0</v>
          </cell>
          <cell r="P355">
            <v>0</v>
          </cell>
          <cell r="Q355">
            <v>0</v>
          </cell>
          <cell r="R355">
            <v>0</v>
          </cell>
          <cell r="S355">
            <v>0</v>
          </cell>
          <cell r="T355">
            <v>0</v>
          </cell>
        </row>
        <row r="356">
          <cell r="N356">
            <v>0</v>
          </cell>
          <cell r="O356">
            <v>0</v>
          </cell>
          <cell r="P356">
            <v>0</v>
          </cell>
          <cell r="Q356">
            <v>0</v>
          </cell>
          <cell r="R356">
            <v>0</v>
          </cell>
          <cell r="S356">
            <v>0</v>
          </cell>
          <cell r="T356">
            <v>0</v>
          </cell>
        </row>
        <row r="357">
          <cell r="N357">
            <v>0</v>
          </cell>
          <cell r="O357">
            <v>0</v>
          </cell>
          <cell r="P357">
            <v>0</v>
          </cell>
          <cell r="Q357">
            <v>0</v>
          </cell>
          <cell r="R357">
            <v>0</v>
          </cell>
          <cell r="S357">
            <v>0</v>
          </cell>
          <cell r="T357">
            <v>0</v>
          </cell>
        </row>
        <row r="358">
          <cell r="N358">
            <v>0</v>
          </cell>
          <cell r="O358">
            <v>0</v>
          </cell>
          <cell r="P358">
            <v>0</v>
          </cell>
          <cell r="Q358">
            <v>0</v>
          </cell>
          <cell r="R358">
            <v>0</v>
          </cell>
          <cell r="S358">
            <v>0</v>
          </cell>
          <cell r="T358">
            <v>0</v>
          </cell>
        </row>
        <row r="359">
          <cell r="N359">
            <v>0</v>
          </cell>
          <cell r="O359">
            <v>0</v>
          </cell>
          <cell r="P359">
            <v>0</v>
          </cell>
          <cell r="Q359">
            <v>0</v>
          </cell>
          <cell r="R359">
            <v>0</v>
          </cell>
          <cell r="S359">
            <v>0</v>
          </cell>
          <cell r="T359">
            <v>0</v>
          </cell>
        </row>
        <row r="360">
          <cell r="N360">
            <v>0</v>
          </cell>
          <cell r="O360">
            <v>0</v>
          </cell>
          <cell r="P360">
            <v>0</v>
          </cell>
          <cell r="Q360">
            <v>0</v>
          </cell>
          <cell r="R360">
            <v>0</v>
          </cell>
          <cell r="S360">
            <v>0</v>
          </cell>
          <cell r="T360">
            <v>0</v>
          </cell>
        </row>
        <row r="361">
          <cell r="N361">
            <v>0</v>
          </cell>
          <cell r="O361">
            <v>0</v>
          </cell>
          <cell r="P361">
            <v>0</v>
          </cell>
          <cell r="Q361">
            <v>0</v>
          </cell>
          <cell r="R361">
            <v>0</v>
          </cell>
          <cell r="S361">
            <v>0</v>
          </cell>
          <cell r="T361">
            <v>0</v>
          </cell>
        </row>
        <row r="362">
          <cell r="N362">
            <v>0</v>
          </cell>
          <cell r="O362">
            <v>0</v>
          </cell>
          <cell r="P362">
            <v>0</v>
          </cell>
          <cell r="Q362">
            <v>0</v>
          </cell>
          <cell r="R362">
            <v>0</v>
          </cell>
          <cell r="S362">
            <v>0</v>
          </cell>
          <cell r="T362">
            <v>0</v>
          </cell>
        </row>
        <row r="363">
          <cell r="N363">
            <v>0</v>
          </cell>
          <cell r="O363">
            <v>0</v>
          </cell>
          <cell r="P363">
            <v>0</v>
          </cell>
          <cell r="Q363">
            <v>0</v>
          </cell>
          <cell r="R363">
            <v>0</v>
          </cell>
          <cell r="S363">
            <v>0</v>
          </cell>
          <cell r="T363">
            <v>0</v>
          </cell>
        </row>
        <row r="364">
          <cell r="N364">
            <v>0</v>
          </cell>
          <cell r="O364">
            <v>0</v>
          </cell>
          <cell r="P364">
            <v>0</v>
          </cell>
          <cell r="Q364">
            <v>0</v>
          </cell>
          <cell r="R364">
            <v>0</v>
          </cell>
          <cell r="S364">
            <v>0</v>
          </cell>
          <cell r="T364">
            <v>0</v>
          </cell>
        </row>
        <row r="365">
          <cell r="N365">
            <v>0</v>
          </cell>
          <cell r="O365">
            <v>0</v>
          </cell>
          <cell r="P365">
            <v>0</v>
          </cell>
          <cell r="Q365">
            <v>0</v>
          </cell>
          <cell r="R365">
            <v>0</v>
          </cell>
          <cell r="S365">
            <v>0</v>
          </cell>
          <cell r="T365">
            <v>0</v>
          </cell>
        </row>
        <row r="366">
          <cell r="N366">
            <v>0</v>
          </cell>
          <cell r="O366">
            <v>0</v>
          </cell>
          <cell r="P366">
            <v>0</v>
          </cell>
          <cell r="Q366">
            <v>0</v>
          </cell>
          <cell r="R366">
            <v>0</v>
          </cell>
          <cell r="S366">
            <v>0</v>
          </cell>
          <cell r="T366">
            <v>0</v>
          </cell>
        </row>
        <row r="367">
          <cell r="N367">
            <v>0</v>
          </cell>
          <cell r="O367">
            <v>0</v>
          </cell>
          <cell r="P367">
            <v>0</v>
          </cell>
          <cell r="Q367">
            <v>0</v>
          </cell>
          <cell r="R367">
            <v>0</v>
          </cell>
          <cell r="S367">
            <v>0</v>
          </cell>
          <cell r="T367">
            <v>0</v>
          </cell>
        </row>
        <row r="368">
          <cell r="N368">
            <v>0</v>
          </cell>
          <cell r="O368">
            <v>0</v>
          </cell>
          <cell r="P368">
            <v>0</v>
          </cell>
          <cell r="Q368">
            <v>0</v>
          </cell>
          <cell r="R368">
            <v>0</v>
          </cell>
          <cell r="S368">
            <v>0</v>
          </cell>
          <cell r="T368">
            <v>0</v>
          </cell>
        </row>
        <row r="369">
          <cell r="N369">
            <v>0</v>
          </cell>
          <cell r="O369">
            <v>0</v>
          </cell>
          <cell r="P369">
            <v>0</v>
          </cell>
          <cell r="Q369">
            <v>0</v>
          </cell>
          <cell r="R369">
            <v>0</v>
          </cell>
          <cell r="S369">
            <v>0</v>
          </cell>
          <cell r="T369">
            <v>0</v>
          </cell>
        </row>
        <row r="370">
          <cell r="N370">
            <v>0</v>
          </cell>
          <cell r="O370">
            <v>0</v>
          </cell>
          <cell r="P370">
            <v>0</v>
          </cell>
          <cell r="Q370">
            <v>0</v>
          </cell>
          <cell r="R370">
            <v>0</v>
          </cell>
          <cell r="S370">
            <v>0</v>
          </cell>
          <cell r="T370">
            <v>0</v>
          </cell>
        </row>
        <row r="371">
          <cell r="N371">
            <v>0</v>
          </cell>
          <cell r="O371">
            <v>0</v>
          </cell>
          <cell r="P371">
            <v>0</v>
          </cell>
          <cell r="Q371">
            <v>0</v>
          </cell>
          <cell r="R371">
            <v>0</v>
          </cell>
          <cell r="S371">
            <v>0</v>
          </cell>
          <cell r="T371">
            <v>0</v>
          </cell>
        </row>
        <row r="372">
          <cell r="N372">
            <v>0</v>
          </cell>
          <cell r="O372">
            <v>0</v>
          </cell>
          <cell r="P372">
            <v>0</v>
          </cell>
          <cell r="Q372">
            <v>0</v>
          </cell>
          <cell r="R372">
            <v>0</v>
          </cell>
          <cell r="S372">
            <v>0</v>
          </cell>
          <cell r="T372">
            <v>0</v>
          </cell>
        </row>
        <row r="373">
          <cell r="N373">
            <v>0</v>
          </cell>
          <cell r="O373">
            <v>0</v>
          </cell>
          <cell r="P373">
            <v>0</v>
          </cell>
          <cell r="Q373">
            <v>0</v>
          </cell>
          <cell r="R373">
            <v>0</v>
          </cell>
          <cell r="S373">
            <v>0</v>
          </cell>
          <cell r="T373">
            <v>0</v>
          </cell>
        </row>
        <row r="374">
          <cell r="N374">
            <v>0</v>
          </cell>
          <cell r="O374">
            <v>0</v>
          </cell>
          <cell r="P374">
            <v>0</v>
          </cell>
          <cell r="Q374">
            <v>0</v>
          </cell>
          <cell r="R374">
            <v>0</v>
          </cell>
          <cell r="S374">
            <v>0</v>
          </cell>
          <cell r="T374">
            <v>0</v>
          </cell>
        </row>
        <row r="375">
          <cell r="N375">
            <v>0</v>
          </cell>
          <cell r="O375">
            <v>0</v>
          </cell>
          <cell r="P375">
            <v>0</v>
          </cell>
          <cell r="Q375">
            <v>0</v>
          </cell>
          <cell r="R375">
            <v>0</v>
          </cell>
          <cell r="S375">
            <v>0</v>
          </cell>
          <cell r="T375">
            <v>0</v>
          </cell>
        </row>
        <row r="376">
          <cell r="N376">
            <v>0</v>
          </cell>
          <cell r="O376">
            <v>0</v>
          </cell>
          <cell r="P376">
            <v>0</v>
          </cell>
          <cell r="Q376">
            <v>0</v>
          </cell>
          <cell r="R376">
            <v>0</v>
          </cell>
          <cell r="S376">
            <v>0</v>
          </cell>
          <cell r="T376">
            <v>0</v>
          </cell>
        </row>
        <row r="377">
          <cell r="N377">
            <v>0</v>
          </cell>
          <cell r="O377">
            <v>0</v>
          </cell>
          <cell r="P377">
            <v>0</v>
          </cell>
          <cell r="Q377">
            <v>0</v>
          </cell>
          <cell r="R377">
            <v>0</v>
          </cell>
          <cell r="S377">
            <v>0</v>
          </cell>
          <cell r="T377">
            <v>0</v>
          </cell>
        </row>
        <row r="378">
          <cell r="N378">
            <v>0</v>
          </cell>
          <cell r="O378">
            <v>0</v>
          </cell>
          <cell r="P378">
            <v>0</v>
          </cell>
          <cell r="Q378">
            <v>0</v>
          </cell>
          <cell r="R378">
            <v>0</v>
          </cell>
          <cell r="S378">
            <v>0</v>
          </cell>
          <cell r="T378">
            <v>0</v>
          </cell>
        </row>
        <row r="379">
          <cell r="N379">
            <v>0</v>
          </cell>
          <cell r="O379">
            <v>0</v>
          </cell>
          <cell r="P379">
            <v>0</v>
          </cell>
          <cell r="Q379">
            <v>0</v>
          </cell>
          <cell r="R379">
            <v>0</v>
          </cell>
          <cell r="S379">
            <v>0</v>
          </cell>
          <cell r="T379">
            <v>0</v>
          </cell>
        </row>
        <row r="380">
          <cell r="N380">
            <v>0</v>
          </cell>
          <cell r="O380">
            <v>0</v>
          </cell>
          <cell r="P380">
            <v>0</v>
          </cell>
          <cell r="Q380">
            <v>0</v>
          </cell>
          <cell r="R380">
            <v>0</v>
          </cell>
          <cell r="S380">
            <v>0</v>
          </cell>
          <cell r="T380">
            <v>0</v>
          </cell>
        </row>
        <row r="381">
          <cell r="N381">
            <v>0</v>
          </cell>
          <cell r="O381">
            <v>0</v>
          </cell>
          <cell r="P381">
            <v>0</v>
          </cell>
          <cell r="Q381">
            <v>0</v>
          </cell>
          <cell r="R381">
            <v>0</v>
          </cell>
          <cell r="S381">
            <v>0</v>
          </cell>
          <cell r="T381">
            <v>0</v>
          </cell>
        </row>
        <row r="382">
          <cell r="N382">
            <v>0</v>
          </cell>
          <cell r="O382">
            <v>0</v>
          </cell>
          <cell r="P382">
            <v>0</v>
          </cell>
          <cell r="Q382">
            <v>0</v>
          </cell>
          <cell r="R382">
            <v>0</v>
          </cell>
          <cell r="S382">
            <v>0</v>
          </cell>
          <cell r="T382">
            <v>0</v>
          </cell>
        </row>
        <row r="383">
          <cell r="N383">
            <v>0</v>
          </cell>
          <cell r="O383">
            <v>0</v>
          </cell>
          <cell r="P383">
            <v>0</v>
          </cell>
          <cell r="Q383">
            <v>0</v>
          </cell>
          <cell r="R383">
            <v>0</v>
          </cell>
          <cell r="S383">
            <v>0</v>
          </cell>
          <cell r="T383">
            <v>0</v>
          </cell>
        </row>
        <row r="384">
          <cell r="N384">
            <v>0</v>
          </cell>
          <cell r="O384">
            <v>0</v>
          </cell>
          <cell r="P384">
            <v>0</v>
          </cell>
          <cell r="Q384">
            <v>0</v>
          </cell>
          <cell r="R384">
            <v>0</v>
          </cell>
          <cell r="S384">
            <v>0</v>
          </cell>
          <cell r="T384">
            <v>0</v>
          </cell>
        </row>
        <row r="385">
          <cell r="N385">
            <v>0</v>
          </cell>
          <cell r="O385">
            <v>0</v>
          </cell>
          <cell r="P385">
            <v>0</v>
          </cell>
          <cell r="Q385">
            <v>0</v>
          </cell>
          <cell r="R385">
            <v>0</v>
          </cell>
          <cell r="S385">
            <v>0</v>
          </cell>
          <cell r="T385">
            <v>0</v>
          </cell>
        </row>
        <row r="386">
          <cell r="N386">
            <v>0</v>
          </cell>
          <cell r="O386">
            <v>0</v>
          </cell>
          <cell r="P386">
            <v>0</v>
          </cell>
          <cell r="Q386">
            <v>0</v>
          </cell>
          <cell r="R386">
            <v>0</v>
          </cell>
          <cell r="S386">
            <v>0</v>
          </cell>
          <cell r="T386">
            <v>0</v>
          </cell>
        </row>
        <row r="387">
          <cell r="N387">
            <v>0</v>
          </cell>
          <cell r="O387">
            <v>0</v>
          </cell>
          <cell r="P387">
            <v>0</v>
          </cell>
          <cell r="Q387">
            <v>0</v>
          </cell>
          <cell r="R387">
            <v>0</v>
          </cell>
          <cell r="S387">
            <v>0</v>
          </cell>
          <cell r="T387">
            <v>0</v>
          </cell>
        </row>
        <row r="388">
          <cell r="N388">
            <v>0</v>
          </cell>
          <cell r="O388">
            <v>0</v>
          </cell>
          <cell r="P388">
            <v>0</v>
          </cell>
          <cell r="Q388">
            <v>0</v>
          </cell>
          <cell r="R388">
            <v>0</v>
          </cell>
          <cell r="S388">
            <v>0</v>
          </cell>
          <cell r="T388">
            <v>0</v>
          </cell>
        </row>
        <row r="389">
          <cell r="N389">
            <v>0</v>
          </cell>
          <cell r="O389">
            <v>0</v>
          </cell>
          <cell r="P389">
            <v>0</v>
          </cell>
          <cell r="Q389">
            <v>0</v>
          </cell>
          <cell r="R389">
            <v>0</v>
          </cell>
          <cell r="S389">
            <v>0</v>
          </cell>
          <cell r="T389">
            <v>0</v>
          </cell>
        </row>
        <row r="390">
          <cell r="N390">
            <v>0</v>
          </cell>
          <cell r="O390">
            <v>0</v>
          </cell>
          <cell r="P390">
            <v>0</v>
          </cell>
          <cell r="Q390">
            <v>0</v>
          </cell>
          <cell r="R390">
            <v>0</v>
          </cell>
          <cell r="S390">
            <v>0</v>
          </cell>
          <cell r="T390">
            <v>0</v>
          </cell>
        </row>
        <row r="391">
          <cell r="N391">
            <v>0</v>
          </cell>
          <cell r="O391">
            <v>0</v>
          </cell>
          <cell r="P391">
            <v>0</v>
          </cell>
          <cell r="Q391">
            <v>0</v>
          </cell>
          <cell r="R391">
            <v>0</v>
          </cell>
          <cell r="S391">
            <v>0</v>
          </cell>
          <cell r="T391">
            <v>0</v>
          </cell>
        </row>
        <row r="392">
          <cell r="N392">
            <v>0</v>
          </cell>
          <cell r="O392">
            <v>0</v>
          </cell>
          <cell r="P392">
            <v>0</v>
          </cell>
          <cell r="Q392">
            <v>0</v>
          </cell>
          <cell r="R392">
            <v>0</v>
          </cell>
          <cell r="S392">
            <v>0</v>
          </cell>
          <cell r="T392">
            <v>0</v>
          </cell>
        </row>
        <row r="393">
          <cell r="N393">
            <v>0</v>
          </cell>
          <cell r="O393">
            <v>0</v>
          </cell>
          <cell r="P393">
            <v>0</v>
          </cell>
          <cell r="Q393">
            <v>0</v>
          </cell>
          <cell r="R393">
            <v>0</v>
          </cell>
          <cell r="S393">
            <v>0</v>
          </cell>
          <cell r="T393">
            <v>0</v>
          </cell>
        </row>
        <row r="394">
          <cell r="N394">
            <v>0</v>
          </cell>
          <cell r="O394">
            <v>0</v>
          </cell>
          <cell r="P394">
            <v>0</v>
          </cell>
          <cell r="Q394">
            <v>0</v>
          </cell>
          <cell r="R394">
            <v>0</v>
          </cell>
          <cell r="S394">
            <v>0</v>
          </cell>
          <cell r="T394">
            <v>0</v>
          </cell>
        </row>
        <row r="395">
          <cell r="N395">
            <v>0</v>
          </cell>
          <cell r="O395">
            <v>0</v>
          </cell>
          <cell r="P395">
            <v>0</v>
          </cell>
          <cell r="Q395">
            <v>0</v>
          </cell>
          <cell r="R395">
            <v>0</v>
          </cell>
          <cell r="S395">
            <v>0</v>
          </cell>
          <cell r="T395">
            <v>0</v>
          </cell>
        </row>
        <row r="396">
          <cell r="N396">
            <v>0</v>
          </cell>
          <cell r="O396">
            <v>0</v>
          </cell>
          <cell r="P396">
            <v>0</v>
          </cell>
          <cell r="Q396">
            <v>0</v>
          </cell>
          <cell r="R396">
            <v>0</v>
          </cell>
          <cell r="S396">
            <v>0</v>
          </cell>
          <cell r="T396">
            <v>0</v>
          </cell>
        </row>
        <row r="397">
          <cell r="N397">
            <v>0</v>
          </cell>
          <cell r="O397">
            <v>0</v>
          </cell>
          <cell r="P397">
            <v>0</v>
          </cell>
          <cell r="Q397">
            <v>0</v>
          </cell>
          <cell r="R397">
            <v>0</v>
          </cell>
          <cell r="S397">
            <v>0</v>
          </cell>
          <cell r="T397">
            <v>0</v>
          </cell>
        </row>
        <row r="398">
          <cell r="N398">
            <v>0</v>
          </cell>
          <cell r="O398">
            <v>0</v>
          </cell>
          <cell r="P398">
            <v>0</v>
          </cell>
          <cell r="Q398">
            <v>0</v>
          </cell>
          <cell r="R398">
            <v>0</v>
          </cell>
          <cell r="S398">
            <v>0</v>
          </cell>
          <cell r="T398">
            <v>0</v>
          </cell>
        </row>
        <row r="399">
          <cell r="N399">
            <v>0</v>
          </cell>
          <cell r="O399">
            <v>0</v>
          </cell>
          <cell r="P399">
            <v>0</v>
          </cell>
          <cell r="Q399">
            <v>0</v>
          </cell>
          <cell r="R399">
            <v>0</v>
          </cell>
          <cell r="S399">
            <v>0</v>
          </cell>
          <cell r="T399">
            <v>0</v>
          </cell>
        </row>
        <row r="400">
          <cell r="N400">
            <v>0</v>
          </cell>
          <cell r="O400">
            <v>0</v>
          </cell>
          <cell r="P400">
            <v>0</v>
          </cell>
          <cell r="Q400">
            <v>0</v>
          </cell>
          <cell r="R400">
            <v>0</v>
          </cell>
          <cell r="S400">
            <v>0</v>
          </cell>
          <cell r="T400">
            <v>0</v>
          </cell>
        </row>
        <row r="401">
          <cell r="N401">
            <v>0</v>
          </cell>
          <cell r="O401">
            <v>0</v>
          </cell>
          <cell r="P401">
            <v>0</v>
          </cell>
          <cell r="Q401">
            <v>0</v>
          </cell>
          <cell r="R401">
            <v>0</v>
          </cell>
          <cell r="S401">
            <v>0</v>
          </cell>
          <cell r="T401">
            <v>0</v>
          </cell>
        </row>
        <row r="402">
          <cell r="N402">
            <v>0</v>
          </cell>
          <cell r="O402">
            <v>0</v>
          </cell>
          <cell r="P402">
            <v>0</v>
          </cell>
          <cell r="Q402">
            <v>0</v>
          </cell>
          <cell r="R402">
            <v>0</v>
          </cell>
          <cell r="S402">
            <v>0</v>
          </cell>
          <cell r="T402">
            <v>0</v>
          </cell>
        </row>
        <row r="403">
          <cell r="N403">
            <v>0</v>
          </cell>
          <cell r="O403">
            <v>0</v>
          </cell>
          <cell r="P403">
            <v>0</v>
          </cell>
          <cell r="Q403">
            <v>0</v>
          </cell>
          <cell r="R403">
            <v>0</v>
          </cell>
          <cell r="S403">
            <v>0</v>
          </cell>
          <cell r="T403">
            <v>0</v>
          </cell>
        </row>
        <row r="404">
          <cell r="N404">
            <v>0</v>
          </cell>
          <cell r="O404">
            <v>0</v>
          </cell>
          <cell r="P404">
            <v>0</v>
          </cell>
          <cell r="Q404">
            <v>0</v>
          </cell>
          <cell r="R404">
            <v>0</v>
          </cell>
          <cell r="S404">
            <v>0</v>
          </cell>
          <cell r="T404">
            <v>0</v>
          </cell>
        </row>
        <row r="405">
          <cell r="N405">
            <v>0</v>
          </cell>
          <cell r="O405">
            <v>0</v>
          </cell>
          <cell r="P405">
            <v>0</v>
          </cell>
          <cell r="Q405">
            <v>0</v>
          </cell>
          <cell r="R405">
            <v>0</v>
          </cell>
          <cell r="S405">
            <v>0</v>
          </cell>
          <cell r="T405">
            <v>0</v>
          </cell>
        </row>
        <row r="406">
          <cell r="N406">
            <v>0</v>
          </cell>
          <cell r="O406">
            <v>0</v>
          </cell>
          <cell r="P406">
            <v>0</v>
          </cell>
          <cell r="Q406">
            <v>0</v>
          </cell>
          <cell r="R406">
            <v>0</v>
          </cell>
          <cell r="S406">
            <v>0</v>
          </cell>
          <cell r="T406">
            <v>0</v>
          </cell>
        </row>
        <row r="407">
          <cell r="N407">
            <v>0</v>
          </cell>
          <cell r="O407">
            <v>0</v>
          </cell>
          <cell r="P407">
            <v>0</v>
          </cell>
          <cell r="Q407">
            <v>0</v>
          </cell>
          <cell r="R407">
            <v>0</v>
          </cell>
          <cell r="S407">
            <v>0</v>
          </cell>
          <cell r="T407">
            <v>0</v>
          </cell>
        </row>
        <row r="408">
          <cell r="N408">
            <v>0</v>
          </cell>
          <cell r="O408">
            <v>0</v>
          </cell>
          <cell r="P408">
            <v>0</v>
          </cell>
          <cell r="Q408">
            <v>0</v>
          </cell>
          <cell r="R408">
            <v>0</v>
          </cell>
          <cell r="S408">
            <v>0</v>
          </cell>
          <cell r="T408">
            <v>0</v>
          </cell>
        </row>
        <row r="409">
          <cell r="N409">
            <v>0</v>
          </cell>
          <cell r="O409">
            <v>0</v>
          </cell>
          <cell r="P409">
            <v>0</v>
          </cell>
          <cell r="Q409">
            <v>0</v>
          </cell>
          <cell r="R409">
            <v>0</v>
          </cell>
          <cell r="S409">
            <v>0</v>
          </cell>
          <cell r="T409">
            <v>0</v>
          </cell>
        </row>
        <row r="410">
          <cell r="N410">
            <v>0</v>
          </cell>
          <cell r="O410">
            <v>0</v>
          </cell>
          <cell r="P410">
            <v>0</v>
          </cell>
          <cell r="Q410">
            <v>0</v>
          </cell>
          <cell r="R410">
            <v>0</v>
          </cell>
          <cell r="S410">
            <v>0</v>
          </cell>
          <cell r="T410">
            <v>0</v>
          </cell>
        </row>
        <row r="411">
          <cell r="N411">
            <v>0</v>
          </cell>
          <cell r="O411">
            <v>0</v>
          </cell>
          <cell r="P411">
            <v>0</v>
          </cell>
          <cell r="Q411">
            <v>0</v>
          </cell>
          <cell r="R411">
            <v>0</v>
          </cell>
          <cell r="S411">
            <v>0</v>
          </cell>
          <cell r="T411">
            <v>0</v>
          </cell>
        </row>
        <row r="412">
          <cell r="N412">
            <v>0</v>
          </cell>
          <cell r="O412">
            <v>0</v>
          </cell>
          <cell r="P412">
            <v>0</v>
          </cell>
          <cell r="Q412">
            <v>0</v>
          </cell>
          <cell r="R412">
            <v>0</v>
          </cell>
          <cell r="S412">
            <v>0</v>
          </cell>
          <cell r="T412">
            <v>0</v>
          </cell>
        </row>
        <row r="413">
          <cell r="N413">
            <v>0</v>
          </cell>
          <cell r="O413">
            <v>0</v>
          </cell>
          <cell r="P413">
            <v>0</v>
          </cell>
          <cell r="Q413">
            <v>0</v>
          </cell>
          <cell r="R413">
            <v>0</v>
          </cell>
          <cell r="S413">
            <v>0</v>
          </cell>
          <cell r="T413">
            <v>0</v>
          </cell>
        </row>
        <row r="414">
          <cell r="N414">
            <v>0</v>
          </cell>
          <cell r="O414">
            <v>0</v>
          </cell>
          <cell r="P414">
            <v>0</v>
          </cell>
          <cell r="Q414">
            <v>0</v>
          </cell>
          <cell r="R414">
            <v>0</v>
          </cell>
          <cell r="S414">
            <v>0</v>
          </cell>
          <cell r="T414">
            <v>0</v>
          </cell>
        </row>
        <row r="415">
          <cell r="N415">
            <v>0</v>
          </cell>
          <cell r="O415">
            <v>0</v>
          </cell>
          <cell r="P415">
            <v>0</v>
          </cell>
          <cell r="Q415">
            <v>0</v>
          </cell>
          <cell r="R415">
            <v>0</v>
          </cell>
          <cell r="S415">
            <v>0</v>
          </cell>
          <cell r="T415">
            <v>0</v>
          </cell>
        </row>
        <row r="416">
          <cell r="N416">
            <v>0</v>
          </cell>
          <cell r="O416">
            <v>0</v>
          </cell>
          <cell r="P416">
            <v>0</v>
          </cell>
          <cell r="Q416">
            <v>0</v>
          </cell>
          <cell r="R416">
            <v>0</v>
          </cell>
          <cell r="S416">
            <v>0</v>
          </cell>
          <cell r="T416">
            <v>0</v>
          </cell>
        </row>
        <row r="417">
          <cell r="N417">
            <v>0</v>
          </cell>
          <cell r="O417">
            <v>0</v>
          </cell>
          <cell r="P417">
            <v>0</v>
          </cell>
          <cell r="Q417">
            <v>0</v>
          </cell>
          <cell r="R417">
            <v>0</v>
          </cell>
          <cell r="S417">
            <v>0</v>
          </cell>
          <cell r="T417">
            <v>0</v>
          </cell>
        </row>
        <row r="418">
          <cell r="N418">
            <v>0</v>
          </cell>
          <cell r="O418">
            <v>0</v>
          </cell>
          <cell r="P418">
            <v>0</v>
          </cell>
          <cell r="Q418">
            <v>0</v>
          </cell>
          <cell r="R418">
            <v>0</v>
          </cell>
          <cell r="S418">
            <v>0</v>
          </cell>
          <cell r="T418">
            <v>0</v>
          </cell>
        </row>
        <row r="419">
          <cell r="N419">
            <v>0</v>
          </cell>
          <cell r="O419">
            <v>0</v>
          </cell>
          <cell r="P419">
            <v>0</v>
          </cell>
          <cell r="Q419">
            <v>0</v>
          </cell>
          <cell r="R419">
            <v>0</v>
          </cell>
          <cell r="S419">
            <v>0</v>
          </cell>
          <cell r="T419">
            <v>0</v>
          </cell>
        </row>
        <row r="420">
          <cell r="N420">
            <v>0</v>
          </cell>
          <cell r="O420">
            <v>0</v>
          </cell>
          <cell r="P420">
            <v>0</v>
          </cell>
          <cell r="Q420">
            <v>0</v>
          </cell>
          <cell r="R420">
            <v>0</v>
          </cell>
          <cell r="S420">
            <v>0</v>
          </cell>
          <cell r="T420">
            <v>0</v>
          </cell>
        </row>
        <row r="421">
          <cell r="N421">
            <v>0</v>
          </cell>
          <cell r="O421">
            <v>0</v>
          </cell>
          <cell r="P421">
            <v>0</v>
          </cell>
          <cell r="Q421">
            <v>0</v>
          </cell>
          <cell r="R421">
            <v>0</v>
          </cell>
          <cell r="S421">
            <v>0</v>
          </cell>
          <cell r="T421">
            <v>0</v>
          </cell>
        </row>
        <row r="422">
          <cell r="N422">
            <v>0</v>
          </cell>
          <cell r="O422">
            <v>0</v>
          </cell>
          <cell r="P422">
            <v>0</v>
          </cell>
          <cell r="Q422">
            <v>0</v>
          </cell>
          <cell r="R422">
            <v>0</v>
          </cell>
          <cell r="S422">
            <v>0</v>
          </cell>
          <cell r="T422">
            <v>0</v>
          </cell>
        </row>
        <row r="423">
          <cell r="N423">
            <v>0</v>
          </cell>
          <cell r="O423">
            <v>0</v>
          </cell>
          <cell r="P423">
            <v>0</v>
          </cell>
          <cell r="Q423">
            <v>0</v>
          </cell>
          <cell r="R423">
            <v>0</v>
          </cell>
          <cell r="S423">
            <v>0</v>
          </cell>
          <cell r="T423">
            <v>0</v>
          </cell>
        </row>
        <row r="424">
          <cell r="N424">
            <v>0</v>
          </cell>
          <cell r="O424">
            <v>0</v>
          </cell>
          <cell r="P424">
            <v>0</v>
          </cell>
          <cell r="Q424">
            <v>0</v>
          </cell>
          <cell r="R424">
            <v>0</v>
          </cell>
          <cell r="S424">
            <v>0</v>
          </cell>
          <cell r="T424">
            <v>0</v>
          </cell>
        </row>
        <row r="425">
          <cell r="N425">
            <v>0</v>
          </cell>
          <cell r="O425">
            <v>0</v>
          </cell>
          <cell r="P425">
            <v>0</v>
          </cell>
          <cell r="Q425">
            <v>0</v>
          </cell>
          <cell r="R425">
            <v>0</v>
          </cell>
          <cell r="S425">
            <v>0</v>
          </cell>
          <cell r="T425">
            <v>0</v>
          </cell>
        </row>
        <row r="426">
          <cell r="N426">
            <v>0</v>
          </cell>
          <cell r="O426">
            <v>0</v>
          </cell>
          <cell r="P426">
            <v>0</v>
          </cell>
          <cell r="Q426">
            <v>0</v>
          </cell>
          <cell r="R426">
            <v>0</v>
          </cell>
          <cell r="S426">
            <v>0</v>
          </cell>
          <cell r="T426">
            <v>0</v>
          </cell>
        </row>
        <row r="427">
          <cell r="N427">
            <v>0</v>
          </cell>
          <cell r="O427">
            <v>0</v>
          </cell>
          <cell r="P427">
            <v>0</v>
          </cell>
          <cell r="Q427">
            <v>0</v>
          </cell>
          <cell r="R427">
            <v>0</v>
          </cell>
          <cell r="S427">
            <v>0</v>
          </cell>
          <cell r="T427">
            <v>0</v>
          </cell>
        </row>
        <row r="428">
          <cell r="N428">
            <v>0</v>
          </cell>
          <cell r="O428">
            <v>0</v>
          </cell>
          <cell r="P428">
            <v>0</v>
          </cell>
          <cell r="Q428">
            <v>0</v>
          </cell>
          <cell r="R428">
            <v>0</v>
          </cell>
          <cell r="S428">
            <v>0</v>
          </cell>
          <cell r="T428">
            <v>0</v>
          </cell>
        </row>
        <row r="429">
          <cell r="N429">
            <v>0</v>
          </cell>
          <cell r="O429">
            <v>0</v>
          </cell>
          <cell r="P429">
            <v>0</v>
          </cell>
          <cell r="Q429">
            <v>0</v>
          </cell>
          <cell r="R429">
            <v>0</v>
          </cell>
          <cell r="S429">
            <v>0</v>
          </cell>
          <cell r="T429">
            <v>0</v>
          </cell>
        </row>
        <row r="430">
          <cell r="N430">
            <v>0</v>
          </cell>
          <cell r="O430">
            <v>0</v>
          </cell>
          <cell r="P430">
            <v>0</v>
          </cell>
          <cell r="Q430">
            <v>0</v>
          </cell>
          <cell r="R430">
            <v>0</v>
          </cell>
          <cell r="S430">
            <v>0</v>
          </cell>
          <cell r="T430">
            <v>0</v>
          </cell>
        </row>
        <row r="431">
          <cell r="N431">
            <v>0</v>
          </cell>
          <cell r="O431">
            <v>0</v>
          </cell>
          <cell r="P431">
            <v>0</v>
          </cell>
          <cell r="Q431">
            <v>0</v>
          </cell>
          <cell r="R431">
            <v>0</v>
          </cell>
          <cell r="S431">
            <v>0</v>
          </cell>
          <cell r="T431">
            <v>0</v>
          </cell>
        </row>
        <row r="432">
          <cell r="N432">
            <v>0</v>
          </cell>
          <cell r="O432">
            <v>0</v>
          </cell>
          <cell r="P432">
            <v>0</v>
          </cell>
          <cell r="Q432">
            <v>0</v>
          </cell>
          <cell r="R432">
            <v>0</v>
          </cell>
          <cell r="S432">
            <v>0</v>
          </cell>
          <cell r="T432">
            <v>0</v>
          </cell>
        </row>
        <row r="433">
          <cell r="N433">
            <v>0</v>
          </cell>
          <cell r="O433">
            <v>0</v>
          </cell>
          <cell r="P433">
            <v>0</v>
          </cell>
          <cell r="Q433">
            <v>0</v>
          </cell>
          <cell r="R433">
            <v>0</v>
          </cell>
          <cell r="S433">
            <v>0</v>
          </cell>
          <cell r="T433">
            <v>0</v>
          </cell>
        </row>
        <row r="434">
          <cell r="N434">
            <v>0</v>
          </cell>
          <cell r="O434">
            <v>0</v>
          </cell>
          <cell r="P434">
            <v>0</v>
          </cell>
          <cell r="Q434">
            <v>0</v>
          </cell>
          <cell r="R434">
            <v>0</v>
          </cell>
          <cell r="S434">
            <v>0</v>
          </cell>
          <cell r="T434">
            <v>0</v>
          </cell>
        </row>
        <row r="435">
          <cell r="N435">
            <v>0</v>
          </cell>
          <cell r="O435">
            <v>0</v>
          </cell>
          <cell r="P435">
            <v>0</v>
          </cell>
          <cell r="Q435">
            <v>0</v>
          </cell>
          <cell r="R435">
            <v>0</v>
          </cell>
          <cell r="S435">
            <v>0</v>
          </cell>
          <cell r="T435">
            <v>0</v>
          </cell>
        </row>
        <row r="436">
          <cell r="N436">
            <v>0</v>
          </cell>
          <cell r="O436">
            <v>0</v>
          </cell>
          <cell r="P436">
            <v>0</v>
          </cell>
          <cell r="Q436">
            <v>0</v>
          </cell>
          <cell r="R436">
            <v>0</v>
          </cell>
          <cell r="S436">
            <v>0</v>
          </cell>
          <cell r="T436">
            <v>0</v>
          </cell>
        </row>
        <row r="437">
          <cell r="N437">
            <v>0</v>
          </cell>
          <cell r="O437">
            <v>0</v>
          </cell>
          <cell r="P437">
            <v>0</v>
          </cell>
          <cell r="Q437">
            <v>0</v>
          </cell>
          <cell r="R437">
            <v>0</v>
          </cell>
          <cell r="S437">
            <v>0</v>
          </cell>
          <cell r="T437">
            <v>0</v>
          </cell>
        </row>
        <row r="438">
          <cell r="N438">
            <v>0</v>
          </cell>
          <cell r="O438">
            <v>0</v>
          </cell>
          <cell r="P438">
            <v>0</v>
          </cell>
          <cell r="Q438">
            <v>0</v>
          </cell>
          <cell r="R438">
            <v>0</v>
          </cell>
          <cell r="S438">
            <v>0</v>
          </cell>
          <cell r="T438">
            <v>0</v>
          </cell>
        </row>
        <row r="439">
          <cell r="N439">
            <v>0</v>
          </cell>
          <cell r="O439">
            <v>0</v>
          </cell>
          <cell r="P439">
            <v>0</v>
          </cell>
          <cell r="Q439">
            <v>0</v>
          </cell>
          <cell r="R439">
            <v>0</v>
          </cell>
          <cell r="S439">
            <v>0</v>
          </cell>
          <cell r="T439">
            <v>0</v>
          </cell>
        </row>
        <row r="440">
          <cell r="N440">
            <v>0</v>
          </cell>
          <cell r="O440">
            <v>0</v>
          </cell>
          <cell r="P440">
            <v>0</v>
          </cell>
          <cell r="Q440">
            <v>0</v>
          </cell>
          <cell r="R440">
            <v>0</v>
          </cell>
          <cell r="S440">
            <v>0</v>
          </cell>
          <cell r="T440">
            <v>0</v>
          </cell>
        </row>
        <row r="441">
          <cell r="N441">
            <v>0</v>
          </cell>
          <cell r="O441">
            <v>0</v>
          </cell>
          <cell r="P441">
            <v>0</v>
          </cell>
          <cell r="Q441">
            <v>0</v>
          </cell>
          <cell r="R441">
            <v>0</v>
          </cell>
          <cell r="S441">
            <v>0</v>
          </cell>
          <cell r="T441">
            <v>0</v>
          </cell>
        </row>
        <row r="442">
          <cell r="N442">
            <v>0</v>
          </cell>
          <cell r="O442">
            <v>0</v>
          </cell>
          <cell r="P442">
            <v>0</v>
          </cell>
          <cell r="Q442">
            <v>0</v>
          </cell>
          <cell r="R442">
            <v>0</v>
          </cell>
          <cell r="S442">
            <v>0</v>
          </cell>
          <cell r="T442">
            <v>0</v>
          </cell>
        </row>
        <row r="443">
          <cell r="N443">
            <v>0</v>
          </cell>
          <cell r="O443">
            <v>0</v>
          </cell>
          <cell r="P443">
            <v>0</v>
          </cell>
          <cell r="Q443">
            <v>0</v>
          </cell>
          <cell r="R443">
            <v>0</v>
          </cell>
          <cell r="S443">
            <v>0</v>
          </cell>
          <cell r="T443">
            <v>0</v>
          </cell>
        </row>
        <row r="444">
          <cell r="N444">
            <v>0</v>
          </cell>
          <cell r="O444">
            <v>0</v>
          </cell>
          <cell r="P444">
            <v>0</v>
          </cell>
          <cell r="Q444">
            <v>0</v>
          </cell>
          <cell r="R444">
            <v>0</v>
          </cell>
          <cell r="S444">
            <v>0</v>
          </cell>
          <cell r="T444">
            <v>0</v>
          </cell>
        </row>
        <row r="445">
          <cell r="N445">
            <v>0</v>
          </cell>
          <cell r="O445">
            <v>0</v>
          </cell>
          <cell r="P445">
            <v>0</v>
          </cell>
          <cell r="Q445">
            <v>0</v>
          </cell>
          <cell r="R445">
            <v>0</v>
          </cell>
          <cell r="S445">
            <v>0</v>
          </cell>
          <cell r="T445">
            <v>0</v>
          </cell>
        </row>
        <row r="446">
          <cell r="N446">
            <v>0</v>
          </cell>
          <cell r="O446">
            <v>0</v>
          </cell>
          <cell r="P446">
            <v>0</v>
          </cell>
          <cell r="Q446">
            <v>0</v>
          </cell>
          <cell r="R446">
            <v>0</v>
          </cell>
          <cell r="S446">
            <v>0</v>
          </cell>
          <cell r="T446">
            <v>0</v>
          </cell>
        </row>
        <row r="447">
          <cell r="N447">
            <v>0</v>
          </cell>
          <cell r="O447">
            <v>0</v>
          </cell>
          <cell r="P447">
            <v>0</v>
          </cell>
          <cell r="Q447">
            <v>0</v>
          </cell>
          <cell r="R447">
            <v>0</v>
          </cell>
          <cell r="S447">
            <v>0</v>
          </cell>
          <cell r="T447">
            <v>0</v>
          </cell>
        </row>
        <row r="448">
          <cell r="N448">
            <v>0</v>
          </cell>
          <cell r="O448">
            <v>0</v>
          </cell>
          <cell r="P448">
            <v>0</v>
          </cell>
          <cell r="Q448">
            <v>0</v>
          </cell>
          <cell r="R448">
            <v>0</v>
          </cell>
          <cell r="S448">
            <v>0</v>
          </cell>
          <cell r="T448">
            <v>0</v>
          </cell>
        </row>
        <row r="449">
          <cell r="N449">
            <v>0</v>
          </cell>
          <cell r="O449">
            <v>0</v>
          </cell>
          <cell r="P449">
            <v>0</v>
          </cell>
          <cell r="Q449">
            <v>0</v>
          </cell>
          <cell r="R449">
            <v>0</v>
          </cell>
          <cell r="S449">
            <v>0</v>
          </cell>
          <cell r="T449">
            <v>0</v>
          </cell>
        </row>
        <row r="450">
          <cell r="N450">
            <v>0</v>
          </cell>
          <cell r="O450">
            <v>0</v>
          </cell>
          <cell r="P450">
            <v>0</v>
          </cell>
          <cell r="Q450">
            <v>0</v>
          </cell>
          <cell r="R450">
            <v>0</v>
          </cell>
          <cell r="S450">
            <v>0</v>
          </cell>
          <cell r="T450">
            <v>0</v>
          </cell>
        </row>
        <row r="451">
          <cell r="N451">
            <v>0</v>
          </cell>
          <cell r="O451">
            <v>0</v>
          </cell>
          <cell r="P451">
            <v>0</v>
          </cell>
          <cell r="Q451">
            <v>0</v>
          </cell>
          <cell r="R451">
            <v>0</v>
          </cell>
          <cell r="S451">
            <v>0</v>
          </cell>
          <cell r="T451">
            <v>0</v>
          </cell>
        </row>
        <row r="452">
          <cell r="N452">
            <v>0</v>
          </cell>
          <cell r="O452">
            <v>0</v>
          </cell>
          <cell r="P452">
            <v>0</v>
          </cell>
          <cell r="Q452">
            <v>0</v>
          </cell>
          <cell r="R452">
            <v>0</v>
          </cell>
          <cell r="S452">
            <v>0</v>
          </cell>
          <cell r="T452">
            <v>0</v>
          </cell>
        </row>
        <row r="453">
          <cell r="N453">
            <v>0</v>
          </cell>
          <cell r="O453">
            <v>0</v>
          </cell>
          <cell r="P453">
            <v>0</v>
          </cell>
          <cell r="Q453">
            <v>0</v>
          </cell>
          <cell r="R453">
            <v>0</v>
          </cell>
          <cell r="S453">
            <v>0</v>
          </cell>
          <cell r="T453">
            <v>0</v>
          </cell>
        </row>
        <row r="454">
          <cell r="N454">
            <v>0</v>
          </cell>
          <cell r="O454">
            <v>0</v>
          </cell>
          <cell r="P454">
            <v>0</v>
          </cell>
          <cell r="Q454">
            <v>0</v>
          </cell>
          <cell r="R454">
            <v>0</v>
          </cell>
          <cell r="S454">
            <v>0</v>
          </cell>
          <cell r="T454">
            <v>0</v>
          </cell>
        </row>
        <row r="455">
          <cell r="N455">
            <v>0</v>
          </cell>
          <cell r="O455">
            <v>0</v>
          </cell>
          <cell r="P455">
            <v>0</v>
          </cell>
          <cell r="Q455">
            <v>0</v>
          </cell>
          <cell r="R455">
            <v>0</v>
          </cell>
          <cell r="S455">
            <v>0</v>
          </cell>
          <cell r="T455">
            <v>0</v>
          </cell>
        </row>
        <row r="456">
          <cell r="N456">
            <v>0</v>
          </cell>
          <cell r="O456">
            <v>0</v>
          </cell>
          <cell r="P456">
            <v>0</v>
          </cell>
          <cell r="Q456">
            <v>0</v>
          </cell>
          <cell r="R456">
            <v>0</v>
          </cell>
          <cell r="S456">
            <v>0</v>
          </cell>
          <cell r="T456">
            <v>0</v>
          </cell>
        </row>
        <row r="457">
          <cell r="N457">
            <v>0</v>
          </cell>
          <cell r="O457">
            <v>0</v>
          </cell>
          <cell r="P457">
            <v>0</v>
          </cell>
          <cell r="Q457">
            <v>0</v>
          </cell>
          <cell r="R457">
            <v>0</v>
          </cell>
          <cell r="S457">
            <v>0</v>
          </cell>
          <cell r="T457">
            <v>0</v>
          </cell>
        </row>
        <row r="458">
          <cell r="N458">
            <v>0</v>
          </cell>
          <cell r="O458">
            <v>0</v>
          </cell>
          <cell r="P458">
            <v>0</v>
          </cell>
          <cell r="Q458">
            <v>0</v>
          </cell>
          <cell r="R458">
            <v>0</v>
          </cell>
          <cell r="S458">
            <v>0</v>
          </cell>
          <cell r="T458">
            <v>0</v>
          </cell>
        </row>
        <row r="459">
          <cell r="N459">
            <v>0</v>
          </cell>
          <cell r="O459">
            <v>0</v>
          </cell>
          <cell r="P459">
            <v>0</v>
          </cell>
          <cell r="Q459">
            <v>0</v>
          </cell>
          <cell r="R459">
            <v>0</v>
          </cell>
          <cell r="S459">
            <v>0</v>
          </cell>
          <cell r="T459">
            <v>0</v>
          </cell>
        </row>
        <row r="460">
          <cell r="N460">
            <v>0</v>
          </cell>
          <cell r="O460">
            <v>0</v>
          </cell>
          <cell r="P460">
            <v>0</v>
          </cell>
          <cell r="Q460">
            <v>0</v>
          </cell>
          <cell r="R460">
            <v>0</v>
          </cell>
          <cell r="S460">
            <v>0</v>
          </cell>
          <cell r="T460">
            <v>0</v>
          </cell>
        </row>
        <row r="461">
          <cell r="N461">
            <v>0</v>
          </cell>
          <cell r="O461">
            <v>0</v>
          </cell>
          <cell r="P461">
            <v>0</v>
          </cell>
          <cell r="Q461">
            <v>0</v>
          </cell>
          <cell r="R461">
            <v>0</v>
          </cell>
          <cell r="S461">
            <v>0</v>
          </cell>
          <cell r="T461">
            <v>0</v>
          </cell>
        </row>
        <row r="462">
          <cell r="N462">
            <v>0</v>
          </cell>
          <cell r="O462">
            <v>0</v>
          </cell>
          <cell r="P462">
            <v>0</v>
          </cell>
          <cell r="Q462">
            <v>0</v>
          </cell>
          <cell r="R462">
            <v>0</v>
          </cell>
          <cell r="S462">
            <v>0</v>
          </cell>
          <cell r="T462">
            <v>0</v>
          </cell>
        </row>
        <row r="463">
          <cell r="N463">
            <v>0</v>
          </cell>
          <cell r="O463">
            <v>0</v>
          </cell>
          <cell r="P463">
            <v>0</v>
          </cell>
          <cell r="Q463">
            <v>0</v>
          </cell>
          <cell r="R463">
            <v>0</v>
          </cell>
          <cell r="S463">
            <v>0</v>
          </cell>
          <cell r="T463">
            <v>0</v>
          </cell>
        </row>
        <row r="464">
          <cell r="N464">
            <v>0</v>
          </cell>
          <cell r="O464">
            <v>0</v>
          </cell>
          <cell r="P464">
            <v>0</v>
          </cell>
          <cell r="Q464">
            <v>0</v>
          </cell>
          <cell r="R464">
            <v>0</v>
          </cell>
          <cell r="S464">
            <v>0</v>
          </cell>
          <cell r="T464">
            <v>0</v>
          </cell>
        </row>
        <row r="465">
          <cell r="N465">
            <v>0</v>
          </cell>
          <cell r="O465">
            <v>0</v>
          </cell>
          <cell r="P465">
            <v>0</v>
          </cell>
          <cell r="Q465">
            <v>0</v>
          </cell>
          <cell r="R465">
            <v>0</v>
          </cell>
          <cell r="S465">
            <v>0</v>
          </cell>
          <cell r="T465">
            <v>0</v>
          </cell>
        </row>
        <row r="466">
          <cell r="N466">
            <v>0</v>
          </cell>
          <cell r="O466">
            <v>0</v>
          </cell>
          <cell r="P466">
            <v>0</v>
          </cell>
          <cell r="Q466">
            <v>0</v>
          </cell>
          <cell r="R466">
            <v>0</v>
          </cell>
          <cell r="S466">
            <v>0</v>
          </cell>
          <cell r="T466">
            <v>0</v>
          </cell>
        </row>
        <row r="467">
          <cell r="N467">
            <v>0</v>
          </cell>
          <cell r="O467">
            <v>0</v>
          </cell>
          <cell r="P467">
            <v>0</v>
          </cell>
          <cell r="Q467">
            <v>0</v>
          </cell>
          <cell r="R467">
            <v>0</v>
          </cell>
          <cell r="S467">
            <v>0</v>
          </cell>
          <cell r="T467">
            <v>0</v>
          </cell>
        </row>
        <row r="468">
          <cell r="N468">
            <v>0</v>
          </cell>
          <cell r="O468">
            <v>0</v>
          </cell>
          <cell r="P468">
            <v>0</v>
          </cell>
          <cell r="Q468">
            <v>0</v>
          </cell>
          <cell r="R468">
            <v>0</v>
          </cell>
          <cell r="S468">
            <v>0</v>
          </cell>
          <cell r="T468">
            <v>0</v>
          </cell>
        </row>
        <row r="469">
          <cell r="N469">
            <v>0</v>
          </cell>
          <cell r="O469">
            <v>0</v>
          </cell>
          <cell r="P469">
            <v>0</v>
          </cell>
          <cell r="Q469">
            <v>0</v>
          </cell>
          <cell r="R469">
            <v>0</v>
          </cell>
          <cell r="S469">
            <v>0</v>
          </cell>
          <cell r="T469">
            <v>0</v>
          </cell>
        </row>
        <row r="470">
          <cell r="N470">
            <v>0</v>
          </cell>
          <cell r="O470">
            <v>0</v>
          </cell>
          <cell r="P470">
            <v>0</v>
          </cell>
          <cell r="Q470">
            <v>0</v>
          </cell>
          <cell r="R470">
            <v>0</v>
          </cell>
          <cell r="S470">
            <v>0</v>
          </cell>
          <cell r="T470">
            <v>0</v>
          </cell>
        </row>
        <row r="471">
          <cell r="N471">
            <v>0</v>
          </cell>
          <cell r="O471">
            <v>0</v>
          </cell>
          <cell r="P471">
            <v>0</v>
          </cell>
          <cell r="Q471">
            <v>0</v>
          </cell>
          <cell r="R471">
            <v>0</v>
          </cell>
          <cell r="S471">
            <v>0</v>
          </cell>
          <cell r="T471">
            <v>0</v>
          </cell>
        </row>
        <row r="472">
          <cell r="N472">
            <v>0</v>
          </cell>
          <cell r="O472">
            <v>0</v>
          </cell>
          <cell r="P472">
            <v>0</v>
          </cell>
          <cell r="Q472">
            <v>0</v>
          </cell>
          <cell r="R472">
            <v>0</v>
          </cell>
          <cell r="S472">
            <v>0</v>
          </cell>
          <cell r="T472">
            <v>0</v>
          </cell>
        </row>
        <row r="473">
          <cell r="N473">
            <v>0</v>
          </cell>
          <cell r="O473">
            <v>0</v>
          </cell>
          <cell r="P473">
            <v>0</v>
          </cell>
          <cell r="Q473">
            <v>0</v>
          </cell>
          <cell r="R473">
            <v>0</v>
          </cell>
          <cell r="S473">
            <v>0</v>
          </cell>
          <cell r="T473">
            <v>0</v>
          </cell>
        </row>
        <row r="474">
          <cell r="N474">
            <v>0</v>
          </cell>
          <cell r="O474">
            <v>0</v>
          </cell>
          <cell r="P474">
            <v>0</v>
          </cell>
          <cell r="Q474">
            <v>0</v>
          </cell>
          <cell r="R474">
            <v>0</v>
          </cell>
          <cell r="S474">
            <v>0</v>
          </cell>
          <cell r="T474">
            <v>0</v>
          </cell>
        </row>
        <row r="475">
          <cell r="N475">
            <v>0</v>
          </cell>
          <cell r="O475">
            <v>0</v>
          </cell>
          <cell r="P475">
            <v>0</v>
          </cell>
          <cell r="Q475">
            <v>0</v>
          </cell>
          <cell r="R475">
            <v>0</v>
          </cell>
          <cell r="S475">
            <v>0</v>
          </cell>
          <cell r="T475">
            <v>0</v>
          </cell>
        </row>
        <row r="476">
          <cell r="N476">
            <v>0</v>
          </cell>
          <cell r="O476">
            <v>0</v>
          </cell>
          <cell r="P476">
            <v>0</v>
          </cell>
          <cell r="Q476">
            <v>0</v>
          </cell>
          <cell r="R476">
            <v>0</v>
          </cell>
          <cell r="S476">
            <v>0</v>
          </cell>
          <cell r="T476">
            <v>0</v>
          </cell>
        </row>
        <row r="477">
          <cell r="N477">
            <v>0</v>
          </cell>
          <cell r="O477">
            <v>0</v>
          </cell>
          <cell r="P477">
            <v>0</v>
          </cell>
          <cell r="Q477">
            <v>0</v>
          </cell>
          <cell r="R477">
            <v>0</v>
          </cell>
          <cell r="S477">
            <v>0</v>
          </cell>
          <cell r="T477">
            <v>0</v>
          </cell>
        </row>
        <row r="478">
          <cell r="N478">
            <v>0</v>
          </cell>
          <cell r="O478">
            <v>0</v>
          </cell>
          <cell r="P478">
            <v>0</v>
          </cell>
          <cell r="Q478">
            <v>0</v>
          </cell>
          <cell r="R478">
            <v>0</v>
          </cell>
          <cell r="S478">
            <v>0</v>
          </cell>
          <cell r="T478">
            <v>0</v>
          </cell>
        </row>
        <row r="479">
          <cell r="N479">
            <v>0</v>
          </cell>
          <cell r="O479">
            <v>0</v>
          </cell>
          <cell r="P479">
            <v>0</v>
          </cell>
          <cell r="Q479">
            <v>0</v>
          </cell>
          <cell r="R479">
            <v>0</v>
          </cell>
          <cell r="S479">
            <v>0</v>
          </cell>
          <cell r="T479">
            <v>0</v>
          </cell>
        </row>
        <row r="480">
          <cell r="N480">
            <v>0</v>
          </cell>
          <cell r="O480">
            <v>0</v>
          </cell>
          <cell r="P480">
            <v>0</v>
          </cell>
          <cell r="Q480">
            <v>0</v>
          </cell>
          <cell r="R480">
            <v>0</v>
          </cell>
          <cell r="S480">
            <v>0</v>
          </cell>
          <cell r="T480">
            <v>0</v>
          </cell>
        </row>
        <row r="481">
          <cell r="N481">
            <v>0</v>
          </cell>
          <cell r="O481">
            <v>0</v>
          </cell>
          <cell r="P481">
            <v>0</v>
          </cell>
          <cell r="Q481">
            <v>0</v>
          </cell>
          <cell r="R481">
            <v>0</v>
          </cell>
          <cell r="S481">
            <v>0</v>
          </cell>
          <cell r="T481">
            <v>0</v>
          </cell>
        </row>
        <row r="482">
          <cell r="N482">
            <v>0</v>
          </cell>
          <cell r="O482">
            <v>0</v>
          </cell>
          <cell r="P482">
            <v>0</v>
          </cell>
          <cell r="Q482">
            <v>0</v>
          </cell>
          <cell r="R482">
            <v>0</v>
          </cell>
          <cell r="S482">
            <v>0</v>
          </cell>
          <cell r="T482">
            <v>0</v>
          </cell>
        </row>
        <row r="483">
          <cell r="N483">
            <v>0</v>
          </cell>
          <cell r="O483">
            <v>0</v>
          </cell>
          <cell r="P483">
            <v>0</v>
          </cell>
          <cell r="Q483">
            <v>0</v>
          </cell>
          <cell r="R483">
            <v>0</v>
          </cell>
          <cell r="S483">
            <v>0</v>
          </cell>
          <cell r="T483">
            <v>0</v>
          </cell>
        </row>
        <row r="484">
          <cell r="N484">
            <v>0</v>
          </cell>
          <cell r="O484">
            <v>0</v>
          </cell>
          <cell r="P484">
            <v>0</v>
          </cell>
          <cell r="Q484">
            <v>0</v>
          </cell>
          <cell r="R484">
            <v>0</v>
          </cell>
          <cell r="S484">
            <v>0</v>
          </cell>
          <cell r="T484">
            <v>0</v>
          </cell>
        </row>
        <row r="485">
          <cell r="N485">
            <v>0</v>
          </cell>
          <cell r="O485">
            <v>0</v>
          </cell>
          <cell r="P485">
            <v>0</v>
          </cell>
          <cell r="Q485">
            <v>0</v>
          </cell>
          <cell r="R485">
            <v>0</v>
          </cell>
          <cell r="S485">
            <v>0</v>
          </cell>
          <cell r="T485">
            <v>0</v>
          </cell>
        </row>
        <row r="486">
          <cell r="N486">
            <v>0</v>
          </cell>
          <cell r="O486">
            <v>0</v>
          </cell>
          <cell r="P486">
            <v>0</v>
          </cell>
          <cell r="Q486">
            <v>0</v>
          </cell>
          <cell r="R486">
            <v>0</v>
          </cell>
          <cell r="S486">
            <v>0</v>
          </cell>
          <cell r="T486">
            <v>0</v>
          </cell>
        </row>
        <row r="487">
          <cell r="N487">
            <v>0</v>
          </cell>
          <cell r="O487">
            <v>0</v>
          </cell>
          <cell r="P487">
            <v>0</v>
          </cell>
          <cell r="Q487">
            <v>0</v>
          </cell>
          <cell r="R487">
            <v>0</v>
          </cell>
          <cell r="S487">
            <v>0</v>
          </cell>
          <cell r="T487">
            <v>0</v>
          </cell>
        </row>
        <row r="488">
          <cell r="N488">
            <v>0</v>
          </cell>
          <cell r="O488">
            <v>0</v>
          </cell>
          <cell r="P488">
            <v>0</v>
          </cell>
          <cell r="Q488">
            <v>0</v>
          </cell>
          <cell r="R488">
            <v>0</v>
          </cell>
          <cell r="S488">
            <v>0</v>
          </cell>
          <cell r="T488">
            <v>0</v>
          </cell>
        </row>
        <row r="489">
          <cell r="N489">
            <v>0</v>
          </cell>
          <cell r="O489">
            <v>0</v>
          </cell>
          <cell r="P489">
            <v>0</v>
          </cell>
          <cell r="Q489">
            <v>0</v>
          </cell>
          <cell r="R489">
            <v>0</v>
          </cell>
          <cell r="S489">
            <v>0</v>
          </cell>
          <cell r="T489">
            <v>0</v>
          </cell>
        </row>
        <row r="490">
          <cell r="N490">
            <v>0</v>
          </cell>
          <cell r="O490">
            <v>0</v>
          </cell>
          <cell r="P490">
            <v>0</v>
          </cell>
          <cell r="Q490">
            <v>0</v>
          </cell>
          <cell r="R490">
            <v>0</v>
          </cell>
          <cell r="S490">
            <v>0</v>
          </cell>
          <cell r="T490">
            <v>0</v>
          </cell>
        </row>
        <row r="491">
          <cell r="N491">
            <v>0</v>
          </cell>
          <cell r="O491">
            <v>0</v>
          </cell>
          <cell r="P491">
            <v>0</v>
          </cell>
          <cell r="Q491">
            <v>0</v>
          </cell>
          <cell r="R491">
            <v>0</v>
          </cell>
          <cell r="S491">
            <v>0</v>
          </cell>
          <cell r="T491">
            <v>0</v>
          </cell>
        </row>
        <row r="492">
          <cell r="N492">
            <v>0</v>
          </cell>
          <cell r="O492">
            <v>0</v>
          </cell>
          <cell r="P492">
            <v>0</v>
          </cell>
          <cell r="Q492">
            <v>0</v>
          </cell>
          <cell r="R492">
            <v>0</v>
          </cell>
          <cell r="S492">
            <v>0</v>
          </cell>
          <cell r="T492">
            <v>0</v>
          </cell>
        </row>
        <row r="493">
          <cell r="N493">
            <v>0</v>
          </cell>
          <cell r="O493">
            <v>0</v>
          </cell>
          <cell r="P493">
            <v>0</v>
          </cell>
          <cell r="Q493">
            <v>0</v>
          </cell>
          <cell r="R493">
            <v>0</v>
          </cell>
          <cell r="S493">
            <v>0</v>
          </cell>
          <cell r="T493">
            <v>0</v>
          </cell>
        </row>
        <row r="494">
          <cell r="N494">
            <v>0</v>
          </cell>
          <cell r="O494">
            <v>0</v>
          </cell>
          <cell r="P494">
            <v>0</v>
          </cell>
          <cell r="Q494">
            <v>0</v>
          </cell>
          <cell r="R494">
            <v>0</v>
          </cell>
          <cell r="S494">
            <v>0</v>
          </cell>
          <cell r="T494">
            <v>0</v>
          </cell>
        </row>
        <row r="495">
          <cell r="N495">
            <v>0</v>
          </cell>
          <cell r="O495">
            <v>0</v>
          </cell>
          <cell r="P495">
            <v>0</v>
          </cell>
          <cell r="Q495">
            <v>0</v>
          </cell>
          <cell r="R495">
            <v>0</v>
          </cell>
          <cell r="S495">
            <v>0</v>
          </cell>
          <cell r="T495">
            <v>0</v>
          </cell>
        </row>
        <row r="496">
          <cell r="N496">
            <v>0</v>
          </cell>
          <cell r="O496">
            <v>0</v>
          </cell>
          <cell r="P496">
            <v>0</v>
          </cell>
          <cell r="Q496">
            <v>0</v>
          </cell>
          <cell r="R496">
            <v>0</v>
          </cell>
          <cell r="S496">
            <v>0</v>
          </cell>
          <cell r="T496">
            <v>0</v>
          </cell>
        </row>
        <row r="497">
          <cell r="N497">
            <v>0</v>
          </cell>
          <cell r="O497">
            <v>0</v>
          </cell>
          <cell r="P497">
            <v>0</v>
          </cell>
          <cell r="Q497">
            <v>0</v>
          </cell>
          <cell r="R497">
            <v>0</v>
          </cell>
          <cell r="S497">
            <v>0</v>
          </cell>
          <cell r="T497">
            <v>0</v>
          </cell>
        </row>
        <row r="498">
          <cell r="N498">
            <v>0</v>
          </cell>
          <cell r="O498">
            <v>0</v>
          </cell>
          <cell r="P498">
            <v>0</v>
          </cell>
          <cell r="Q498">
            <v>0</v>
          </cell>
          <cell r="R498">
            <v>0</v>
          </cell>
          <cell r="S498">
            <v>0</v>
          </cell>
          <cell r="T498">
            <v>0</v>
          </cell>
        </row>
        <row r="499">
          <cell r="N499">
            <v>0</v>
          </cell>
          <cell r="O499">
            <v>0</v>
          </cell>
          <cell r="P499">
            <v>0</v>
          </cell>
          <cell r="Q499">
            <v>0</v>
          </cell>
          <cell r="R499">
            <v>0</v>
          </cell>
          <cell r="S499">
            <v>0</v>
          </cell>
          <cell r="T499">
            <v>0</v>
          </cell>
        </row>
        <row r="500">
          <cell r="N500">
            <v>0</v>
          </cell>
          <cell r="O500">
            <v>0</v>
          </cell>
          <cell r="P500">
            <v>0</v>
          </cell>
          <cell r="Q500">
            <v>0</v>
          </cell>
          <cell r="R500">
            <v>0</v>
          </cell>
          <cell r="S500">
            <v>0</v>
          </cell>
          <cell r="T500">
            <v>0</v>
          </cell>
        </row>
        <row r="501">
          <cell r="N501">
            <v>0</v>
          </cell>
          <cell r="O501">
            <v>0</v>
          </cell>
          <cell r="P501">
            <v>0</v>
          </cell>
          <cell r="Q501">
            <v>0</v>
          </cell>
          <cell r="R501">
            <v>0</v>
          </cell>
          <cell r="S501">
            <v>0</v>
          </cell>
          <cell r="T501">
            <v>0</v>
          </cell>
        </row>
        <row r="502">
          <cell r="N502">
            <v>0</v>
          </cell>
          <cell r="O502">
            <v>0</v>
          </cell>
          <cell r="P502">
            <v>0</v>
          </cell>
          <cell r="Q502">
            <v>0</v>
          </cell>
          <cell r="R502">
            <v>0</v>
          </cell>
          <cell r="S502">
            <v>0</v>
          </cell>
          <cell r="T502">
            <v>0</v>
          </cell>
        </row>
        <row r="503">
          <cell r="N503">
            <v>0</v>
          </cell>
          <cell r="O503">
            <v>0</v>
          </cell>
          <cell r="P503">
            <v>0</v>
          </cell>
          <cell r="Q503">
            <v>0</v>
          </cell>
          <cell r="R503">
            <v>0</v>
          </cell>
          <cell r="S503">
            <v>0</v>
          </cell>
          <cell r="T503">
            <v>0</v>
          </cell>
        </row>
        <row r="504">
          <cell r="N504">
            <v>0</v>
          </cell>
          <cell r="O504">
            <v>0</v>
          </cell>
          <cell r="P504">
            <v>0</v>
          </cell>
          <cell r="Q504">
            <v>0</v>
          </cell>
          <cell r="R504">
            <v>0</v>
          </cell>
          <cell r="S504">
            <v>0</v>
          </cell>
          <cell r="T504">
            <v>0</v>
          </cell>
        </row>
        <row r="505">
          <cell r="N505">
            <v>0</v>
          </cell>
          <cell r="O505">
            <v>0</v>
          </cell>
          <cell r="P505">
            <v>0</v>
          </cell>
          <cell r="Q505">
            <v>0</v>
          </cell>
          <cell r="R505">
            <v>0</v>
          </cell>
          <cell r="S505">
            <v>0</v>
          </cell>
          <cell r="T505">
            <v>0</v>
          </cell>
        </row>
        <row r="506">
          <cell r="N506">
            <v>0</v>
          </cell>
          <cell r="O506">
            <v>0</v>
          </cell>
          <cell r="P506">
            <v>0</v>
          </cell>
          <cell r="Q506">
            <v>0</v>
          </cell>
          <cell r="R506">
            <v>0</v>
          </cell>
          <cell r="S506">
            <v>0</v>
          </cell>
          <cell r="T506">
            <v>0</v>
          </cell>
        </row>
        <row r="507">
          <cell r="N507">
            <v>0</v>
          </cell>
          <cell r="O507">
            <v>0</v>
          </cell>
          <cell r="P507">
            <v>0</v>
          </cell>
          <cell r="Q507">
            <v>0</v>
          </cell>
          <cell r="R507">
            <v>0</v>
          </cell>
          <cell r="S507">
            <v>0</v>
          </cell>
          <cell r="T507">
            <v>0</v>
          </cell>
        </row>
        <row r="508">
          <cell r="N508">
            <v>0</v>
          </cell>
          <cell r="O508">
            <v>0</v>
          </cell>
          <cell r="P508">
            <v>0</v>
          </cell>
          <cell r="Q508">
            <v>0</v>
          </cell>
          <cell r="R508">
            <v>0</v>
          </cell>
          <cell r="S508">
            <v>0</v>
          </cell>
          <cell r="T508">
            <v>0</v>
          </cell>
        </row>
        <row r="509">
          <cell r="N509">
            <v>0</v>
          </cell>
          <cell r="O509">
            <v>0</v>
          </cell>
          <cell r="P509">
            <v>0</v>
          </cell>
          <cell r="Q509">
            <v>0</v>
          </cell>
          <cell r="R509">
            <v>0</v>
          </cell>
          <cell r="S509">
            <v>0</v>
          </cell>
          <cell r="T509">
            <v>0</v>
          </cell>
        </row>
        <row r="510">
          <cell r="N510">
            <v>0</v>
          </cell>
          <cell r="O510">
            <v>0</v>
          </cell>
          <cell r="P510">
            <v>0</v>
          </cell>
          <cell r="Q510">
            <v>0</v>
          </cell>
          <cell r="R510">
            <v>0</v>
          </cell>
          <cell r="S510">
            <v>0</v>
          </cell>
          <cell r="T510">
            <v>0</v>
          </cell>
        </row>
        <row r="511">
          <cell r="N511">
            <v>0</v>
          </cell>
          <cell r="O511">
            <v>0</v>
          </cell>
          <cell r="P511">
            <v>0</v>
          </cell>
          <cell r="Q511">
            <v>0</v>
          </cell>
          <cell r="R511">
            <v>0</v>
          </cell>
          <cell r="S511">
            <v>0</v>
          </cell>
          <cell r="T511">
            <v>0</v>
          </cell>
        </row>
        <row r="512">
          <cell r="N512">
            <v>0</v>
          </cell>
          <cell r="O512">
            <v>0</v>
          </cell>
          <cell r="P512">
            <v>0</v>
          </cell>
          <cell r="Q512">
            <v>0</v>
          </cell>
          <cell r="R512">
            <v>0</v>
          </cell>
          <cell r="S512">
            <v>0</v>
          </cell>
          <cell r="T512">
            <v>0</v>
          </cell>
        </row>
        <row r="513">
          <cell r="N513">
            <v>0</v>
          </cell>
          <cell r="O513">
            <v>0</v>
          </cell>
          <cell r="P513">
            <v>0</v>
          </cell>
          <cell r="Q513">
            <v>0</v>
          </cell>
          <cell r="R513">
            <v>0</v>
          </cell>
          <cell r="S513">
            <v>0</v>
          </cell>
          <cell r="T513">
            <v>0</v>
          </cell>
        </row>
        <row r="514">
          <cell r="N514">
            <v>0</v>
          </cell>
          <cell r="O514">
            <v>0</v>
          </cell>
          <cell r="P514">
            <v>0</v>
          </cell>
          <cell r="Q514">
            <v>0</v>
          </cell>
          <cell r="R514">
            <v>0</v>
          </cell>
          <cell r="S514">
            <v>0</v>
          </cell>
          <cell r="T514">
            <v>0</v>
          </cell>
        </row>
        <row r="515">
          <cell r="N515">
            <v>0</v>
          </cell>
          <cell r="O515">
            <v>0</v>
          </cell>
          <cell r="P515">
            <v>0</v>
          </cell>
          <cell r="Q515">
            <v>0</v>
          </cell>
          <cell r="R515">
            <v>0</v>
          </cell>
          <cell r="S515">
            <v>0</v>
          </cell>
          <cell r="T515">
            <v>0</v>
          </cell>
        </row>
        <row r="516">
          <cell r="N516">
            <v>0</v>
          </cell>
          <cell r="O516">
            <v>0</v>
          </cell>
          <cell r="P516">
            <v>0</v>
          </cell>
          <cell r="Q516">
            <v>0</v>
          </cell>
          <cell r="R516">
            <v>0</v>
          </cell>
          <cell r="S516">
            <v>0</v>
          </cell>
          <cell r="T516">
            <v>0</v>
          </cell>
        </row>
        <row r="517">
          <cell r="N517">
            <v>0</v>
          </cell>
          <cell r="O517">
            <v>0</v>
          </cell>
          <cell r="P517">
            <v>0</v>
          </cell>
          <cell r="Q517">
            <v>0</v>
          </cell>
          <cell r="R517">
            <v>0</v>
          </cell>
          <cell r="S517">
            <v>0</v>
          </cell>
          <cell r="T517">
            <v>0</v>
          </cell>
        </row>
        <row r="518">
          <cell r="N518">
            <v>0</v>
          </cell>
          <cell r="O518">
            <v>0</v>
          </cell>
          <cell r="P518">
            <v>0</v>
          </cell>
          <cell r="Q518">
            <v>0</v>
          </cell>
          <cell r="R518">
            <v>0</v>
          </cell>
          <cell r="S518">
            <v>0</v>
          </cell>
          <cell r="T518">
            <v>0</v>
          </cell>
        </row>
        <row r="519">
          <cell r="N519">
            <v>0</v>
          </cell>
          <cell r="O519">
            <v>0</v>
          </cell>
          <cell r="P519">
            <v>0</v>
          </cell>
          <cell r="Q519">
            <v>0</v>
          </cell>
          <cell r="R519">
            <v>0</v>
          </cell>
          <cell r="S519">
            <v>0</v>
          </cell>
          <cell r="T519">
            <v>0</v>
          </cell>
        </row>
        <row r="520">
          <cell r="N520">
            <v>0</v>
          </cell>
          <cell r="O520">
            <v>0</v>
          </cell>
          <cell r="P520">
            <v>0</v>
          </cell>
          <cell r="Q520">
            <v>0</v>
          </cell>
          <cell r="R520">
            <v>0</v>
          </cell>
          <cell r="S520">
            <v>0</v>
          </cell>
          <cell r="T520">
            <v>0</v>
          </cell>
        </row>
        <row r="521">
          <cell r="N521">
            <v>0</v>
          </cell>
          <cell r="O521">
            <v>0</v>
          </cell>
          <cell r="P521">
            <v>0</v>
          </cell>
          <cell r="Q521">
            <v>0</v>
          </cell>
          <cell r="R521">
            <v>0</v>
          </cell>
          <cell r="S521">
            <v>0</v>
          </cell>
          <cell r="T521">
            <v>0</v>
          </cell>
        </row>
        <row r="522">
          <cell r="N522">
            <v>0</v>
          </cell>
          <cell r="O522">
            <v>0</v>
          </cell>
          <cell r="P522">
            <v>0</v>
          </cell>
          <cell r="Q522">
            <v>0</v>
          </cell>
          <cell r="R522">
            <v>0</v>
          </cell>
          <cell r="S522">
            <v>0</v>
          </cell>
          <cell r="T522">
            <v>0</v>
          </cell>
        </row>
        <row r="523">
          <cell r="N523">
            <v>0</v>
          </cell>
          <cell r="O523">
            <v>0</v>
          </cell>
          <cell r="P523">
            <v>0</v>
          </cell>
          <cell r="Q523">
            <v>0</v>
          </cell>
          <cell r="R523">
            <v>0</v>
          </cell>
          <cell r="S523">
            <v>0</v>
          </cell>
          <cell r="T523">
            <v>0</v>
          </cell>
        </row>
        <row r="524">
          <cell r="N524">
            <v>0</v>
          </cell>
          <cell r="O524">
            <v>0</v>
          </cell>
          <cell r="P524">
            <v>0</v>
          </cell>
          <cell r="Q524">
            <v>0</v>
          </cell>
          <cell r="R524">
            <v>0</v>
          </cell>
          <cell r="S524">
            <v>0</v>
          </cell>
          <cell r="T524">
            <v>0</v>
          </cell>
        </row>
        <row r="525">
          <cell r="N525">
            <v>0</v>
          </cell>
          <cell r="O525">
            <v>0</v>
          </cell>
          <cell r="P525">
            <v>0</v>
          </cell>
          <cell r="Q525">
            <v>0</v>
          </cell>
          <cell r="R525">
            <v>0</v>
          </cell>
          <cell r="S525">
            <v>0</v>
          </cell>
          <cell r="T525">
            <v>0</v>
          </cell>
        </row>
        <row r="526">
          <cell r="N526">
            <v>0</v>
          </cell>
          <cell r="O526">
            <v>0</v>
          </cell>
          <cell r="P526">
            <v>0</v>
          </cell>
          <cell r="Q526">
            <v>0</v>
          </cell>
          <cell r="R526">
            <v>0</v>
          </cell>
          <cell r="S526">
            <v>0</v>
          </cell>
          <cell r="T526">
            <v>0</v>
          </cell>
        </row>
        <row r="527">
          <cell r="N527">
            <v>0</v>
          </cell>
          <cell r="O527">
            <v>0</v>
          </cell>
          <cell r="P527">
            <v>0</v>
          </cell>
          <cell r="Q527">
            <v>0</v>
          </cell>
          <cell r="R527">
            <v>0</v>
          </cell>
          <cell r="S527">
            <v>0</v>
          </cell>
          <cell r="T527">
            <v>0</v>
          </cell>
        </row>
        <row r="528">
          <cell r="N528">
            <v>0</v>
          </cell>
          <cell r="O528">
            <v>0</v>
          </cell>
          <cell r="P528">
            <v>0</v>
          </cell>
          <cell r="Q528">
            <v>0</v>
          </cell>
          <cell r="R528">
            <v>0</v>
          </cell>
          <cell r="S528">
            <v>0</v>
          </cell>
          <cell r="T528">
            <v>0</v>
          </cell>
        </row>
        <row r="529">
          <cell r="N529">
            <v>0</v>
          </cell>
          <cell r="O529">
            <v>0</v>
          </cell>
          <cell r="P529">
            <v>0</v>
          </cell>
          <cell r="Q529">
            <v>0</v>
          </cell>
          <cell r="R529">
            <v>0</v>
          </cell>
          <cell r="S529">
            <v>0</v>
          </cell>
          <cell r="T529">
            <v>0</v>
          </cell>
        </row>
        <row r="530">
          <cell r="N530">
            <v>0</v>
          </cell>
          <cell r="O530">
            <v>0</v>
          </cell>
          <cell r="P530">
            <v>0</v>
          </cell>
          <cell r="Q530">
            <v>0</v>
          </cell>
          <cell r="R530">
            <v>0</v>
          </cell>
          <cell r="S530">
            <v>0</v>
          </cell>
          <cell r="T530">
            <v>0</v>
          </cell>
        </row>
        <row r="531">
          <cell r="N531">
            <v>0</v>
          </cell>
          <cell r="O531">
            <v>0</v>
          </cell>
          <cell r="P531">
            <v>0</v>
          </cell>
          <cell r="Q531">
            <v>0</v>
          </cell>
          <cell r="R531">
            <v>0</v>
          </cell>
          <cell r="S531">
            <v>0</v>
          </cell>
          <cell r="T531">
            <v>0</v>
          </cell>
        </row>
        <row r="532">
          <cell r="N532">
            <v>0</v>
          </cell>
          <cell r="O532">
            <v>0</v>
          </cell>
          <cell r="P532">
            <v>0</v>
          </cell>
          <cell r="Q532">
            <v>0</v>
          </cell>
          <cell r="R532">
            <v>0</v>
          </cell>
          <cell r="S532">
            <v>0</v>
          </cell>
          <cell r="T532">
            <v>0</v>
          </cell>
        </row>
        <row r="533">
          <cell r="N533">
            <v>0</v>
          </cell>
          <cell r="O533">
            <v>0</v>
          </cell>
          <cell r="P533">
            <v>0</v>
          </cell>
          <cell r="Q533">
            <v>0</v>
          </cell>
          <cell r="R533">
            <v>0</v>
          </cell>
          <cell r="S533">
            <v>0</v>
          </cell>
          <cell r="T533">
            <v>0</v>
          </cell>
        </row>
        <row r="534">
          <cell r="N534">
            <v>0</v>
          </cell>
          <cell r="O534">
            <v>0</v>
          </cell>
          <cell r="P534">
            <v>0</v>
          </cell>
          <cell r="Q534">
            <v>0</v>
          </cell>
          <cell r="R534">
            <v>0</v>
          </cell>
          <cell r="S534">
            <v>0</v>
          </cell>
          <cell r="T534">
            <v>0</v>
          </cell>
        </row>
        <row r="535">
          <cell r="N535">
            <v>0</v>
          </cell>
          <cell r="O535">
            <v>0</v>
          </cell>
          <cell r="P535">
            <v>0</v>
          </cell>
          <cell r="Q535">
            <v>0</v>
          </cell>
          <cell r="R535">
            <v>0</v>
          </cell>
          <cell r="S535">
            <v>0</v>
          </cell>
          <cell r="T535">
            <v>0</v>
          </cell>
        </row>
        <row r="536">
          <cell r="N536">
            <v>0</v>
          </cell>
          <cell r="O536">
            <v>0</v>
          </cell>
          <cell r="P536">
            <v>0</v>
          </cell>
          <cell r="Q536">
            <v>0</v>
          </cell>
          <cell r="R536">
            <v>0</v>
          </cell>
          <cell r="S536">
            <v>0</v>
          </cell>
          <cell r="T536">
            <v>0</v>
          </cell>
        </row>
        <row r="537">
          <cell r="N537">
            <v>0</v>
          </cell>
          <cell r="O537">
            <v>0</v>
          </cell>
          <cell r="P537">
            <v>0</v>
          </cell>
          <cell r="Q537">
            <v>0</v>
          </cell>
          <cell r="R537">
            <v>0</v>
          </cell>
          <cell r="S537">
            <v>0</v>
          </cell>
          <cell r="T537">
            <v>0</v>
          </cell>
        </row>
        <row r="538">
          <cell r="N538">
            <v>0</v>
          </cell>
          <cell r="O538">
            <v>0</v>
          </cell>
          <cell r="P538">
            <v>0</v>
          </cell>
          <cell r="Q538">
            <v>0</v>
          </cell>
          <cell r="R538">
            <v>0</v>
          </cell>
          <cell r="S538">
            <v>0</v>
          </cell>
          <cell r="T538">
            <v>0</v>
          </cell>
        </row>
        <row r="539">
          <cell r="N539">
            <v>0</v>
          </cell>
          <cell r="O539">
            <v>0</v>
          </cell>
          <cell r="P539">
            <v>0</v>
          </cell>
          <cell r="Q539">
            <v>0</v>
          </cell>
          <cell r="R539">
            <v>0</v>
          </cell>
          <cell r="S539">
            <v>0</v>
          </cell>
          <cell r="T539">
            <v>0</v>
          </cell>
        </row>
        <row r="540">
          <cell r="N540">
            <v>0</v>
          </cell>
          <cell r="O540">
            <v>0</v>
          </cell>
          <cell r="P540">
            <v>0</v>
          </cell>
          <cell r="Q540">
            <v>0</v>
          </cell>
          <cell r="R540">
            <v>0</v>
          </cell>
          <cell r="S540">
            <v>0</v>
          </cell>
          <cell r="T540">
            <v>0</v>
          </cell>
        </row>
        <row r="541">
          <cell r="N541">
            <v>0</v>
          </cell>
          <cell r="O541">
            <v>0</v>
          </cell>
          <cell r="P541">
            <v>0</v>
          </cell>
          <cell r="Q541">
            <v>0</v>
          </cell>
          <cell r="R541">
            <v>0</v>
          </cell>
          <cell r="S541">
            <v>0</v>
          </cell>
          <cell r="T541">
            <v>0</v>
          </cell>
        </row>
        <row r="542">
          <cell r="N542">
            <v>0</v>
          </cell>
          <cell r="O542">
            <v>0</v>
          </cell>
          <cell r="P542">
            <v>0</v>
          </cell>
          <cell r="Q542">
            <v>0</v>
          </cell>
          <cell r="R542">
            <v>0</v>
          </cell>
          <cell r="S542">
            <v>0</v>
          </cell>
          <cell r="T542">
            <v>0</v>
          </cell>
        </row>
        <row r="543">
          <cell r="N543">
            <v>0</v>
          </cell>
          <cell r="O543">
            <v>0</v>
          </cell>
          <cell r="P543">
            <v>0</v>
          </cell>
          <cell r="Q543">
            <v>0</v>
          </cell>
          <cell r="R543">
            <v>0</v>
          </cell>
          <cell r="S543">
            <v>0</v>
          </cell>
          <cell r="T543">
            <v>0</v>
          </cell>
        </row>
        <row r="544">
          <cell r="N544">
            <v>0</v>
          </cell>
          <cell r="O544">
            <v>0</v>
          </cell>
          <cell r="P544">
            <v>0</v>
          </cell>
          <cell r="Q544">
            <v>0</v>
          </cell>
          <cell r="R544">
            <v>0</v>
          </cell>
          <cell r="S544">
            <v>0</v>
          </cell>
          <cell r="T544">
            <v>0</v>
          </cell>
        </row>
        <row r="545">
          <cell r="N545">
            <v>0</v>
          </cell>
          <cell r="O545">
            <v>0</v>
          </cell>
          <cell r="P545">
            <v>0</v>
          </cell>
          <cell r="Q545">
            <v>0</v>
          </cell>
          <cell r="R545">
            <v>0</v>
          </cell>
          <cell r="S545">
            <v>0</v>
          </cell>
          <cell r="T545">
            <v>0</v>
          </cell>
        </row>
        <row r="546">
          <cell r="N546">
            <v>0</v>
          </cell>
          <cell r="O546">
            <v>0</v>
          </cell>
          <cell r="P546">
            <v>0</v>
          </cell>
          <cell r="Q546">
            <v>0</v>
          </cell>
          <cell r="R546">
            <v>0</v>
          </cell>
          <cell r="S546">
            <v>0</v>
          </cell>
          <cell r="T546">
            <v>0</v>
          </cell>
        </row>
        <row r="547">
          <cell r="N547">
            <v>0</v>
          </cell>
          <cell r="O547">
            <v>0</v>
          </cell>
          <cell r="P547">
            <v>0</v>
          </cell>
          <cell r="Q547">
            <v>0</v>
          </cell>
          <cell r="R547">
            <v>0</v>
          </cell>
          <cell r="S547">
            <v>0</v>
          </cell>
          <cell r="T547">
            <v>0</v>
          </cell>
        </row>
        <row r="548">
          <cell r="N548">
            <v>0</v>
          </cell>
          <cell r="O548">
            <v>0</v>
          </cell>
          <cell r="P548">
            <v>0</v>
          </cell>
          <cell r="Q548">
            <v>0</v>
          </cell>
          <cell r="R548">
            <v>0</v>
          </cell>
          <cell r="S548">
            <v>0</v>
          </cell>
          <cell r="T548">
            <v>0</v>
          </cell>
        </row>
        <row r="549">
          <cell r="N549">
            <v>0</v>
          </cell>
          <cell r="O549">
            <v>0</v>
          </cell>
          <cell r="P549">
            <v>0</v>
          </cell>
          <cell r="Q549">
            <v>0</v>
          </cell>
          <cell r="R549">
            <v>0</v>
          </cell>
          <cell r="S549">
            <v>0</v>
          </cell>
          <cell r="T549">
            <v>0</v>
          </cell>
        </row>
        <row r="550">
          <cell r="N550">
            <v>0</v>
          </cell>
          <cell r="O550">
            <v>0</v>
          </cell>
          <cell r="P550">
            <v>0</v>
          </cell>
          <cell r="Q550">
            <v>0</v>
          </cell>
          <cell r="R550">
            <v>0</v>
          </cell>
          <cell r="S550">
            <v>0</v>
          </cell>
          <cell r="T550">
            <v>0</v>
          </cell>
        </row>
        <row r="551">
          <cell r="N551">
            <v>0</v>
          </cell>
          <cell r="O551">
            <v>0</v>
          </cell>
          <cell r="P551">
            <v>0</v>
          </cell>
          <cell r="Q551">
            <v>0</v>
          </cell>
          <cell r="R551">
            <v>0</v>
          </cell>
          <cell r="S551">
            <v>0</v>
          </cell>
          <cell r="T551">
            <v>0</v>
          </cell>
        </row>
        <row r="552">
          <cell r="N552">
            <v>0</v>
          </cell>
          <cell r="O552">
            <v>0</v>
          </cell>
          <cell r="P552">
            <v>0</v>
          </cell>
          <cell r="Q552">
            <v>0</v>
          </cell>
          <cell r="R552">
            <v>0</v>
          </cell>
          <cell r="S552">
            <v>0</v>
          </cell>
          <cell r="T552">
            <v>0</v>
          </cell>
        </row>
        <row r="553">
          <cell r="N553">
            <v>0</v>
          </cell>
          <cell r="O553">
            <v>0</v>
          </cell>
          <cell r="P553">
            <v>0</v>
          </cell>
          <cell r="Q553">
            <v>0</v>
          </cell>
          <cell r="R553">
            <v>0</v>
          </cell>
          <cell r="S553">
            <v>0</v>
          </cell>
          <cell r="T553">
            <v>0</v>
          </cell>
        </row>
        <row r="554">
          <cell r="N554">
            <v>0</v>
          </cell>
          <cell r="O554">
            <v>0</v>
          </cell>
          <cell r="P554">
            <v>0</v>
          </cell>
          <cell r="Q554">
            <v>0</v>
          </cell>
          <cell r="R554">
            <v>0</v>
          </cell>
          <cell r="S554">
            <v>0</v>
          </cell>
          <cell r="T554">
            <v>0</v>
          </cell>
        </row>
        <row r="555">
          <cell r="N555">
            <v>0</v>
          </cell>
          <cell r="O555">
            <v>0</v>
          </cell>
          <cell r="P555">
            <v>0</v>
          </cell>
          <cell r="Q555">
            <v>0</v>
          </cell>
          <cell r="R555">
            <v>0</v>
          </cell>
          <cell r="S555">
            <v>0</v>
          </cell>
          <cell r="T555">
            <v>0</v>
          </cell>
        </row>
        <row r="556">
          <cell r="N556">
            <v>0</v>
          </cell>
          <cell r="O556">
            <v>0</v>
          </cell>
          <cell r="P556">
            <v>0</v>
          </cell>
          <cell r="Q556">
            <v>0</v>
          </cell>
          <cell r="R556">
            <v>0</v>
          </cell>
          <cell r="S556">
            <v>0</v>
          </cell>
          <cell r="T556">
            <v>0</v>
          </cell>
        </row>
        <row r="557">
          <cell r="N557">
            <v>0</v>
          </cell>
          <cell r="O557">
            <v>0</v>
          </cell>
          <cell r="P557">
            <v>0</v>
          </cell>
          <cell r="Q557">
            <v>0</v>
          </cell>
          <cell r="R557">
            <v>0</v>
          </cell>
          <cell r="S557">
            <v>0</v>
          </cell>
          <cell r="T557">
            <v>0</v>
          </cell>
        </row>
        <row r="558">
          <cell r="N558">
            <v>0</v>
          </cell>
          <cell r="O558">
            <v>0</v>
          </cell>
          <cell r="P558">
            <v>0</v>
          </cell>
          <cell r="Q558">
            <v>0</v>
          </cell>
          <cell r="R558">
            <v>0</v>
          </cell>
          <cell r="S558">
            <v>0</v>
          </cell>
          <cell r="T558">
            <v>0</v>
          </cell>
        </row>
        <row r="559">
          <cell r="N559">
            <v>0</v>
          </cell>
          <cell r="O559">
            <v>0</v>
          </cell>
          <cell r="P559">
            <v>0</v>
          </cell>
          <cell r="Q559">
            <v>0</v>
          </cell>
          <cell r="R559">
            <v>0</v>
          </cell>
          <cell r="S559">
            <v>0</v>
          </cell>
          <cell r="T559">
            <v>0</v>
          </cell>
        </row>
        <row r="560">
          <cell r="N560">
            <v>0</v>
          </cell>
          <cell r="O560">
            <v>0</v>
          </cell>
          <cell r="P560">
            <v>0</v>
          </cell>
          <cell r="Q560">
            <v>0</v>
          </cell>
          <cell r="R560">
            <v>0</v>
          </cell>
          <cell r="S560">
            <v>0</v>
          </cell>
          <cell r="T560">
            <v>0</v>
          </cell>
        </row>
        <row r="561">
          <cell r="N561">
            <v>0</v>
          </cell>
          <cell r="O561">
            <v>0</v>
          </cell>
          <cell r="P561">
            <v>0</v>
          </cell>
          <cell r="Q561">
            <v>0</v>
          </cell>
          <cell r="R561">
            <v>0</v>
          </cell>
          <cell r="S561">
            <v>0</v>
          </cell>
          <cell r="T561">
            <v>0</v>
          </cell>
        </row>
        <row r="562">
          <cell r="N562">
            <v>0</v>
          </cell>
          <cell r="O562">
            <v>0</v>
          </cell>
          <cell r="P562">
            <v>0</v>
          </cell>
          <cell r="Q562">
            <v>0</v>
          </cell>
          <cell r="R562">
            <v>0</v>
          </cell>
          <cell r="S562">
            <v>0</v>
          </cell>
          <cell r="T562">
            <v>0</v>
          </cell>
        </row>
        <row r="563">
          <cell r="N563">
            <v>0</v>
          </cell>
          <cell r="O563">
            <v>0</v>
          </cell>
          <cell r="P563">
            <v>0</v>
          </cell>
          <cell r="Q563">
            <v>0</v>
          </cell>
          <cell r="R563">
            <v>0</v>
          </cell>
          <cell r="S563">
            <v>0</v>
          </cell>
          <cell r="T563">
            <v>0</v>
          </cell>
        </row>
        <row r="564">
          <cell r="N564">
            <v>0</v>
          </cell>
          <cell r="O564">
            <v>0</v>
          </cell>
          <cell r="P564">
            <v>0</v>
          </cell>
          <cell r="Q564">
            <v>0</v>
          </cell>
          <cell r="R564">
            <v>0</v>
          </cell>
          <cell r="S564">
            <v>0</v>
          </cell>
          <cell r="T564">
            <v>0</v>
          </cell>
        </row>
        <row r="565">
          <cell r="N565">
            <v>0</v>
          </cell>
          <cell r="O565">
            <v>0</v>
          </cell>
          <cell r="P565">
            <v>0</v>
          </cell>
          <cell r="Q565">
            <v>0</v>
          </cell>
          <cell r="R565">
            <v>0</v>
          </cell>
          <cell r="S565">
            <v>0</v>
          </cell>
          <cell r="T565">
            <v>0</v>
          </cell>
        </row>
        <row r="566">
          <cell r="N566">
            <v>0</v>
          </cell>
          <cell r="O566">
            <v>0</v>
          </cell>
          <cell r="P566">
            <v>0</v>
          </cell>
          <cell r="Q566">
            <v>0</v>
          </cell>
          <cell r="R566">
            <v>0</v>
          </cell>
          <cell r="S566">
            <v>0</v>
          </cell>
          <cell r="T566">
            <v>0</v>
          </cell>
        </row>
        <row r="567">
          <cell r="N567">
            <v>0</v>
          </cell>
          <cell r="O567">
            <v>0</v>
          </cell>
          <cell r="P567">
            <v>0</v>
          </cell>
          <cell r="Q567">
            <v>0</v>
          </cell>
          <cell r="R567">
            <v>0</v>
          </cell>
          <cell r="S567">
            <v>0</v>
          </cell>
          <cell r="T567">
            <v>0</v>
          </cell>
        </row>
        <row r="568">
          <cell r="N568">
            <v>0</v>
          </cell>
          <cell r="O568">
            <v>0</v>
          </cell>
          <cell r="P568">
            <v>0</v>
          </cell>
          <cell r="Q568">
            <v>0</v>
          </cell>
          <cell r="R568">
            <v>0</v>
          </cell>
          <cell r="S568">
            <v>0</v>
          </cell>
          <cell r="T568">
            <v>0</v>
          </cell>
        </row>
        <row r="569">
          <cell r="N569">
            <v>0</v>
          </cell>
          <cell r="O569">
            <v>0</v>
          </cell>
          <cell r="P569">
            <v>0</v>
          </cell>
          <cell r="Q569">
            <v>0</v>
          </cell>
          <cell r="R569">
            <v>0</v>
          </cell>
          <cell r="S569">
            <v>0</v>
          </cell>
          <cell r="T569">
            <v>0</v>
          </cell>
        </row>
        <row r="570">
          <cell r="N570">
            <v>0</v>
          </cell>
          <cell r="O570">
            <v>0</v>
          </cell>
          <cell r="P570">
            <v>0</v>
          </cell>
          <cell r="Q570">
            <v>0</v>
          </cell>
          <cell r="R570">
            <v>0</v>
          </cell>
          <cell r="S570">
            <v>0</v>
          </cell>
          <cell r="T570">
            <v>0</v>
          </cell>
        </row>
        <row r="571">
          <cell r="N571">
            <v>0</v>
          </cell>
          <cell r="O571">
            <v>0</v>
          </cell>
          <cell r="P571">
            <v>0</v>
          </cell>
          <cell r="Q571">
            <v>0</v>
          </cell>
          <cell r="R571">
            <v>0</v>
          </cell>
          <cell r="S571">
            <v>0</v>
          </cell>
          <cell r="T571">
            <v>0</v>
          </cell>
        </row>
        <row r="572">
          <cell r="N572">
            <v>0</v>
          </cell>
          <cell r="O572">
            <v>0</v>
          </cell>
          <cell r="P572">
            <v>0</v>
          </cell>
          <cell r="Q572">
            <v>0</v>
          </cell>
          <cell r="R572">
            <v>0</v>
          </cell>
          <cell r="S572">
            <v>0</v>
          </cell>
          <cell r="T572">
            <v>0</v>
          </cell>
        </row>
        <row r="573">
          <cell r="N573">
            <v>0</v>
          </cell>
          <cell r="O573">
            <v>0</v>
          </cell>
          <cell r="P573">
            <v>0</v>
          </cell>
          <cell r="Q573">
            <v>0</v>
          </cell>
          <cell r="R573">
            <v>0</v>
          </cell>
          <cell r="S573">
            <v>0</v>
          </cell>
          <cell r="T573">
            <v>0</v>
          </cell>
        </row>
        <row r="574">
          <cell r="N574">
            <v>0</v>
          </cell>
          <cell r="O574">
            <v>0</v>
          </cell>
          <cell r="P574">
            <v>0</v>
          </cell>
          <cell r="Q574">
            <v>0</v>
          </cell>
          <cell r="R574">
            <v>0</v>
          </cell>
          <cell r="S574">
            <v>0</v>
          </cell>
          <cell r="T574">
            <v>0</v>
          </cell>
        </row>
        <row r="575">
          <cell r="N575">
            <v>0</v>
          </cell>
          <cell r="O575">
            <v>0</v>
          </cell>
          <cell r="P575">
            <v>0</v>
          </cell>
          <cell r="Q575">
            <v>0</v>
          </cell>
          <cell r="R575">
            <v>0</v>
          </cell>
          <cell r="S575">
            <v>0</v>
          </cell>
          <cell r="T575">
            <v>0</v>
          </cell>
        </row>
        <row r="576">
          <cell r="N576">
            <v>0</v>
          </cell>
          <cell r="O576">
            <v>0</v>
          </cell>
          <cell r="P576">
            <v>0</v>
          </cell>
          <cell r="Q576">
            <v>0</v>
          </cell>
          <cell r="R576">
            <v>0</v>
          </cell>
          <cell r="S576">
            <v>0</v>
          </cell>
          <cell r="T576">
            <v>0</v>
          </cell>
        </row>
        <row r="577">
          <cell r="N577">
            <v>0</v>
          </cell>
          <cell r="O577">
            <v>0</v>
          </cell>
          <cell r="P577">
            <v>0</v>
          </cell>
          <cell r="Q577">
            <v>0</v>
          </cell>
          <cell r="R577">
            <v>0</v>
          </cell>
          <cell r="S577">
            <v>0</v>
          </cell>
          <cell r="T577">
            <v>0</v>
          </cell>
        </row>
        <row r="578">
          <cell r="N578">
            <v>0</v>
          </cell>
          <cell r="O578">
            <v>0</v>
          </cell>
          <cell r="P578">
            <v>0</v>
          </cell>
          <cell r="Q578">
            <v>0</v>
          </cell>
          <cell r="R578">
            <v>0</v>
          </cell>
          <cell r="S578">
            <v>0</v>
          </cell>
          <cell r="T578">
            <v>0</v>
          </cell>
        </row>
        <row r="579">
          <cell r="N579">
            <v>0</v>
          </cell>
          <cell r="O579">
            <v>0</v>
          </cell>
          <cell r="P579">
            <v>0</v>
          </cell>
          <cell r="Q579">
            <v>0</v>
          </cell>
          <cell r="R579">
            <v>0</v>
          </cell>
          <cell r="S579">
            <v>0</v>
          </cell>
          <cell r="T579">
            <v>0</v>
          </cell>
        </row>
        <row r="580">
          <cell r="N580">
            <v>0</v>
          </cell>
          <cell r="O580">
            <v>0</v>
          </cell>
          <cell r="P580">
            <v>0</v>
          </cell>
          <cell r="Q580">
            <v>0</v>
          </cell>
          <cell r="R580">
            <v>0</v>
          </cell>
          <cell r="S580">
            <v>0</v>
          </cell>
          <cell r="T580">
            <v>0</v>
          </cell>
        </row>
        <row r="581">
          <cell r="N581">
            <v>0</v>
          </cell>
          <cell r="O581">
            <v>0</v>
          </cell>
          <cell r="P581">
            <v>0</v>
          </cell>
          <cell r="Q581">
            <v>0</v>
          </cell>
          <cell r="R581">
            <v>0</v>
          </cell>
          <cell r="S581">
            <v>0</v>
          </cell>
          <cell r="T581">
            <v>0</v>
          </cell>
        </row>
        <row r="582">
          <cell r="N582">
            <v>0</v>
          </cell>
          <cell r="O582">
            <v>0</v>
          </cell>
          <cell r="P582">
            <v>0</v>
          </cell>
          <cell r="Q582">
            <v>0</v>
          </cell>
          <cell r="R582">
            <v>0</v>
          </cell>
          <cell r="S582">
            <v>0</v>
          </cell>
          <cell r="T582">
            <v>0</v>
          </cell>
        </row>
        <row r="583">
          <cell r="N583">
            <v>0</v>
          </cell>
          <cell r="O583">
            <v>0</v>
          </cell>
          <cell r="P583">
            <v>0</v>
          </cell>
          <cell r="Q583">
            <v>0</v>
          </cell>
          <cell r="R583">
            <v>0</v>
          </cell>
          <cell r="S583">
            <v>0</v>
          </cell>
          <cell r="T583">
            <v>0</v>
          </cell>
        </row>
        <row r="584">
          <cell r="N584">
            <v>0</v>
          </cell>
          <cell r="O584">
            <v>0</v>
          </cell>
          <cell r="P584">
            <v>0</v>
          </cell>
          <cell r="Q584">
            <v>0</v>
          </cell>
          <cell r="R584">
            <v>0</v>
          </cell>
          <cell r="S584">
            <v>0</v>
          </cell>
          <cell r="T584">
            <v>0</v>
          </cell>
        </row>
        <row r="585">
          <cell r="N585">
            <v>0</v>
          </cell>
          <cell r="O585">
            <v>0</v>
          </cell>
          <cell r="P585">
            <v>0</v>
          </cell>
          <cell r="Q585">
            <v>0</v>
          </cell>
          <cell r="R585">
            <v>0</v>
          </cell>
          <cell r="S585">
            <v>0</v>
          </cell>
          <cell r="T585">
            <v>0</v>
          </cell>
        </row>
        <row r="586">
          <cell r="N586">
            <v>0</v>
          </cell>
          <cell r="O586">
            <v>0</v>
          </cell>
          <cell r="P586">
            <v>0</v>
          </cell>
          <cell r="Q586">
            <v>0</v>
          </cell>
          <cell r="R586">
            <v>0</v>
          </cell>
          <cell r="S586">
            <v>0</v>
          </cell>
          <cell r="T586">
            <v>0</v>
          </cell>
        </row>
        <row r="587">
          <cell r="N587">
            <v>0</v>
          </cell>
          <cell r="O587">
            <v>0</v>
          </cell>
          <cell r="P587">
            <v>0</v>
          </cell>
          <cell r="Q587">
            <v>0</v>
          </cell>
          <cell r="R587">
            <v>0</v>
          </cell>
          <cell r="S587">
            <v>0</v>
          </cell>
          <cell r="T587">
            <v>0</v>
          </cell>
        </row>
        <row r="588">
          <cell r="N588">
            <v>0</v>
          </cell>
          <cell r="O588">
            <v>0</v>
          </cell>
          <cell r="P588">
            <v>0</v>
          </cell>
          <cell r="Q588">
            <v>0</v>
          </cell>
          <cell r="R588">
            <v>0</v>
          </cell>
          <cell r="S588">
            <v>0</v>
          </cell>
          <cell r="T588">
            <v>0</v>
          </cell>
        </row>
        <row r="589">
          <cell r="N589">
            <v>0</v>
          </cell>
          <cell r="O589">
            <v>0</v>
          </cell>
          <cell r="P589">
            <v>0</v>
          </cell>
          <cell r="Q589">
            <v>0</v>
          </cell>
          <cell r="R589">
            <v>0</v>
          </cell>
          <cell r="S589">
            <v>0</v>
          </cell>
          <cell r="T589">
            <v>0</v>
          </cell>
        </row>
        <row r="590">
          <cell r="N590">
            <v>0</v>
          </cell>
          <cell r="O590">
            <v>0</v>
          </cell>
          <cell r="P590">
            <v>0</v>
          </cell>
          <cell r="Q590">
            <v>0</v>
          </cell>
          <cell r="R590">
            <v>0</v>
          </cell>
          <cell r="S590">
            <v>0</v>
          </cell>
          <cell r="T590">
            <v>0</v>
          </cell>
        </row>
        <row r="591">
          <cell r="N591">
            <v>0</v>
          </cell>
          <cell r="O591">
            <v>0</v>
          </cell>
          <cell r="P591">
            <v>0</v>
          </cell>
          <cell r="Q591">
            <v>0</v>
          </cell>
          <cell r="R591">
            <v>0</v>
          </cell>
          <cell r="S591">
            <v>0</v>
          </cell>
          <cell r="T591">
            <v>0</v>
          </cell>
        </row>
        <row r="592">
          <cell r="N592">
            <v>0</v>
          </cell>
          <cell r="O592">
            <v>0</v>
          </cell>
          <cell r="P592">
            <v>0</v>
          </cell>
          <cell r="Q592">
            <v>0</v>
          </cell>
          <cell r="R592">
            <v>0</v>
          </cell>
          <cell r="S592">
            <v>0</v>
          </cell>
          <cell r="T592">
            <v>0</v>
          </cell>
        </row>
        <row r="593">
          <cell r="N593">
            <v>0</v>
          </cell>
          <cell r="O593">
            <v>0</v>
          </cell>
          <cell r="P593">
            <v>0</v>
          </cell>
          <cell r="Q593">
            <v>0</v>
          </cell>
          <cell r="R593">
            <v>0</v>
          </cell>
          <cell r="S593">
            <v>0</v>
          </cell>
          <cell r="T593">
            <v>0</v>
          </cell>
        </row>
        <row r="594">
          <cell r="N594">
            <v>0</v>
          </cell>
          <cell r="O594">
            <v>0</v>
          </cell>
          <cell r="P594">
            <v>0</v>
          </cell>
          <cell r="Q594">
            <v>0</v>
          </cell>
          <cell r="R594">
            <v>0</v>
          </cell>
          <cell r="S594">
            <v>0</v>
          </cell>
          <cell r="T594">
            <v>0</v>
          </cell>
        </row>
        <row r="595">
          <cell r="N595">
            <v>0</v>
          </cell>
          <cell r="O595">
            <v>0</v>
          </cell>
          <cell r="P595">
            <v>0</v>
          </cell>
          <cell r="Q595">
            <v>0</v>
          </cell>
          <cell r="R595">
            <v>0</v>
          </cell>
          <cell r="S595">
            <v>0</v>
          </cell>
          <cell r="T595">
            <v>0</v>
          </cell>
        </row>
        <row r="596">
          <cell r="N596">
            <v>0</v>
          </cell>
          <cell r="O596">
            <v>0</v>
          </cell>
          <cell r="P596">
            <v>0</v>
          </cell>
          <cell r="Q596">
            <v>0</v>
          </cell>
          <cell r="R596">
            <v>0</v>
          </cell>
          <cell r="S596">
            <v>0</v>
          </cell>
          <cell r="T596">
            <v>0</v>
          </cell>
        </row>
        <row r="597">
          <cell r="N597">
            <v>0</v>
          </cell>
          <cell r="O597">
            <v>0</v>
          </cell>
          <cell r="P597">
            <v>0</v>
          </cell>
          <cell r="Q597">
            <v>0</v>
          </cell>
          <cell r="R597">
            <v>0</v>
          </cell>
          <cell r="S597">
            <v>0</v>
          </cell>
          <cell r="T597">
            <v>0</v>
          </cell>
        </row>
        <row r="598">
          <cell r="N598">
            <v>0</v>
          </cell>
          <cell r="O598">
            <v>0</v>
          </cell>
          <cell r="P598">
            <v>0</v>
          </cell>
          <cell r="Q598">
            <v>0</v>
          </cell>
          <cell r="R598">
            <v>0</v>
          </cell>
          <cell r="S598">
            <v>0</v>
          </cell>
          <cell r="T598">
            <v>0</v>
          </cell>
        </row>
        <row r="599">
          <cell r="N599">
            <v>0</v>
          </cell>
          <cell r="O599">
            <v>0</v>
          </cell>
          <cell r="P599">
            <v>0</v>
          </cell>
          <cell r="Q599">
            <v>0</v>
          </cell>
          <cell r="R599">
            <v>0</v>
          </cell>
          <cell r="S599">
            <v>0</v>
          </cell>
          <cell r="T599">
            <v>0</v>
          </cell>
        </row>
        <row r="600">
          <cell r="N600">
            <v>0</v>
          </cell>
          <cell r="O600">
            <v>0</v>
          </cell>
          <cell r="P600">
            <v>0</v>
          </cell>
          <cell r="Q600">
            <v>0</v>
          </cell>
          <cell r="R600">
            <v>0</v>
          </cell>
          <cell r="S600">
            <v>0</v>
          </cell>
          <cell r="T600">
            <v>0</v>
          </cell>
        </row>
        <row r="601">
          <cell r="N601">
            <v>0</v>
          </cell>
          <cell r="O601">
            <v>0</v>
          </cell>
          <cell r="P601">
            <v>0</v>
          </cell>
          <cell r="Q601">
            <v>0</v>
          </cell>
          <cell r="R601">
            <v>0</v>
          </cell>
          <cell r="S601">
            <v>0</v>
          </cell>
          <cell r="T601">
            <v>0</v>
          </cell>
        </row>
        <row r="602">
          <cell r="N602">
            <v>0</v>
          </cell>
          <cell r="O602">
            <v>0</v>
          </cell>
          <cell r="P602">
            <v>0</v>
          </cell>
          <cell r="Q602">
            <v>0</v>
          </cell>
          <cell r="R602">
            <v>0</v>
          </cell>
          <cell r="S602">
            <v>0</v>
          </cell>
          <cell r="T602">
            <v>0</v>
          </cell>
        </row>
        <row r="603">
          <cell r="N603">
            <v>0</v>
          </cell>
          <cell r="O603">
            <v>0</v>
          </cell>
          <cell r="P603">
            <v>0</v>
          </cell>
          <cell r="Q603">
            <v>0</v>
          </cell>
          <cell r="R603">
            <v>0</v>
          </cell>
          <cell r="S603">
            <v>0</v>
          </cell>
          <cell r="T603">
            <v>0</v>
          </cell>
        </row>
        <row r="604">
          <cell r="N604">
            <v>0</v>
          </cell>
          <cell r="O604">
            <v>0</v>
          </cell>
          <cell r="P604">
            <v>0</v>
          </cell>
          <cell r="Q604">
            <v>0</v>
          </cell>
          <cell r="R604">
            <v>0</v>
          </cell>
          <cell r="S604">
            <v>0</v>
          </cell>
          <cell r="T604">
            <v>0</v>
          </cell>
        </row>
        <row r="605">
          <cell r="N605">
            <v>0</v>
          </cell>
          <cell r="O605">
            <v>0</v>
          </cell>
          <cell r="P605">
            <v>0</v>
          </cell>
          <cell r="Q605">
            <v>0</v>
          </cell>
          <cell r="R605">
            <v>0</v>
          </cell>
          <cell r="S605">
            <v>0</v>
          </cell>
          <cell r="T605">
            <v>0</v>
          </cell>
        </row>
        <row r="606">
          <cell r="N606">
            <v>0</v>
          </cell>
          <cell r="O606">
            <v>0</v>
          </cell>
          <cell r="P606">
            <v>0</v>
          </cell>
          <cell r="Q606">
            <v>0</v>
          </cell>
          <cell r="R606">
            <v>0</v>
          </cell>
          <cell r="S606">
            <v>0</v>
          </cell>
          <cell r="T606">
            <v>0</v>
          </cell>
        </row>
        <row r="607">
          <cell r="N607">
            <v>0</v>
          </cell>
          <cell r="O607">
            <v>0</v>
          </cell>
          <cell r="P607">
            <v>0</v>
          </cell>
          <cell r="Q607">
            <v>0</v>
          </cell>
          <cell r="R607">
            <v>0</v>
          </cell>
          <cell r="S607">
            <v>0</v>
          </cell>
          <cell r="T607">
            <v>0</v>
          </cell>
        </row>
        <row r="608">
          <cell r="N608">
            <v>0</v>
          </cell>
          <cell r="O608">
            <v>0</v>
          </cell>
          <cell r="P608">
            <v>0</v>
          </cell>
          <cell r="Q608">
            <v>0</v>
          </cell>
          <cell r="R608">
            <v>0</v>
          </cell>
          <cell r="S608">
            <v>0</v>
          </cell>
          <cell r="T608">
            <v>0</v>
          </cell>
        </row>
        <row r="609">
          <cell r="N609">
            <v>0</v>
          </cell>
          <cell r="O609">
            <v>0</v>
          </cell>
          <cell r="P609">
            <v>0</v>
          </cell>
          <cell r="Q609">
            <v>0</v>
          </cell>
          <cell r="R609">
            <v>0</v>
          </cell>
          <cell r="S609">
            <v>0</v>
          </cell>
          <cell r="T609">
            <v>0</v>
          </cell>
        </row>
        <row r="610">
          <cell r="N610">
            <v>0</v>
          </cell>
          <cell r="O610">
            <v>0</v>
          </cell>
          <cell r="P610">
            <v>0</v>
          </cell>
          <cell r="Q610">
            <v>0</v>
          </cell>
          <cell r="R610">
            <v>0</v>
          </cell>
          <cell r="S610">
            <v>0</v>
          </cell>
          <cell r="T610">
            <v>0</v>
          </cell>
        </row>
        <row r="611">
          <cell r="N611">
            <v>0</v>
          </cell>
          <cell r="O611">
            <v>0</v>
          </cell>
          <cell r="P611">
            <v>0</v>
          </cell>
          <cell r="Q611">
            <v>0</v>
          </cell>
          <cell r="R611">
            <v>0</v>
          </cell>
          <cell r="S611">
            <v>0</v>
          </cell>
          <cell r="T611">
            <v>0</v>
          </cell>
        </row>
        <row r="612">
          <cell r="N612">
            <v>0</v>
          </cell>
          <cell r="O612">
            <v>0</v>
          </cell>
          <cell r="P612">
            <v>0</v>
          </cell>
          <cell r="Q612">
            <v>0</v>
          </cell>
          <cell r="R612">
            <v>0</v>
          </cell>
          <cell r="S612">
            <v>0</v>
          </cell>
          <cell r="T612">
            <v>0</v>
          </cell>
        </row>
        <row r="613">
          <cell r="N613">
            <v>0</v>
          </cell>
          <cell r="O613">
            <v>0</v>
          </cell>
          <cell r="P613">
            <v>0</v>
          </cell>
          <cell r="Q613">
            <v>0</v>
          </cell>
          <cell r="R613">
            <v>0</v>
          </cell>
          <cell r="S613">
            <v>0</v>
          </cell>
          <cell r="T613">
            <v>0</v>
          </cell>
        </row>
        <row r="614">
          <cell r="N614">
            <v>0</v>
          </cell>
          <cell r="O614">
            <v>0</v>
          </cell>
          <cell r="P614">
            <v>0</v>
          </cell>
          <cell r="Q614">
            <v>0</v>
          </cell>
          <cell r="R614">
            <v>0</v>
          </cell>
          <cell r="S614">
            <v>0</v>
          </cell>
          <cell r="T614">
            <v>0</v>
          </cell>
        </row>
        <row r="615">
          <cell r="N615">
            <v>0</v>
          </cell>
          <cell r="O615">
            <v>0</v>
          </cell>
          <cell r="P615">
            <v>0</v>
          </cell>
          <cell r="Q615">
            <v>0</v>
          </cell>
          <cell r="R615">
            <v>0</v>
          </cell>
          <cell r="S615">
            <v>0</v>
          </cell>
          <cell r="T615">
            <v>0</v>
          </cell>
        </row>
        <row r="616">
          <cell r="N616">
            <v>0</v>
          </cell>
          <cell r="O616">
            <v>0</v>
          </cell>
          <cell r="P616">
            <v>0</v>
          </cell>
          <cell r="Q616">
            <v>0</v>
          </cell>
          <cell r="R616">
            <v>0</v>
          </cell>
          <cell r="S616">
            <v>0</v>
          </cell>
          <cell r="T616">
            <v>0</v>
          </cell>
        </row>
        <row r="617">
          <cell r="N617">
            <v>0</v>
          </cell>
          <cell r="O617">
            <v>0</v>
          </cell>
          <cell r="P617">
            <v>0</v>
          </cell>
          <cell r="Q617">
            <v>0</v>
          </cell>
          <cell r="R617">
            <v>0</v>
          </cell>
          <cell r="S617">
            <v>0</v>
          </cell>
          <cell r="T617">
            <v>0</v>
          </cell>
        </row>
        <row r="618">
          <cell r="N618">
            <v>0</v>
          </cell>
          <cell r="O618">
            <v>0</v>
          </cell>
          <cell r="P618">
            <v>0</v>
          </cell>
          <cell r="Q618">
            <v>0</v>
          </cell>
          <cell r="R618">
            <v>0</v>
          </cell>
          <cell r="S618">
            <v>0</v>
          </cell>
          <cell r="T618">
            <v>0</v>
          </cell>
        </row>
        <row r="619">
          <cell r="N619">
            <v>0</v>
          </cell>
          <cell r="O619">
            <v>0</v>
          </cell>
          <cell r="P619">
            <v>0</v>
          </cell>
          <cell r="Q619">
            <v>0</v>
          </cell>
          <cell r="R619">
            <v>0</v>
          </cell>
          <cell r="S619">
            <v>0</v>
          </cell>
          <cell r="T619">
            <v>0</v>
          </cell>
        </row>
        <row r="620">
          <cell r="N620">
            <v>0</v>
          </cell>
          <cell r="O620">
            <v>0</v>
          </cell>
          <cell r="P620">
            <v>0</v>
          </cell>
          <cell r="Q620">
            <v>0</v>
          </cell>
          <cell r="R620">
            <v>0</v>
          </cell>
          <cell r="S620">
            <v>0</v>
          </cell>
          <cell r="T620">
            <v>0</v>
          </cell>
        </row>
        <row r="621">
          <cell r="N621">
            <v>0</v>
          </cell>
          <cell r="O621">
            <v>0</v>
          </cell>
          <cell r="P621">
            <v>0</v>
          </cell>
          <cell r="Q621">
            <v>0</v>
          </cell>
          <cell r="R621">
            <v>0</v>
          </cell>
          <cell r="S621">
            <v>0</v>
          </cell>
          <cell r="T621">
            <v>0</v>
          </cell>
        </row>
        <row r="622">
          <cell r="N622">
            <v>0</v>
          </cell>
          <cell r="O622">
            <v>0</v>
          </cell>
          <cell r="P622">
            <v>0</v>
          </cell>
          <cell r="Q622">
            <v>0</v>
          </cell>
          <cell r="R622">
            <v>0</v>
          </cell>
          <cell r="S622">
            <v>0</v>
          </cell>
          <cell r="T622">
            <v>0</v>
          </cell>
        </row>
        <row r="623">
          <cell r="N623">
            <v>0</v>
          </cell>
          <cell r="O623">
            <v>0</v>
          </cell>
          <cell r="P623">
            <v>0</v>
          </cell>
          <cell r="Q623">
            <v>0</v>
          </cell>
          <cell r="R623">
            <v>0</v>
          </cell>
          <cell r="S623">
            <v>0</v>
          </cell>
          <cell r="T623">
            <v>0</v>
          </cell>
        </row>
        <row r="624">
          <cell r="N624">
            <v>0</v>
          </cell>
          <cell r="O624">
            <v>0</v>
          </cell>
          <cell r="P624">
            <v>0</v>
          </cell>
          <cell r="Q624">
            <v>0</v>
          </cell>
          <cell r="R624">
            <v>0</v>
          </cell>
          <cell r="S624">
            <v>0</v>
          </cell>
          <cell r="T624">
            <v>0</v>
          </cell>
        </row>
        <row r="625">
          <cell r="N625">
            <v>0</v>
          </cell>
          <cell r="O625">
            <v>0</v>
          </cell>
          <cell r="P625">
            <v>0</v>
          </cell>
          <cell r="Q625">
            <v>0</v>
          </cell>
          <cell r="R625">
            <v>0</v>
          </cell>
          <cell r="S625">
            <v>0</v>
          </cell>
          <cell r="T625">
            <v>0</v>
          </cell>
        </row>
        <row r="626">
          <cell r="N626">
            <v>0</v>
          </cell>
          <cell r="O626">
            <v>0</v>
          </cell>
          <cell r="P626">
            <v>0</v>
          </cell>
          <cell r="Q626">
            <v>0</v>
          </cell>
          <cell r="R626">
            <v>0</v>
          </cell>
          <cell r="S626">
            <v>0</v>
          </cell>
          <cell r="T626">
            <v>0</v>
          </cell>
        </row>
        <row r="627">
          <cell r="N627">
            <v>0</v>
          </cell>
          <cell r="O627">
            <v>0</v>
          </cell>
          <cell r="P627">
            <v>0</v>
          </cell>
          <cell r="Q627">
            <v>0</v>
          </cell>
          <cell r="R627">
            <v>0</v>
          </cell>
          <cell r="S627">
            <v>0</v>
          </cell>
          <cell r="T627">
            <v>0</v>
          </cell>
        </row>
        <row r="628">
          <cell r="N628">
            <v>0</v>
          </cell>
          <cell r="O628">
            <v>0</v>
          </cell>
          <cell r="P628">
            <v>0</v>
          </cell>
          <cell r="Q628">
            <v>0</v>
          </cell>
          <cell r="R628">
            <v>0</v>
          </cell>
          <cell r="S628">
            <v>0</v>
          </cell>
          <cell r="T628">
            <v>0</v>
          </cell>
        </row>
        <row r="629">
          <cell r="N629">
            <v>0</v>
          </cell>
          <cell r="O629">
            <v>0</v>
          </cell>
          <cell r="P629">
            <v>0</v>
          </cell>
          <cell r="Q629">
            <v>0</v>
          </cell>
          <cell r="R629">
            <v>0</v>
          </cell>
          <cell r="S629">
            <v>0</v>
          </cell>
          <cell r="T629">
            <v>0</v>
          </cell>
        </row>
        <row r="630">
          <cell r="N630">
            <v>0</v>
          </cell>
          <cell r="O630">
            <v>0</v>
          </cell>
          <cell r="P630">
            <v>0</v>
          </cell>
          <cell r="Q630">
            <v>0</v>
          </cell>
          <cell r="R630">
            <v>0</v>
          </cell>
          <cell r="S630">
            <v>0</v>
          </cell>
          <cell r="T630">
            <v>0</v>
          </cell>
        </row>
        <row r="631">
          <cell r="N631">
            <v>0</v>
          </cell>
          <cell r="O631">
            <v>0</v>
          </cell>
          <cell r="P631">
            <v>0</v>
          </cell>
          <cell r="Q631">
            <v>0</v>
          </cell>
          <cell r="R631">
            <v>0</v>
          </cell>
          <cell r="S631">
            <v>0</v>
          </cell>
          <cell r="T631">
            <v>0</v>
          </cell>
        </row>
        <row r="632">
          <cell r="N632">
            <v>0</v>
          </cell>
          <cell r="O632">
            <v>0</v>
          </cell>
          <cell r="P632">
            <v>0</v>
          </cell>
          <cell r="Q632">
            <v>0</v>
          </cell>
          <cell r="R632">
            <v>0</v>
          </cell>
          <cell r="S632">
            <v>0</v>
          </cell>
          <cell r="T632">
            <v>0</v>
          </cell>
        </row>
        <row r="633">
          <cell r="N633">
            <v>0</v>
          </cell>
          <cell r="O633">
            <v>0</v>
          </cell>
          <cell r="P633">
            <v>0</v>
          </cell>
          <cell r="Q633">
            <v>0</v>
          </cell>
          <cell r="R633">
            <v>0</v>
          </cell>
          <cell r="S633">
            <v>0</v>
          </cell>
          <cell r="T633">
            <v>0</v>
          </cell>
        </row>
        <row r="634">
          <cell r="N634">
            <v>0</v>
          </cell>
          <cell r="O634">
            <v>0</v>
          </cell>
          <cell r="P634">
            <v>0</v>
          </cell>
          <cell r="Q634">
            <v>0</v>
          </cell>
          <cell r="R634">
            <v>0</v>
          </cell>
          <cell r="S634">
            <v>0</v>
          </cell>
          <cell r="T634">
            <v>0</v>
          </cell>
        </row>
        <row r="635">
          <cell r="N635">
            <v>0</v>
          </cell>
          <cell r="O635">
            <v>0</v>
          </cell>
          <cell r="P635">
            <v>0</v>
          </cell>
          <cell r="Q635">
            <v>0</v>
          </cell>
          <cell r="R635">
            <v>0</v>
          </cell>
          <cell r="S635">
            <v>0</v>
          </cell>
          <cell r="T635">
            <v>0</v>
          </cell>
        </row>
        <row r="636">
          <cell r="N636">
            <v>0</v>
          </cell>
          <cell r="O636">
            <v>0</v>
          </cell>
          <cell r="P636">
            <v>0</v>
          </cell>
          <cell r="Q636">
            <v>0</v>
          </cell>
          <cell r="R636">
            <v>0</v>
          </cell>
          <cell r="S636">
            <v>0</v>
          </cell>
          <cell r="T636">
            <v>0</v>
          </cell>
        </row>
        <row r="637">
          <cell r="N637">
            <v>0</v>
          </cell>
          <cell r="O637">
            <v>0</v>
          </cell>
          <cell r="P637">
            <v>0</v>
          </cell>
          <cell r="Q637">
            <v>0</v>
          </cell>
          <cell r="R637">
            <v>0</v>
          </cell>
          <cell r="S637">
            <v>0</v>
          </cell>
          <cell r="T637">
            <v>0</v>
          </cell>
        </row>
        <row r="638">
          <cell r="N638">
            <v>0</v>
          </cell>
          <cell r="O638">
            <v>0</v>
          </cell>
          <cell r="P638">
            <v>0</v>
          </cell>
          <cell r="Q638">
            <v>0</v>
          </cell>
          <cell r="R638">
            <v>0</v>
          </cell>
          <cell r="S638">
            <v>0</v>
          </cell>
          <cell r="T638">
            <v>0</v>
          </cell>
        </row>
        <row r="639">
          <cell r="N639">
            <v>0</v>
          </cell>
          <cell r="O639">
            <v>0</v>
          </cell>
          <cell r="P639">
            <v>0</v>
          </cell>
          <cell r="Q639">
            <v>0</v>
          </cell>
          <cell r="R639">
            <v>0</v>
          </cell>
          <cell r="S639">
            <v>0</v>
          </cell>
          <cell r="T639">
            <v>0</v>
          </cell>
        </row>
        <row r="640">
          <cell r="N640">
            <v>0</v>
          </cell>
          <cell r="O640">
            <v>0</v>
          </cell>
          <cell r="P640">
            <v>0</v>
          </cell>
          <cell r="Q640">
            <v>0</v>
          </cell>
          <cell r="R640">
            <v>0</v>
          </cell>
          <cell r="S640">
            <v>0</v>
          </cell>
          <cell r="T640">
            <v>0</v>
          </cell>
        </row>
        <row r="641">
          <cell r="N641">
            <v>0</v>
          </cell>
          <cell r="O641">
            <v>0</v>
          </cell>
          <cell r="P641">
            <v>0</v>
          </cell>
          <cell r="Q641">
            <v>0</v>
          </cell>
          <cell r="R641">
            <v>0</v>
          </cell>
          <cell r="S641">
            <v>0</v>
          </cell>
          <cell r="T641">
            <v>0</v>
          </cell>
        </row>
        <row r="642">
          <cell r="N642">
            <v>0</v>
          </cell>
          <cell r="O642">
            <v>0</v>
          </cell>
          <cell r="P642">
            <v>0</v>
          </cell>
          <cell r="Q642">
            <v>0</v>
          </cell>
          <cell r="R642">
            <v>0</v>
          </cell>
          <cell r="S642">
            <v>0</v>
          </cell>
          <cell r="T642">
            <v>0</v>
          </cell>
        </row>
        <row r="643">
          <cell r="N643">
            <v>0</v>
          </cell>
          <cell r="O643">
            <v>0</v>
          </cell>
          <cell r="P643">
            <v>0</v>
          </cell>
          <cell r="Q643">
            <v>0</v>
          </cell>
          <cell r="R643">
            <v>0</v>
          </cell>
          <cell r="S643">
            <v>0</v>
          </cell>
          <cell r="T643">
            <v>0</v>
          </cell>
        </row>
        <row r="644">
          <cell r="N644">
            <v>0</v>
          </cell>
          <cell r="O644">
            <v>0</v>
          </cell>
          <cell r="P644">
            <v>0</v>
          </cell>
          <cell r="Q644">
            <v>0</v>
          </cell>
          <cell r="R644">
            <v>0</v>
          </cell>
          <cell r="S644">
            <v>0</v>
          </cell>
          <cell r="T644">
            <v>0</v>
          </cell>
        </row>
        <row r="645">
          <cell r="N645">
            <v>0</v>
          </cell>
          <cell r="O645">
            <v>0</v>
          </cell>
          <cell r="P645">
            <v>0</v>
          </cell>
          <cell r="Q645">
            <v>0</v>
          </cell>
          <cell r="R645">
            <v>0</v>
          </cell>
          <cell r="S645">
            <v>0</v>
          </cell>
          <cell r="T645">
            <v>0</v>
          </cell>
        </row>
        <row r="646">
          <cell r="N646">
            <v>0</v>
          </cell>
          <cell r="O646">
            <v>0</v>
          </cell>
          <cell r="P646">
            <v>0</v>
          </cell>
          <cell r="Q646">
            <v>0</v>
          </cell>
          <cell r="R646">
            <v>0</v>
          </cell>
          <cell r="S646">
            <v>0</v>
          </cell>
          <cell r="T646">
            <v>0</v>
          </cell>
        </row>
        <row r="647">
          <cell r="N647">
            <v>0</v>
          </cell>
          <cell r="O647">
            <v>0</v>
          </cell>
          <cell r="P647">
            <v>0</v>
          </cell>
          <cell r="Q647">
            <v>0</v>
          </cell>
          <cell r="R647">
            <v>0</v>
          </cell>
          <cell r="S647">
            <v>0</v>
          </cell>
          <cell r="T647">
            <v>0</v>
          </cell>
        </row>
        <row r="648">
          <cell r="N648">
            <v>0</v>
          </cell>
          <cell r="O648">
            <v>0</v>
          </cell>
          <cell r="P648">
            <v>0</v>
          </cell>
          <cell r="Q648">
            <v>0</v>
          </cell>
          <cell r="R648">
            <v>0</v>
          </cell>
          <cell r="S648">
            <v>0</v>
          </cell>
          <cell r="T648">
            <v>0</v>
          </cell>
        </row>
        <row r="649">
          <cell r="N649">
            <v>0</v>
          </cell>
          <cell r="O649">
            <v>0</v>
          </cell>
          <cell r="P649">
            <v>0</v>
          </cell>
          <cell r="Q649">
            <v>0</v>
          </cell>
          <cell r="R649">
            <v>0</v>
          </cell>
          <cell r="S649">
            <v>0</v>
          </cell>
          <cell r="T649">
            <v>0</v>
          </cell>
        </row>
        <row r="650">
          <cell r="N650">
            <v>0</v>
          </cell>
          <cell r="O650">
            <v>0</v>
          </cell>
          <cell r="P650">
            <v>0</v>
          </cell>
          <cell r="Q650">
            <v>0</v>
          </cell>
          <cell r="R650">
            <v>0</v>
          </cell>
          <cell r="S650">
            <v>0</v>
          </cell>
          <cell r="T650">
            <v>0</v>
          </cell>
        </row>
        <row r="651">
          <cell r="N651">
            <v>0</v>
          </cell>
          <cell r="O651">
            <v>0</v>
          </cell>
          <cell r="P651">
            <v>0</v>
          </cell>
          <cell r="Q651">
            <v>0</v>
          </cell>
          <cell r="R651">
            <v>0</v>
          </cell>
          <cell r="S651">
            <v>0</v>
          </cell>
          <cell r="T651">
            <v>0</v>
          </cell>
        </row>
        <row r="652">
          <cell r="N652">
            <v>0</v>
          </cell>
          <cell r="O652">
            <v>0</v>
          </cell>
          <cell r="P652">
            <v>0</v>
          </cell>
          <cell r="Q652">
            <v>0</v>
          </cell>
          <cell r="R652">
            <v>0</v>
          </cell>
          <cell r="S652">
            <v>0</v>
          </cell>
          <cell r="T652">
            <v>0</v>
          </cell>
        </row>
        <row r="653">
          <cell r="N653">
            <v>0</v>
          </cell>
          <cell r="O653">
            <v>0</v>
          </cell>
          <cell r="P653">
            <v>0</v>
          </cell>
          <cell r="Q653">
            <v>0</v>
          </cell>
          <cell r="R653">
            <v>0</v>
          </cell>
          <cell r="S653">
            <v>0</v>
          </cell>
          <cell r="T653">
            <v>0</v>
          </cell>
        </row>
        <row r="654">
          <cell r="N654">
            <v>0</v>
          </cell>
          <cell r="O654">
            <v>0</v>
          </cell>
          <cell r="P654">
            <v>0</v>
          </cell>
          <cell r="Q654">
            <v>0</v>
          </cell>
          <cell r="R654">
            <v>0</v>
          </cell>
          <cell r="S654">
            <v>0</v>
          </cell>
          <cell r="T654">
            <v>0</v>
          </cell>
        </row>
        <row r="655">
          <cell r="N655">
            <v>0</v>
          </cell>
          <cell r="O655">
            <v>0</v>
          </cell>
          <cell r="P655">
            <v>0</v>
          </cell>
          <cell r="Q655">
            <v>0</v>
          </cell>
          <cell r="R655">
            <v>0</v>
          </cell>
          <cell r="S655">
            <v>0</v>
          </cell>
          <cell r="T655">
            <v>0</v>
          </cell>
        </row>
        <row r="656">
          <cell r="N656">
            <v>0</v>
          </cell>
          <cell r="O656">
            <v>0</v>
          </cell>
          <cell r="P656">
            <v>0</v>
          </cell>
          <cell r="Q656">
            <v>0</v>
          </cell>
          <cell r="R656">
            <v>0</v>
          </cell>
          <cell r="S656">
            <v>0</v>
          </cell>
          <cell r="T656">
            <v>0</v>
          </cell>
        </row>
        <row r="657">
          <cell r="N657">
            <v>0</v>
          </cell>
          <cell r="O657">
            <v>0</v>
          </cell>
          <cell r="P657">
            <v>0</v>
          </cell>
          <cell r="Q657">
            <v>0</v>
          </cell>
          <cell r="R657">
            <v>0</v>
          </cell>
          <cell r="S657">
            <v>0</v>
          </cell>
          <cell r="T657">
            <v>0</v>
          </cell>
        </row>
        <row r="658">
          <cell r="N658">
            <v>0</v>
          </cell>
          <cell r="O658">
            <v>0</v>
          </cell>
          <cell r="P658">
            <v>0</v>
          </cell>
          <cell r="Q658">
            <v>0</v>
          </cell>
          <cell r="R658">
            <v>0</v>
          </cell>
          <cell r="S658">
            <v>0</v>
          </cell>
          <cell r="T658">
            <v>0</v>
          </cell>
        </row>
        <row r="659">
          <cell r="N659">
            <v>0</v>
          </cell>
          <cell r="O659">
            <v>0</v>
          </cell>
          <cell r="P659">
            <v>0</v>
          </cell>
          <cell r="Q659">
            <v>0</v>
          </cell>
          <cell r="R659">
            <v>0</v>
          </cell>
          <cell r="S659">
            <v>0</v>
          </cell>
          <cell r="T659">
            <v>0</v>
          </cell>
        </row>
        <row r="660">
          <cell r="N660">
            <v>0</v>
          </cell>
          <cell r="O660">
            <v>0</v>
          </cell>
          <cell r="P660">
            <v>0</v>
          </cell>
          <cell r="Q660">
            <v>0</v>
          </cell>
          <cell r="R660">
            <v>0</v>
          </cell>
          <cell r="S660">
            <v>0</v>
          </cell>
          <cell r="T660">
            <v>0</v>
          </cell>
        </row>
        <row r="661">
          <cell r="N661">
            <v>0</v>
          </cell>
          <cell r="O661">
            <v>0</v>
          </cell>
          <cell r="P661">
            <v>0</v>
          </cell>
          <cell r="Q661">
            <v>0</v>
          </cell>
          <cell r="R661">
            <v>0</v>
          </cell>
          <cell r="S661">
            <v>0</v>
          </cell>
          <cell r="T661">
            <v>0</v>
          </cell>
        </row>
        <row r="662">
          <cell r="N662">
            <v>0</v>
          </cell>
          <cell r="O662">
            <v>0</v>
          </cell>
          <cell r="P662">
            <v>0</v>
          </cell>
          <cell r="Q662">
            <v>0</v>
          </cell>
          <cell r="R662">
            <v>0</v>
          </cell>
          <cell r="S662">
            <v>0</v>
          </cell>
          <cell r="T662">
            <v>0</v>
          </cell>
        </row>
        <row r="663">
          <cell r="N663">
            <v>0</v>
          </cell>
          <cell r="O663">
            <v>0</v>
          </cell>
          <cell r="P663">
            <v>0</v>
          </cell>
          <cell r="Q663">
            <v>0</v>
          </cell>
          <cell r="R663">
            <v>0</v>
          </cell>
          <cell r="S663">
            <v>0</v>
          </cell>
          <cell r="T663">
            <v>0</v>
          </cell>
        </row>
        <row r="664">
          <cell r="N664">
            <v>0</v>
          </cell>
          <cell r="O664">
            <v>0</v>
          </cell>
          <cell r="P664">
            <v>0</v>
          </cell>
          <cell r="Q664">
            <v>0</v>
          </cell>
          <cell r="R664">
            <v>0</v>
          </cell>
          <cell r="S664">
            <v>0</v>
          </cell>
          <cell r="T664">
            <v>0</v>
          </cell>
        </row>
        <row r="665">
          <cell r="N665">
            <v>0</v>
          </cell>
          <cell r="O665">
            <v>0</v>
          </cell>
          <cell r="P665">
            <v>0</v>
          </cell>
          <cell r="Q665">
            <v>0</v>
          </cell>
          <cell r="R665">
            <v>0</v>
          </cell>
          <cell r="S665">
            <v>0</v>
          </cell>
          <cell r="T665">
            <v>0</v>
          </cell>
        </row>
        <row r="666">
          <cell r="N666">
            <v>0</v>
          </cell>
          <cell r="O666">
            <v>0</v>
          </cell>
          <cell r="P666">
            <v>0</v>
          </cell>
          <cell r="Q666">
            <v>0</v>
          </cell>
          <cell r="R666">
            <v>0</v>
          </cell>
          <cell r="S666">
            <v>0</v>
          </cell>
          <cell r="T666">
            <v>0</v>
          </cell>
        </row>
        <row r="667">
          <cell r="N667">
            <v>0</v>
          </cell>
          <cell r="O667">
            <v>0</v>
          </cell>
          <cell r="P667">
            <v>0</v>
          </cell>
          <cell r="Q667">
            <v>0</v>
          </cell>
          <cell r="R667">
            <v>0</v>
          </cell>
          <cell r="S667">
            <v>0</v>
          </cell>
          <cell r="T667">
            <v>0</v>
          </cell>
        </row>
        <row r="668">
          <cell r="N668">
            <v>0</v>
          </cell>
          <cell r="O668">
            <v>0</v>
          </cell>
          <cell r="P668">
            <v>0</v>
          </cell>
          <cell r="Q668">
            <v>0</v>
          </cell>
          <cell r="R668">
            <v>0</v>
          </cell>
          <cell r="S668">
            <v>0</v>
          </cell>
          <cell r="T668">
            <v>0</v>
          </cell>
        </row>
        <row r="669">
          <cell r="N669">
            <v>0</v>
          </cell>
          <cell r="O669">
            <v>0</v>
          </cell>
          <cell r="P669">
            <v>0</v>
          </cell>
          <cell r="Q669">
            <v>0</v>
          </cell>
          <cell r="R669">
            <v>0</v>
          </cell>
          <cell r="S669">
            <v>0</v>
          </cell>
          <cell r="T669">
            <v>0</v>
          </cell>
        </row>
        <row r="670">
          <cell r="N670">
            <v>0</v>
          </cell>
          <cell r="O670">
            <v>0</v>
          </cell>
          <cell r="P670">
            <v>0</v>
          </cell>
          <cell r="Q670">
            <v>0</v>
          </cell>
          <cell r="R670">
            <v>0</v>
          </cell>
          <cell r="S670">
            <v>0</v>
          </cell>
          <cell r="T670">
            <v>0</v>
          </cell>
        </row>
        <row r="671">
          <cell r="N671">
            <v>0</v>
          </cell>
          <cell r="O671">
            <v>0</v>
          </cell>
          <cell r="P671">
            <v>0</v>
          </cell>
          <cell r="Q671">
            <v>0</v>
          </cell>
          <cell r="R671">
            <v>0</v>
          </cell>
          <cell r="S671">
            <v>0</v>
          </cell>
          <cell r="T671">
            <v>0</v>
          </cell>
        </row>
        <row r="672">
          <cell r="N672">
            <v>0</v>
          </cell>
          <cell r="O672">
            <v>0</v>
          </cell>
          <cell r="P672">
            <v>0</v>
          </cell>
          <cell r="Q672">
            <v>0</v>
          </cell>
          <cell r="R672">
            <v>0</v>
          </cell>
          <cell r="S672">
            <v>0</v>
          </cell>
          <cell r="T672">
            <v>0</v>
          </cell>
        </row>
        <row r="673">
          <cell r="N673">
            <v>0</v>
          </cell>
          <cell r="O673">
            <v>0</v>
          </cell>
          <cell r="P673">
            <v>0</v>
          </cell>
          <cell r="Q673">
            <v>0</v>
          </cell>
          <cell r="R673">
            <v>0</v>
          </cell>
          <cell r="S673">
            <v>0</v>
          </cell>
          <cell r="T673">
            <v>0</v>
          </cell>
        </row>
        <row r="674">
          <cell r="N674">
            <v>0</v>
          </cell>
          <cell r="O674">
            <v>0</v>
          </cell>
          <cell r="P674">
            <v>0</v>
          </cell>
          <cell r="Q674">
            <v>0</v>
          </cell>
          <cell r="R674">
            <v>0</v>
          </cell>
          <cell r="S674">
            <v>0</v>
          </cell>
          <cell r="T674">
            <v>0</v>
          </cell>
        </row>
        <row r="675">
          <cell r="N675">
            <v>0</v>
          </cell>
          <cell r="O675">
            <v>0</v>
          </cell>
          <cell r="P675">
            <v>0</v>
          </cell>
          <cell r="Q675">
            <v>0</v>
          </cell>
          <cell r="R675">
            <v>0</v>
          </cell>
          <cell r="S675">
            <v>0</v>
          </cell>
          <cell r="T675">
            <v>0</v>
          </cell>
        </row>
        <row r="676">
          <cell r="N676">
            <v>0</v>
          </cell>
          <cell r="O676">
            <v>0</v>
          </cell>
          <cell r="P676">
            <v>0</v>
          </cell>
          <cell r="Q676">
            <v>0</v>
          </cell>
          <cell r="R676">
            <v>0</v>
          </cell>
          <cell r="S676">
            <v>0</v>
          </cell>
          <cell r="T676">
            <v>0</v>
          </cell>
        </row>
        <row r="677">
          <cell r="N677">
            <v>0</v>
          </cell>
          <cell r="O677">
            <v>0</v>
          </cell>
          <cell r="P677">
            <v>0</v>
          </cell>
          <cell r="Q677">
            <v>0</v>
          </cell>
          <cell r="R677">
            <v>0</v>
          </cell>
          <cell r="S677">
            <v>0</v>
          </cell>
          <cell r="T677">
            <v>0</v>
          </cell>
        </row>
        <row r="678">
          <cell r="N678">
            <v>0</v>
          </cell>
          <cell r="O678">
            <v>0</v>
          </cell>
          <cell r="P678">
            <v>0</v>
          </cell>
          <cell r="Q678">
            <v>0</v>
          </cell>
          <cell r="R678">
            <v>0</v>
          </cell>
          <cell r="S678">
            <v>0</v>
          </cell>
          <cell r="T678">
            <v>0</v>
          </cell>
        </row>
        <row r="679">
          <cell r="N679">
            <v>0</v>
          </cell>
          <cell r="O679">
            <v>0</v>
          </cell>
          <cell r="P679">
            <v>0</v>
          </cell>
          <cell r="Q679">
            <v>0</v>
          </cell>
          <cell r="R679">
            <v>0</v>
          </cell>
          <cell r="S679">
            <v>0</v>
          </cell>
          <cell r="T679">
            <v>0</v>
          </cell>
        </row>
        <row r="680">
          <cell r="N680">
            <v>0</v>
          </cell>
          <cell r="O680">
            <v>0</v>
          </cell>
          <cell r="P680">
            <v>0</v>
          </cell>
          <cell r="Q680">
            <v>0</v>
          </cell>
          <cell r="R680">
            <v>0</v>
          </cell>
          <cell r="S680">
            <v>0</v>
          </cell>
          <cell r="T680">
            <v>0</v>
          </cell>
        </row>
        <row r="681">
          <cell r="N681">
            <v>0</v>
          </cell>
          <cell r="O681">
            <v>0</v>
          </cell>
          <cell r="P681">
            <v>0</v>
          </cell>
          <cell r="Q681">
            <v>0</v>
          </cell>
          <cell r="R681">
            <v>0</v>
          </cell>
          <cell r="S681">
            <v>0</v>
          </cell>
          <cell r="T681">
            <v>0</v>
          </cell>
        </row>
        <row r="682">
          <cell r="N682">
            <v>0</v>
          </cell>
          <cell r="O682">
            <v>0</v>
          </cell>
          <cell r="P682">
            <v>0</v>
          </cell>
          <cell r="Q682">
            <v>0</v>
          </cell>
          <cell r="R682">
            <v>0</v>
          </cell>
          <cell r="S682">
            <v>0</v>
          </cell>
          <cell r="T682">
            <v>0</v>
          </cell>
        </row>
        <row r="683">
          <cell r="N683">
            <v>0</v>
          </cell>
          <cell r="O683">
            <v>0</v>
          </cell>
          <cell r="P683">
            <v>0</v>
          </cell>
          <cell r="Q683">
            <v>0</v>
          </cell>
          <cell r="R683">
            <v>0</v>
          </cell>
          <cell r="S683">
            <v>0</v>
          </cell>
          <cell r="T683">
            <v>0</v>
          </cell>
        </row>
        <row r="684">
          <cell r="N684">
            <v>0</v>
          </cell>
          <cell r="O684">
            <v>0</v>
          </cell>
          <cell r="P684">
            <v>0</v>
          </cell>
          <cell r="Q684">
            <v>0</v>
          </cell>
          <cell r="R684">
            <v>0</v>
          </cell>
          <cell r="S684">
            <v>0</v>
          </cell>
          <cell r="T684">
            <v>0</v>
          </cell>
        </row>
        <row r="685">
          <cell r="N685">
            <v>0</v>
          </cell>
          <cell r="O685">
            <v>0</v>
          </cell>
          <cell r="P685">
            <v>0</v>
          </cell>
          <cell r="Q685">
            <v>0</v>
          </cell>
          <cell r="R685">
            <v>0</v>
          </cell>
          <cell r="S685">
            <v>0</v>
          </cell>
          <cell r="T685">
            <v>0</v>
          </cell>
        </row>
        <row r="686">
          <cell r="N686">
            <v>0</v>
          </cell>
          <cell r="O686">
            <v>0</v>
          </cell>
          <cell r="P686">
            <v>0</v>
          </cell>
          <cell r="Q686">
            <v>0</v>
          </cell>
          <cell r="R686">
            <v>0</v>
          </cell>
          <cell r="S686">
            <v>0</v>
          </cell>
          <cell r="T686">
            <v>0</v>
          </cell>
        </row>
        <row r="687">
          <cell r="N687">
            <v>0</v>
          </cell>
          <cell r="O687">
            <v>0</v>
          </cell>
          <cell r="P687">
            <v>0</v>
          </cell>
          <cell r="Q687">
            <v>0</v>
          </cell>
          <cell r="R687">
            <v>0</v>
          </cell>
          <cell r="S687">
            <v>0</v>
          </cell>
          <cell r="T687">
            <v>0</v>
          </cell>
        </row>
        <row r="688">
          <cell r="N688">
            <v>0</v>
          </cell>
          <cell r="O688">
            <v>0</v>
          </cell>
          <cell r="P688">
            <v>0</v>
          </cell>
          <cell r="Q688">
            <v>0</v>
          </cell>
          <cell r="R688">
            <v>0</v>
          </cell>
          <cell r="S688">
            <v>0</v>
          </cell>
          <cell r="T688">
            <v>0</v>
          </cell>
        </row>
        <row r="689">
          <cell r="N689">
            <v>0</v>
          </cell>
          <cell r="O689">
            <v>0</v>
          </cell>
          <cell r="P689">
            <v>0</v>
          </cell>
          <cell r="Q689">
            <v>0</v>
          </cell>
          <cell r="R689">
            <v>0</v>
          </cell>
          <cell r="S689">
            <v>0</v>
          </cell>
          <cell r="T689">
            <v>0</v>
          </cell>
        </row>
        <row r="690">
          <cell r="N690">
            <v>0</v>
          </cell>
          <cell r="O690">
            <v>0</v>
          </cell>
          <cell r="P690">
            <v>0</v>
          </cell>
          <cell r="Q690">
            <v>0</v>
          </cell>
          <cell r="R690">
            <v>0</v>
          </cell>
          <cell r="S690">
            <v>0</v>
          </cell>
          <cell r="T690">
            <v>0</v>
          </cell>
        </row>
        <row r="691">
          <cell r="N691">
            <v>0</v>
          </cell>
          <cell r="O691">
            <v>0</v>
          </cell>
          <cell r="P691">
            <v>0</v>
          </cell>
          <cell r="Q691">
            <v>0</v>
          </cell>
          <cell r="R691">
            <v>0</v>
          </cell>
          <cell r="S691">
            <v>0</v>
          </cell>
          <cell r="T691">
            <v>0</v>
          </cell>
        </row>
        <row r="692">
          <cell r="N692">
            <v>0</v>
          </cell>
          <cell r="O692">
            <v>0</v>
          </cell>
          <cell r="P692">
            <v>0</v>
          </cell>
          <cell r="Q692">
            <v>0</v>
          </cell>
          <cell r="R692">
            <v>0</v>
          </cell>
          <cell r="S692">
            <v>0</v>
          </cell>
          <cell r="T692">
            <v>0</v>
          </cell>
        </row>
        <row r="693">
          <cell r="N693">
            <v>0</v>
          </cell>
          <cell r="O693">
            <v>0</v>
          </cell>
          <cell r="P693">
            <v>0</v>
          </cell>
          <cell r="Q693">
            <v>0</v>
          </cell>
          <cell r="R693">
            <v>0</v>
          </cell>
          <cell r="S693">
            <v>0</v>
          </cell>
          <cell r="T693">
            <v>0</v>
          </cell>
        </row>
        <row r="694">
          <cell r="N694">
            <v>0</v>
          </cell>
          <cell r="O694">
            <v>0</v>
          </cell>
          <cell r="P694">
            <v>0</v>
          </cell>
          <cell r="Q694">
            <v>0</v>
          </cell>
          <cell r="R694">
            <v>0</v>
          </cell>
          <cell r="S694">
            <v>0</v>
          </cell>
          <cell r="T694">
            <v>0</v>
          </cell>
        </row>
        <row r="695">
          <cell r="N695">
            <v>0</v>
          </cell>
          <cell r="O695">
            <v>0</v>
          </cell>
          <cell r="P695">
            <v>0</v>
          </cell>
          <cell r="Q695">
            <v>0</v>
          </cell>
          <cell r="R695">
            <v>0</v>
          </cell>
          <cell r="S695">
            <v>0</v>
          </cell>
          <cell r="T695">
            <v>0</v>
          </cell>
        </row>
        <row r="696">
          <cell r="N696">
            <v>0</v>
          </cell>
          <cell r="O696">
            <v>0</v>
          </cell>
          <cell r="P696">
            <v>0</v>
          </cell>
          <cell r="Q696">
            <v>0</v>
          </cell>
          <cell r="R696">
            <v>0</v>
          </cell>
          <cell r="S696">
            <v>0</v>
          </cell>
          <cell r="T696">
            <v>0</v>
          </cell>
        </row>
        <row r="697">
          <cell r="N697">
            <v>0</v>
          </cell>
          <cell r="O697">
            <v>0</v>
          </cell>
          <cell r="P697">
            <v>0</v>
          </cell>
          <cell r="Q697">
            <v>0</v>
          </cell>
          <cell r="R697">
            <v>0</v>
          </cell>
          <cell r="S697">
            <v>0</v>
          </cell>
          <cell r="T697">
            <v>0</v>
          </cell>
        </row>
        <row r="698">
          <cell r="N698">
            <v>0</v>
          </cell>
          <cell r="O698">
            <v>0</v>
          </cell>
          <cell r="P698">
            <v>0</v>
          </cell>
          <cell r="Q698">
            <v>0</v>
          </cell>
          <cell r="R698">
            <v>0</v>
          </cell>
          <cell r="S698">
            <v>0</v>
          </cell>
          <cell r="T698">
            <v>0</v>
          </cell>
        </row>
        <row r="699">
          <cell r="N699">
            <v>0</v>
          </cell>
          <cell r="O699">
            <v>0</v>
          </cell>
          <cell r="P699">
            <v>0</v>
          </cell>
          <cell r="Q699">
            <v>0</v>
          </cell>
          <cell r="R699">
            <v>0</v>
          </cell>
          <cell r="S699">
            <v>0</v>
          </cell>
          <cell r="T699">
            <v>0</v>
          </cell>
        </row>
        <row r="700">
          <cell r="N700">
            <v>0</v>
          </cell>
          <cell r="O700">
            <v>0</v>
          </cell>
          <cell r="P700">
            <v>0</v>
          </cell>
          <cell r="Q700">
            <v>0</v>
          </cell>
          <cell r="R700">
            <v>0</v>
          </cell>
          <cell r="S700">
            <v>0</v>
          </cell>
          <cell r="T700">
            <v>0</v>
          </cell>
        </row>
        <row r="701">
          <cell r="N701">
            <v>0</v>
          </cell>
          <cell r="O701">
            <v>0</v>
          </cell>
          <cell r="P701">
            <v>0</v>
          </cell>
          <cell r="Q701">
            <v>0</v>
          </cell>
          <cell r="R701">
            <v>0</v>
          </cell>
          <cell r="S701">
            <v>0</v>
          </cell>
          <cell r="T701">
            <v>0</v>
          </cell>
        </row>
        <row r="702">
          <cell r="N702">
            <v>0</v>
          </cell>
          <cell r="O702">
            <v>0</v>
          </cell>
          <cell r="P702">
            <v>0</v>
          </cell>
          <cell r="Q702">
            <v>0</v>
          </cell>
          <cell r="R702">
            <v>0</v>
          </cell>
          <cell r="S702">
            <v>0</v>
          </cell>
          <cell r="T702">
            <v>0</v>
          </cell>
        </row>
        <row r="703">
          <cell r="N703">
            <v>0</v>
          </cell>
          <cell r="O703">
            <v>0</v>
          </cell>
          <cell r="P703">
            <v>0</v>
          </cell>
          <cell r="Q703">
            <v>0</v>
          </cell>
          <cell r="R703">
            <v>0</v>
          </cell>
          <cell r="S703">
            <v>0</v>
          </cell>
          <cell r="T703">
            <v>0</v>
          </cell>
        </row>
        <row r="704">
          <cell r="N704">
            <v>0</v>
          </cell>
          <cell r="O704">
            <v>0</v>
          </cell>
          <cell r="P704">
            <v>0</v>
          </cell>
          <cell r="Q704">
            <v>0</v>
          </cell>
          <cell r="R704">
            <v>0</v>
          </cell>
          <cell r="S704">
            <v>0</v>
          </cell>
          <cell r="T704">
            <v>0</v>
          </cell>
        </row>
        <row r="705">
          <cell r="N705">
            <v>0</v>
          </cell>
          <cell r="O705">
            <v>0</v>
          </cell>
          <cell r="P705">
            <v>0</v>
          </cell>
          <cell r="Q705">
            <v>0</v>
          </cell>
          <cell r="R705">
            <v>0</v>
          </cell>
          <cell r="S705">
            <v>0</v>
          </cell>
          <cell r="T705">
            <v>0</v>
          </cell>
        </row>
        <row r="706">
          <cell r="N706">
            <v>0</v>
          </cell>
          <cell r="O706">
            <v>0</v>
          </cell>
          <cell r="P706">
            <v>0</v>
          </cell>
          <cell r="Q706">
            <v>0</v>
          </cell>
          <cell r="R706">
            <v>0</v>
          </cell>
          <cell r="S706">
            <v>0</v>
          </cell>
          <cell r="T706">
            <v>0</v>
          </cell>
        </row>
        <row r="707">
          <cell r="N707">
            <v>0</v>
          </cell>
          <cell r="O707">
            <v>0</v>
          </cell>
          <cell r="P707">
            <v>0</v>
          </cell>
          <cell r="Q707">
            <v>0</v>
          </cell>
          <cell r="R707">
            <v>0</v>
          </cell>
          <cell r="S707">
            <v>0</v>
          </cell>
          <cell r="T707">
            <v>0</v>
          </cell>
        </row>
        <row r="708">
          <cell r="N708">
            <v>0</v>
          </cell>
          <cell r="O708">
            <v>0</v>
          </cell>
          <cell r="P708">
            <v>0</v>
          </cell>
          <cell r="Q708">
            <v>0</v>
          </cell>
          <cell r="R708">
            <v>0</v>
          </cell>
          <cell r="S708">
            <v>0</v>
          </cell>
          <cell r="T708">
            <v>0</v>
          </cell>
        </row>
        <row r="709">
          <cell r="N709">
            <v>0</v>
          </cell>
          <cell r="O709">
            <v>0</v>
          </cell>
          <cell r="P709">
            <v>0</v>
          </cell>
          <cell r="Q709">
            <v>0</v>
          </cell>
          <cell r="R709">
            <v>0</v>
          </cell>
          <cell r="S709">
            <v>0</v>
          </cell>
          <cell r="T709">
            <v>0</v>
          </cell>
        </row>
        <row r="710">
          <cell r="N710">
            <v>0</v>
          </cell>
          <cell r="O710">
            <v>0</v>
          </cell>
          <cell r="P710">
            <v>0</v>
          </cell>
          <cell r="Q710">
            <v>0</v>
          </cell>
          <cell r="R710">
            <v>0</v>
          </cell>
          <cell r="S710">
            <v>0</v>
          </cell>
          <cell r="T710">
            <v>0</v>
          </cell>
        </row>
        <row r="711">
          <cell r="N711">
            <v>0</v>
          </cell>
          <cell r="O711">
            <v>0</v>
          </cell>
          <cell r="P711">
            <v>0</v>
          </cell>
          <cell r="Q711">
            <v>0</v>
          </cell>
          <cell r="R711">
            <v>0</v>
          </cell>
          <cell r="S711">
            <v>0</v>
          </cell>
          <cell r="T711">
            <v>0</v>
          </cell>
        </row>
        <row r="712">
          <cell r="N712">
            <v>0</v>
          </cell>
          <cell r="O712">
            <v>0</v>
          </cell>
          <cell r="P712">
            <v>0</v>
          </cell>
          <cell r="Q712">
            <v>0</v>
          </cell>
          <cell r="R712">
            <v>0</v>
          </cell>
          <cell r="S712">
            <v>0</v>
          </cell>
          <cell r="T712">
            <v>0</v>
          </cell>
        </row>
        <row r="713">
          <cell r="N713">
            <v>0</v>
          </cell>
          <cell r="O713">
            <v>0</v>
          </cell>
          <cell r="P713">
            <v>0</v>
          </cell>
          <cell r="Q713">
            <v>0</v>
          </cell>
          <cell r="R713">
            <v>0</v>
          </cell>
          <cell r="S713">
            <v>0</v>
          </cell>
          <cell r="T713">
            <v>0</v>
          </cell>
        </row>
        <row r="714">
          <cell r="N714">
            <v>0</v>
          </cell>
          <cell r="O714">
            <v>0</v>
          </cell>
          <cell r="P714">
            <v>0</v>
          </cell>
          <cell r="Q714">
            <v>0</v>
          </cell>
          <cell r="R714">
            <v>0</v>
          </cell>
          <cell r="S714">
            <v>0</v>
          </cell>
          <cell r="T714">
            <v>0</v>
          </cell>
        </row>
        <row r="715">
          <cell r="N715">
            <v>0</v>
          </cell>
          <cell r="O715">
            <v>0</v>
          </cell>
          <cell r="P715">
            <v>0</v>
          </cell>
          <cell r="Q715">
            <v>0</v>
          </cell>
          <cell r="R715">
            <v>0</v>
          </cell>
          <cell r="S715">
            <v>0</v>
          </cell>
          <cell r="T715">
            <v>0</v>
          </cell>
        </row>
        <row r="716">
          <cell r="N716">
            <v>0</v>
          </cell>
          <cell r="O716">
            <v>0</v>
          </cell>
          <cell r="P716">
            <v>0</v>
          </cell>
          <cell r="Q716">
            <v>0</v>
          </cell>
          <cell r="R716">
            <v>0</v>
          </cell>
          <cell r="S716">
            <v>0</v>
          </cell>
          <cell r="T716">
            <v>0</v>
          </cell>
        </row>
        <row r="717">
          <cell r="N717">
            <v>0</v>
          </cell>
          <cell r="O717">
            <v>0</v>
          </cell>
          <cell r="P717">
            <v>0</v>
          </cell>
          <cell r="Q717">
            <v>0</v>
          </cell>
          <cell r="R717">
            <v>0</v>
          </cell>
          <cell r="S717">
            <v>0</v>
          </cell>
          <cell r="T717">
            <v>0</v>
          </cell>
        </row>
        <row r="718">
          <cell r="N718">
            <v>0</v>
          </cell>
          <cell r="O718">
            <v>0</v>
          </cell>
          <cell r="P718">
            <v>0</v>
          </cell>
          <cell r="Q718">
            <v>0</v>
          </cell>
          <cell r="R718">
            <v>0</v>
          </cell>
          <cell r="S718">
            <v>0</v>
          </cell>
          <cell r="T718">
            <v>0</v>
          </cell>
        </row>
        <row r="719">
          <cell r="N719">
            <v>0</v>
          </cell>
          <cell r="O719">
            <v>0</v>
          </cell>
          <cell r="P719">
            <v>0</v>
          </cell>
          <cell r="Q719">
            <v>0</v>
          </cell>
          <cell r="R719">
            <v>0</v>
          </cell>
          <cell r="S719">
            <v>0</v>
          </cell>
          <cell r="T719">
            <v>0</v>
          </cell>
        </row>
        <row r="720">
          <cell r="N720">
            <v>0</v>
          </cell>
          <cell r="O720">
            <v>0</v>
          </cell>
          <cell r="P720">
            <v>0</v>
          </cell>
          <cell r="Q720">
            <v>0</v>
          </cell>
          <cell r="R720">
            <v>0</v>
          </cell>
          <cell r="S720">
            <v>0</v>
          </cell>
          <cell r="T720">
            <v>0</v>
          </cell>
        </row>
        <row r="721">
          <cell r="N721">
            <v>0</v>
          </cell>
          <cell r="O721">
            <v>0</v>
          </cell>
          <cell r="P721">
            <v>0</v>
          </cell>
          <cell r="Q721">
            <v>0</v>
          </cell>
          <cell r="R721">
            <v>0</v>
          </cell>
          <cell r="S721">
            <v>0</v>
          </cell>
          <cell r="T721">
            <v>0</v>
          </cell>
        </row>
        <row r="722">
          <cell r="N722">
            <v>0</v>
          </cell>
          <cell r="O722">
            <v>0</v>
          </cell>
          <cell r="P722">
            <v>0</v>
          </cell>
          <cell r="Q722">
            <v>0</v>
          </cell>
          <cell r="R722">
            <v>0</v>
          </cell>
          <cell r="S722">
            <v>0</v>
          </cell>
          <cell r="T722">
            <v>0</v>
          </cell>
        </row>
        <row r="723">
          <cell r="N723">
            <v>0</v>
          </cell>
          <cell r="O723">
            <v>0</v>
          </cell>
          <cell r="P723">
            <v>0</v>
          </cell>
          <cell r="Q723">
            <v>0</v>
          </cell>
          <cell r="R723">
            <v>0</v>
          </cell>
          <cell r="S723">
            <v>0</v>
          </cell>
          <cell r="T723">
            <v>0</v>
          </cell>
        </row>
        <row r="724">
          <cell r="N724">
            <v>0</v>
          </cell>
          <cell r="O724">
            <v>0</v>
          </cell>
          <cell r="P724">
            <v>0</v>
          </cell>
          <cell r="Q724">
            <v>0</v>
          </cell>
          <cell r="R724">
            <v>0</v>
          </cell>
          <cell r="S724">
            <v>0</v>
          </cell>
          <cell r="T724">
            <v>0</v>
          </cell>
        </row>
        <row r="725">
          <cell r="N725">
            <v>0</v>
          </cell>
          <cell r="O725">
            <v>0</v>
          </cell>
          <cell r="P725">
            <v>0</v>
          </cell>
          <cell r="Q725">
            <v>0</v>
          </cell>
          <cell r="R725">
            <v>0</v>
          </cell>
          <cell r="S725">
            <v>0</v>
          </cell>
          <cell r="T725">
            <v>0</v>
          </cell>
        </row>
        <row r="726">
          <cell r="N726">
            <v>0</v>
          </cell>
          <cell r="O726">
            <v>0</v>
          </cell>
          <cell r="P726">
            <v>0</v>
          </cell>
          <cell r="Q726">
            <v>0</v>
          </cell>
          <cell r="R726">
            <v>0</v>
          </cell>
          <cell r="S726">
            <v>0</v>
          </cell>
          <cell r="T726">
            <v>0</v>
          </cell>
        </row>
        <row r="727">
          <cell r="N727">
            <v>0</v>
          </cell>
          <cell r="O727">
            <v>0</v>
          </cell>
          <cell r="P727">
            <v>0</v>
          </cell>
          <cell r="Q727">
            <v>0</v>
          </cell>
          <cell r="R727">
            <v>0</v>
          </cell>
          <cell r="S727">
            <v>0</v>
          </cell>
          <cell r="T727">
            <v>0</v>
          </cell>
        </row>
        <row r="728">
          <cell r="N728">
            <v>0</v>
          </cell>
          <cell r="O728">
            <v>0</v>
          </cell>
          <cell r="P728">
            <v>0</v>
          </cell>
          <cell r="Q728">
            <v>0</v>
          </cell>
          <cell r="R728">
            <v>0</v>
          </cell>
          <cell r="S728">
            <v>0</v>
          </cell>
          <cell r="T728">
            <v>0</v>
          </cell>
        </row>
        <row r="729">
          <cell r="N729">
            <v>0</v>
          </cell>
          <cell r="O729">
            <v>0</v>
          </cell>
          <cell r="P729">
            <v>0</v>
          </cell>
          <cell r="Q729">
            <v>0</v>
          </cell>
          <cell r="R729">
            <v>0</v>
          </cell>
          <cell r="S729">
            <v>0</v>
          </cell>
          <cell r="T729">
            <v>0</v>
          </cell>
        </row>
        <row r="730">
          <cell r="N730">
            <v>0</v>
          </cell>
          <cell r="O730">
            <v>0</v>
          </cell>
          <cell r="P730">
            <v>0</v>
          </cell>
          <cell r="Q730">
            <v>0</v>
          </cell>
          <cell r="R730">
            <v>0</v>
          </cell>
          <cell r="S730">
            <v>0</v>
          </cell>
          <cell r="T730">
            <v>0</v>
          </cell>
        </row>
        <row r="731">
          <cell r="N731">
            <v>0</v>
          </cell>
          <cell r="O731">
            <v>0</v>
          </cell>
          <cell r="P731">
            <v>0</v>
          </cell>
          <cell r="Q731">
            <v>0</v>
          </cell>
          <cell r="R731">
            <v>0</v>
          </cell>
          <cell r="S731">
            <v>0</v>
          </cell>
          <cell r="T731">
            <v>0</v>
          </cell>
        </row>
        <row r="732">
          <cell r="N732">
            <v>0</v>
          </cell>
          <cell r="O732">
            <v>0</v>
          </cell>
          <cell r="P732">
            <v>0</v>
          </cell>
          <cell r="Q732">
            <v>0</v>
          </cell>
          <cell r="R732">
            <v>0</v>
          </cell>
          <cell r="S732">
            <v>0</v>
          </cell>
          <cell r="T732">
            <v>0</v>
          </cell>
        </row>
        <row r="733">
          <cell r="N733">
            <v>0</v>
          </cell>
          <cell r="O733">
            <v>0</v>
          </cell>
          <cell r="P733">
            <v>0</v>
          </cell>
          <cell r="Q733">
            <v>0</v>
          </cell>
          <cell r="R733">
            <v>0</v>
          </cell>
          <cell r="S733">
            <v>0</v>
          </cell>
          <cell r="T733">
            <v>0</v>
          </cell>
        </row>
        <row r="734">
          <cell r="N734">
            <v>0</v>
          </cell>
          <cell r="O734">
            <v>0</v>
          </cell>
          <cell r="P734">
            <v>0</v>
          </cell>
          <cell r="Q734">
            <v>0</v>
          </cell>
          <cell r="R734">
            <v>0</v>
          </cell>
          <cell r="S734">
            <v>0</v>
          </cell>
          <cell r="T734">
            <v>0</v>
          </cell>
        </row>
        <row r="735">
          <cell r="N735">
            <v>0</v>
          </cell>
          <cell r="O735">
            <v>0</v>
          </cell>
          <cell r="P735">
            <v>0</v>
          </cell>
          <cell r="Q735">
            <v>0</v>
          </cell>
          <cell r="R735">
            <v>0</v>
          </cell>
          <cell r="S735">
            <v>0</v>
          </cell>
          <cell r="T735">
            <v>0</v>
          </cell>
        </row>
        <row r="736">
          <cell r="N736">
            <v>0</v>
          </cell>
          <cell r="O736">
            <v>0</v>
          </cell>
          <cell r="P736">
            <v>0</v>
          </cell>
          <cell r="Q736">
            <v>0</v>
          </cell>
          <cell r="R736">
            <v>0</v>
          </cell>
          <cell r="S736">
            <v>0</v>
          </cell>
          <cell r="T736">
            <v>0</v>
          </cell>
        </row>
        <row r="737">
          <cell r="N737">
            <v>0</v>
          </cell>
          <cell r="O737">
            <v>0</v>
          </cell>
          <cell r="P737">
            <v>0</v>
          </cell>
          <cell r="Q737">
            <v>0</v>
          </cell>
          <cell r="R737">
            <v>0</v>
          </cell>
          <cell r="S737">
            <v>0</v>
          </cell>
          <cell r="T737">
            <v>0</v>
          </cell>
        </row>
        <row r="738">
          <cell r="N738">
            <v>0</v>
          </cell>
          <cell r="O738">
            <v>0</v>
          </cell>
          <cell r="P738">
            <v>0</v>
          </cell>
          <cell r="Q738">
            <v>0</v>
          </cell>
          <cell r="R738">
            <v>0</v>
          </cell>
          <cell r="S738">
            <v>0</v>
          </cell>
          <cell r="T738">
            <v>0</v>
          </cell>
        </row>
        <row r="739">
          <cell r="N739">
            <v>0</v>
          </cell>
          <cell r="O739">
            <v>0</v>
          </cell>
          <cell r="P739">
            <v>0</v>
          </cell>
          <cell r="Q739">
            <v>0</v>
          </cell>
          <cell r="R739">
            <v>0</v>
          </cell>
          <cell r="S739">
            <v>0</v>
          </cell>
          <cell r="T739">
            <v>0</v>
          </cell>
        </row>
        <row r="740">
          <cell r="N740">
            <v>0</v>
          </cell>
          <cell r="O740">
            <v>0</v>
          </cell>
          <cell r="P740">
            <v>0</v>
          </cell>
          <cell r="Q740">
            <v>0</v>
          </cell>
          <cell r="R740">
            <v>0</v>
          </cell>
          <cell r="S740">
            <v>0</v>
          </cell>
          <cell r="T740">
            <v>0</v>
          </cell>
        </row>
        <row r="741">
          <cell r="N741">
            <v>0</v>
          </cell>
          <cell r="O741">
            <v>0</v>
          </cell>
          <cell r="P741">
            <v>0</v>
          </cell>
          <cell r="Q741">
            <v>0</v>
          </cell>
          <cell r="R741">
            <v>0</v>
          </cell>
          <cell r="S741">
            <v>0</v>
          </cell>
          <cell r="T741">
            <v>0</v>
          </cell>
        </row>
        <row r="742">
          <cell r="N742">
            <v>0</v>
          </cell>
          <cell r="O742">
            <v>0</v>
          </cell>
          <cell r="P742">
            <v>0</v>
          </cell>
          <cell r="Q742">
            <v>0</v>
          </cell>
          <cell r="R742">
            <v>0</v>
          </cell>
          <cell r="S742">
            <v>0</v>
          </cell>
          <cell r="T742">
            <v>0</v>
          </cell>
        </row>
        <row r="743">
          <cell r="N743">
            <v>0</v>
          </cell>
          <cell r="O743">
            <v>0</v>
          </cell>
          <cell r="P743">
            <v>0</v>
          </cell>
          <cell r="Q743">
            <v>0</v>
          </cell>
          <cell r="R743">
            <v>0</v>
          </cell>
          <cell r="S743">
            <v>0</v>
          </cell>
          <cell r="T743">
            <v>0</v>
          </cell>
        </row>
        <row r="744">
          <cell r="N744">
            <v>0</v>
          </cell>
          <cell r="O744">
            <v>0</v>
          </cell>
          <cell r="P744">
            <v>0</v>
          </cell>
          <cell r="Q744">
            <v>0</v>
          </cell>
          <cell r="R744">
            <v>0</v>
          </cell>
          <cell r="S744">
            <v>0</v>
          </cell>
          <cell r="T744">
            <v>0</v>
          </cell>
        </row>
        <row r="745">
          <cell r="N745">
            <v>0</v>
          </cell>
          <cell r="O745">
            <v>0</v>
          </cell>
          <cell r="P745">
            <v>0</v>
          </cell>
          <cell r="Q745">
            <v>0</v>
          </cell>
          <cell r="R745">
            <v>0</v>
          </cell>
          <cell r="S745">
            <v>0</v>
          </cell>
          <cell r="T745">
            <v>0</v>
          </cell>
        </row>
        <row r="746">
          <cell r="N746">
            <v>0</v>
          </cell>
          <cell r="O746">
            <v>0</v>
          </cell>
          <cell r="P746">
            <v>0</v>
          </cell>
          <cell r="Q746">
            <v>0</v>
          </cell>
          <cell r="R746">
            <v>0</v>
          </cell>
          <cell r="S746">
            <v>0</v>
          </cell>
          <cell r="T746">
            <v>0</v>
          </cell>
        </row>
        <row r="747">
          <cell r="N747">
            <v>0</v>
          </cell>
          <cell r="O747">
            <v>0</v>
          </cell>
          <cell r="P747">
            <v>0</v>
          </cell>
          <cell r="Q747">
            <v>0</v>
          </cell>
          <cell r="R747">
            <v>0</v>
          </cell>
          <cell r="S747">
            <v>0</v>
          </cell>
          <cell r="T747">
            <v>0</v>
          </cell>
        </row>
        <row r="748">
          <cell r="N748">
            <v>0</v>
          </cell>
          <cell r="O748">
            <v>0</v>
          </cell>
          <cell r="P748">
            <v>0</v>
          </cell>
          <cell r="Q748">
            <v>0</v>
          </cell>
          <cell r="R748">
            <v>0</v>
          </cell>
          <cell r="S748">
            <v>0</v>
          </cell>
          <cell r="T748">
            <v>0</v>
          </cell>
        </row>
        <row r="749">
          <cell r="N749">
            <v>0</v>
          </cell>
          <cell r="O749">
            <v>0</v>
          </cell>
          <cell r="P749">
            <v>0</v>
          </cell>
          <cell r="Q749">
            <v>0</v>
          </cell>
          <cell r="R749">
            <v>0</v>
          </cell>
          <cell r="S749">
            <v>0</v>
          </cell>
          <cell r="T749">
            <v>0</v>
          </cell>
        </row>
        <row r="750">
          <cell r="N750">
            <v>0</v>
          </cell>
          <cell r="O750">
            <v>0</v>
          </cell>
          <cell r="P750">
            <v>0</v>
          </cell>
          <cell r="Q750">
            <v>0</v>
          </cell>
          <cell r="R750">
            <v>0</v>
          </cell>
          <cell r="S750">
            <v>0</v>
          </cell>
          <cell r="T750">
            <v>0</v>
          </cell>
        </row>
        <row r="751">
          <cell r="N751">
            <v>0</v>
          </cell>
          <cell r="O751">
            <v>0</v>
          </cell>
          <cell r="P751">
            <v>0</v>
          </cell>
          <cell r="Q751">
            <v>0</v>
          </cell>
          <cell r="R751">
            <v>0</v>
          </cell>
          <cell r="S751">
            <v>0</v>
          </cell>
          <cell r="T751">
            <v>0</v>
          </cell>
        </row>
        <row r="752">
          <cell r="N752">
            <v>0</v>
          </cell>
          <cell r="O752">
            <v>0</v>
          </cell>
          <cell r="P752">
            <v>0</v>
          </cell>
          <cell r="Q752">
            <v>0</v>
          </cell>
          <cell r="R752">
            <v>0</v>
          </cell>
          <cell r="S752">
            <v>0</v>
          </cell>
          <cell r="T752">
            <v>0</v>
          </cell>
        </row>
        <row r="753">
          <cell r="N753">
            <v>0</v>
          </cell>
          <cell r="O753">
            <v>0</v>
          </cell>
          <cell r="P753">
            <v>0</v>
          </cell>
          <cell r="Q753">
            <v>0</v>
          </cell>
          <cell r="R753">
            <v>0</v>
          </cell>
          <cell r="S753">
            <v>0</v>
          </cell>
          <cell r="T753">
            <v>0</v>
          </cell>
        </row>
        <row r="754">
          <cell r="N754">
            <v>0</v>
          </cell>
          <cell r="O754">
            <v>0</v>
          </cell>
          <cell r="P754">
            <v>0</v>
          </cell>
          <cell r="Q754">
            <v>0</v>
          </cell>
          <cell r="R754">
            <v>0</v>
          </cell>
          <cell r="S754">
            <v>0</v>
          </cell>
          <cell r="T754">
            <v>0</v>
          </cell>
        </row>
        <row r="755">
          <cell r="N755">
            <v>0</v>
          </cell>
          <cell r="O755">
            <v>0</v>
          </cell>
          <cell r="P755">
            <v>0</v>
          </cell>
          <cell r="Q755">
            <v>0</v>
          </cell>
          <cell r="R755">
            <v>0</v>
          </cell>
          <cell r="S755">
            <v>0</v>
          </cell>
          <cell r="T755">
            <v>0</v>
          </cell>
        </row>
        <row r="756">
          <cell r="N756">
            <v>0</v>
          </cell>
          <cell r="O756">
            <v>0</v>
          </cell>
          <cell r="P756">
            <v>0</v>
          </cell>
          <cell r="Q756">
            <v>0</v>
          </cell>
          <cell r="R756">
            <v>0</v>
          </cell>
          <cell r="S756">
            <v>0</v>
          </cell>
          <cell r="T756">
            <v>0</v>
          </cell>
        </row>
        <row r="757">
          <cell r="N757">
            <v>0</v>
          </cell>
          <cell r="O757">
            <v>0</v>
          </cell>
          <cell r="P757">
            <v>0</v>
          </cell>
          <cell r="Q757">
            <v>0</v>
          </cell>
          <cell r="R757">
            <v>0</v>
          </cell>
          <cell r="S757">
            <v>0</v>
          </cell>
          <cell r="T757">
            <v>0</v>
          </cell>
        </row>
        <row r="758">
          <cell r="N758">
            <v>0</v>
          </cell>
          <cell r="O758">
            <v>0</v>
          </cell>
          <cell r="P758">
            <v>0</v>
          </cell>
          <cell r="Q758">
            <v>0</v>
          </cell>
          <cell r="R758">
            <v>0</v>
          </cell>
          <cell r="S758">
            <v>0</v>
          </cell>
          <cell r="T758">
            <v>0</v>
          </cell>
        </row>
        <row r="759">
          <cell r="N759">
            <v>0</v>
          </cell>
          <cell r="O759">
            <v>0</v>
          </cell>
          <cell r="P759">
            <v>0</v>
          </cell>
          <cell r="Q759">
            <v>0</v>
          </cell>
          <cell r="R759">
            <v>0</v>
          </cell>
          <cell r="S759">
            <v>0</v>
          </cell>
          <cell r="T759">
            <v>0</v>
          </cell>
        </row>
        <row r="760">
          <cell r="N760">
            <v>0</v>
          </cell>
          <cell r="O760">
            <v>0</v>
          </cell>
          <cell r="P760">
            <v>0</v>
          </cell>
          <cell r="Q760">
            <v>0</v>
          </cell>
          <cell r="R760">
            <v>0</v>
          </cell>
          <cell r="S760">
            <v>0</v>
          </cell>
          <cell r="T760">
            <v>0</v>
          </cell>
        </row>
        <row r="761">
          <cell r="N761">
            <v>0</v>
          </cell>
          <cell r="O761">
            <v>0</v>
          </cell>
          <cell r="P761">
            <v>0</v>
          </cell>
          <cell r="Q761">
            <v>0</v>
          </cell>
          <cell r="R761">
            <v>0</v>
          </cell>
          <cell r="S761">
            <v>0</v>
          </cell>
          <cell r="T761">
            <v>0</v>
          </cell>
        </row>
        <row r="762">
          <cell r="N762">
            <v>0</v>
          </cell>
          <cell r="O762">
            <v>0</v>
          </cell>
          <cell r="P762">
            <v>0</v>
          </cell>
          <cell r="Q762">
            <v>0</v>
          </cell>
          <cell r="R762">
            <v>0</v>
          </cell>
          <cell r="S762">
            <v>0</v>
          </cell>
          <cell r="T762">
            <v>0</v>
          </cell>
        </row>
        <row r="763">
          <cell r="N763">
            <v>0</v>
          </cell>
          <cell r="O763">
            <v>0</v>
          </cell>
          <cell r="P763">
            <v>0</v>
          </cell>
          <cell r="Q763">
            <v>0</v>
          </cell>
          <cell r="R763">
            <v>0</v>
          </cell>
          <cell r="S763">
            <v>0</v>
          </cell>
          <cell r="T763">
            <v>0</v>
          </cell>
        </row>
        <row r="764">
          <cell r="N764">
            <v>0</v>
          </cell>
          <cell r="O764">
            <v>0</v>
          </cell>
          <cell r="P764">
            <v>0</v>
          </cell>
          <cell r="Q764">
            <v>0</v>
          </cell>
          <cell r="R764">
            <v>0</v>
          </cell>
          <cell r="S764">
            <v>0</v>
          </cell>
          <cell r="T764">
            <v>0</v>
          </cell>
        </row>
        <row r="765">
          <cell r="N765">
            <v>0</v>
          </cell>
          <cell r="O765">
            <v>0</v>
          </cell>
          <cell r="P765">
            <v>0</v>
          </cell>
          <cell r="Q765">
            <v>0</v>
          </cell>
          <cell r="R765">
            <v>0</v>
          </cell>
          <cell r="S765">
            <v>0</v>
          </cell>
          <cell r="T765">
            <v>0</v>
          </cell>
        </row>
        <row r="766">
          <cell r="N766">
            <v>0</v>
          </cell>
          <cell r="O766">
            <v>0</v>
          </cell>
          <cell r="P766">
            <v>0</v>
          </cell>
          <cell r="Q766">
            <v>0</v>
          </cell>
          <cell r="R766">
            <v>0</v>
          </cell>
          <cell r="S766">
            <v>0</v>
          </cell>
          <cell r="T766">
            <v>0</v>
          </cell>
        </row>
        <row r="767">
          <cell r="N767">
            <v>0</v>
          </cell>
          <cell r="O767">
            <v>0</v>
          </cell>
          <cell r="P767">
            <v>0</v>
          </cell>
          <cell r="Q767">
            <v>0</v>
          </cell>
          <cell r="R767">
            <v>0</v>
          </cell>
          <cell r="S767">
            <v>0</v>
          </cell>
          <cell r="T767">
            <v>0</v>
          </cell>
        </row>
        <row r="768">
          <cell r="N768">
            <v>0</v>
          </cell>
          <cell r="O768">
            <v>0</v>
          </cell>
          <cell r="P768">
            <v>0</v>
          </cell>
          <cell r="Q768">
            <v>0</v>
          </cell>
          <cell r="R768">
            <v>0</v>
          </cell>
          <cell r="S768">
            <v>0</v>
          </cell>
          <cell r="T768">
            <v>0</v>
          </cell>
        </row>
        <row r="769">
          <cell r="N769">
            <v>0</v>
          </cell>
          <cell r="O769">
            <v>0</v>
          </cell>
          <cell r="P769">
            <v>0</v>
          </cell>
          <cell r="Q769">
            <v>0</v>
          </cell>
          <cell r="R769">
            <v>0</v>
          </cell>
          <cell r="S769">
            <v>0</v>
          </cell>
          <cell r="T769">
            <v>0</v>
          </cell>
        </row>
        <row r="770">
          <cell r="N770">
            <v>0</v>
          </cell>
          <cell r="O770">
            <v>0</v>
          </cell>
          <cell r="P770">
            <v>0</v>
          </cell>
          <cell r="Q770">
            <v>0</v>
          </cell>
          <cell r="R770">
            <v>0</v>
          </cell>
          <cell r="S770">
            <v>0</v>
          </cell>
          <cell r="T770">
            <v>0</v>
          </cell>
        </row>
        <row r="771">
          <cell r="N771">
            <v>0</v>
          </cell>
          <cell r="O771">
            <v>0</v>
          </cell>
          <cell r="P771">
            <v>0</v>
          </cell>
          <cell r="Q771">
            <v>0</v>
          </cell>
          <cell r="R771">
            <v>0</v>
          </cell>
          <cell r="S771">
            <v>0</v>
          </cell>
          <cell r="T771">
            <v>0</v>
          </cell>
        </row>
        <row r="772">
          <cell r="N772">
            <v>0</v>
          </cell>
          <cell r="O772">
            <v>0</v>
          </cell>
          <cell r="P772">
            <v>0</v>
          </cell>
          <cell r="Q772">
            <v>0</v>
          </cell>
          <cell r="R772">
            <v>0</v>
          </cell>
          <cell r="S772">
            <v>0</v>
          </cell>
          <cell r="T772">
            <v>0</v>
          </cell>
        </row>
        <row r="773">
          <cell r="N773">
            <v>0</v>
          </cell>
          <cell r="O773">
            <v>0</v>
          </cell>
          <cell r="P773">
            <v>0</v>
          </cell>
          <cell r="Q773">
            <v>0</v>
          </cell>
          <cell r="R773">
            <v>0</v>
          </cell>
          <cell r="S773">
            <v>0</v>
          </cell>
          <cell r="T773">
            <v>0</v>
          </cell>
        </row>
        <row r="774">
          <cell r="N774">
            <v>0</v>
          </cell>
          <cell r="O774">
            <v>0</v>
          </cell>
          <cell r="P774">
            <v>0</v>
          </cell>
          <cell r="Q774">
            <v>0</v>
          </cell>
          <cell r="R774">
            <v>0</v>
          </cell>
          <cell r="S774">
            <v>0</v>
          </cell>
          <cell r="T774">
            <v>0</v>
          </cell>
        </row>
        <row r="775">
          <cell r="N775">
            <v>0</v>
          </cell>
          <cell r="O775">
            <v>0</v>
          </cell>
          <cell r="P775">
            <v>0</v>
          </cell>
          <cell r="Q775">
            <v>0</v>
          </cell>
          <cell r="R775">
            <v>0</v>
          </cell>
          <cell r="S775">
            <v>0</v>
          </cell>
          <cell r="T775">
            <v>0</v>
          </cell>
        </row>
        <row r="776">
          <cell r="N776">
            <v>0</v>
          </cell>
          <cell r="O776">
            <v>0</v>
          </cell>
          <cell r="P776">
            <v>0</v>
          </cell>
          <cell r="Q776">
            <v>0</v>
          </cell>
          <cell r="R776">
            <v>0</v>
          </cell>
          <cell r="S776">
            <v>0</v>
          </cell>
          <cell r="T776">
            <v>0</v>
          </cell>
        </row>
        <row r="777">
          <cell r="N777">
            <v>0</v>
          </cell>
          <cell r="O777">
            <v>0</v>
          </cell>
          <cell r="P777">
            <v>0</v>
          </cell>
          <cell r="Q777">
            <v>0</v>
          </cell>
          <cell r="R777">
            <v>0</v>
          </cell>
          <cell r="S777">
            <v>0</v>
          </cell>
          <cell r="T777">
            <v>0</v>
          </cell>
        </row>
        <row r="778">
          <cell r="N778">
            <v>0</v>
          </cell>
          <cell r="O778">
            <v>0</v>
          </cell>
          <cell r="P778">
            <v>0</v>
          </cell>
          <cell r="Q778">
            <v>0</v>
          </cell>
          <cell r="R778">
            <v>0</v>
          </cell>
          <cell r="S778">
            <v>0</v>
          </cell>
          <cell r="T778">
            <v>0</v>
          </cell>
        </row>
        <row r="779">
          <cell r="N779">
            <v>0</v>
          </cell>
          <cell r="O779">
            <v>0</v>
          </cell>
          <cell r="P779">
            <v>0</v>
          </cell>
          <cell r="Q779">
            <v>0</v>
          </cell>
          <cell r="R779">
            <v>0</v>
          </cell>
          <cell r="S779">
            <v>0</v>
          </cell>
          <cell r="T779">
            <v>0</v>
          </cell>
        </row>
        <row r="780">
          <cell r="N780">
            <v>0</v>
          </cell>
          <cell r="O780">
            <v>0</v>
          </cell>
          <cell r="P780">
            <v>0</v>
          </cell>
          <cell r="Q780">
            <v>0</v>
          </cell>
          <cell r="R780">
            <v>0</v>
          </cell>
          <cell r="S780">
            <v>0</v>
          </cell>
          <cell r="T780">
            <v>0</v>
          </cell>
        </row>
        <row r="781">
          <cell r="N781">
            <v>0</v>
          </cell>
          <cell r="O781">
            <v>0</v>
          </cell>
          <cell r="P781">
            <v>0</v>
          </cell>
          <cell r="Q781">
            <v>0</v>
          </cell>
          <cell r="R781">
            <v>0</v>
          </cell>
          <cell r="S781">
            <v>0</v>
          </cell>
          <cell r="T781">
            <v>0</v>
          </cell>
        </row>
        <row r="782">
          <cell r="N782">
            <v>0</v>
          </cell>
          <cell r="O782">
            <v>0</v>
          </cell>
          <cell r="P782">
            <v>0</v>
          </cell>
          <cell r="Q782">
            <v>0</v>
          </cell>
          <cell r="R782">
            <v>0</v>
          </cell>
          <cell r="S782">
            <v>0</v>
          </cell>
          <cell r="T782">
            <v>0</v>
          </cell>
        </row>
        <row r="783">
          <cell r="N783">
            <v>0</v>
          </cell>
          <cell r="O783">
            <v>0</v>
          </cell>
          <cell r="P783">
            <v>0</v>
          </cell>
          <cell r="Q783">
            <v>0</v>
          </cell>
          <cell r="R783">
            <v>0</v>
          </cell>
          <cell r="S783">
            <v>0</v>
          </cell>
          <cell r="T783">
            <v>0</v>
          </cell>
        </row>
        <row r="784">
          <cell r="N784">
            <v>0</v>
          </cell>
          <cell r="O784">
            <v>0</v>
          </cell>
          <cell r="P784">
            <v>0</v>
          </cell>
          <cell r="Q784">
            <v>0</v>
          </cell>
          <cell r="R784">
            <v>0</v>
          </cell>
          <cell r="S784">
            <v>0</v>
          </cell>
          <cell r="T784">
            <v>0</v>
          </cell>
        </row>
        <row r="785">
          <cell r="N785">
            <v>0</v>
          </cell>
          <cell r="O785">
            <v>0</v>
          </cell>
          <cell r="P785">
            <v>0</v>
          </cell>
          <cell r="Q785">
            <v>0</v>
          </cell>
          <cell r="R785">
            <v>0</v>
          </cell>
          <cell r="S785">
            <v>0</v>
          </cell>
          <cell r="T785">
            <v>0</v>
          </cell>
        </row>
        <row r="786">
          <cell r="N786">
            <v>0</v>
          </cell>
          <cell r="O786">
            <v>0</v>
          </cell>
          <cell r="P786">
            <v>0</v>
          </cell>
          <cell r="Q786">
            <v>0</v>
          </cell>
          <cell r="R786">
            <v>0</v>
          </cell>
          <cell r="S786">
            <v>0</v>
          </cell>
          <cell r="T786">
            <v>0</v>
          </cell>
        </row>
        <row r="787">
          <cell r="N787">
            <v>0</v>
          </cell>
          <cell r="O787">
            <v>0</v>
          </cell>
          <cell r="P787">
            <v>0</v>
          </cell>
          <cell r="Q787">
            <v>0</v>
          </cell>
          <cell r="R787">
            <v>0</v>
          </cell>
          <cell r="S787">
            <v>0</v>
          </cell>
          <cell r="T787">
            <v>0</v>
          </cell>
        </row>
        <row r="788">
          <cell r="N788">
            <v>0</v>
          </cell>
          <cell r="O788">
            <v>0</v>
          </cell>
          <cell r="P788">
            <v>0</v>
          </cell>
          <cell r="Q788">
            <v>0</v>
          </cell>
          <cell r="R788">
            <v>0</v>
          </cell>
          <cell r="S788">
            <v>0</v>
          </cell>
          <cell r="T788">
            <v>0</v>
          </cell>
        </row>
        <row r="789">
          <cell r="N789">
            <v>0</v>
          </cell>
          <cell r="O789">
            <v>0</v>
          </cell>
          <cell r="P789">
            <v>0</v>
          </cell>
          <cell r="Q789">
            <v>0</v>
          </cell>
          <cell r="R789">
            <v>0</v>
          </cell>
          <cell r="S789">
            <v>0</v>
          </cell>
          <cell r="T789">
            <v>0</v>
          </cell>
        </row>
        <row r="790">
          <cell r="N790">
            <v>0</v>
          </cell>
          <cell r="O790">
            <v>0</v>
          </cell>
          <cell r="P790">
            <v>0</v>
          </cell>
          <cell r="Q790">
            <v>0</v>
          </cell>
          <cell r="R790">
            <v>0</v>
          </cell>
          <cell r="S790">
            <v>0</v>
          </cell>
          <cell r="T790">
            <v>0</v>
          </cell>
        </row>
        <row r="791">
          <cell r="N791">
            <v>0</v>
          </cell>
          <cell r="O791">
            <v>0</v>
          </cell>
          <cell r="P791">
            <v>0</v>
          </cell>
          <cell r="Q791">
            <v>0</v>
          </cell>
          <cell r="R791">
            <v>0</v>
          </cell>
          <cell r="S791">
            <v>0</v>
          </cell>
          <cell r="T791">
            <v>0</v>
          </cell>
        </row>
        <row r="792">
          <cell r="N792">
            <v>0</v>
          </cell>
          <cell r="O792">
            <v>0</v>
          </cell>
          <cell r="P792">
            <v>0</v>
          </cell>
          <cell r="Q792">
            <v>0</v>
          </cell>
          <cell r="R792">
            <v>0</v>
          </cell>
          <cell r="S792">
            <v>0</v>
          </cell>
          <cell r="T792">
            <v>0</v>
          </cell>
        </row>
        <row r="793">
          <cell r="N793">
            <v>0</v>
          </cell>
          <cell r="O793">
            <v>0</v>
          </cell>
          <cell r="P793">
            <v>0</v>
          </cell>
          <cell r="Q793">
            <v>0</v>
          </cell>
          <cell r="R793">
            <v>0</v>
          </cell>
          <cell r="S793">
            <v>0</v>
          </cell>
          <cell r="T793">
            <v>0</v>
          </cell>
        </row>
        <row r="794">
          <cell r="N794">
            <v>0</v>
          </cell>
          <cell r="O794">
            <v>0</v>
          </cell>
          <cell r="P794">
            <v>0</v>
          </cell>
          <cell r="Q794">
            <v>0</v>
          </cell>
          <cell r="R794">
            <v>0</v>
          </cell>
          <cell r="S794">
            <v>0</v>
          </cell>
          <cell r="T794">
            <v>0</v>
          </cell>
        </row>
        <row r="795">
          <cell r="N795">
            <v>0</v>
          </cell>
          <cell r="O795">
            <v>0</v>
          </cell>
          <cell r="P795">
            <v>0</v>
          </cell>
          <cell r="Q795">
            <v>0</v>
          </cell>
          <cell r="R795">
            <v>0</v>
          </cell>
          <cell r="S795">
            <v>0</v>
          </cell>
          <cell r="T795">
            <v>0</v>
          </cell>
        </row>
        <row r="796">
          <cell r="N796">
            <v>0</v>
          </cell>
          <cell r="O796">
            <v>0</v>
          </cell>
          <cell r="P796">
            <v>0</v>
          </cell>
          <cell r="Q796">
            <v>0</v>
          </cell>
          <cell r="R796">
            <v>0</v>
          </cell>
          <cell r="S796">
            <v>0</v>
          </cell>
          <cell r="T796">
            <v>0</v>
          </cell>
        </row>
        <row r="797">
          <cell r="N797">
            <v>0</v>
          </cell>
          <cell r="O797">
            <v>0</v>
          </cell>
          <cell r="P797">
            <v>0</v>
          </cell>
          <cell r="Q797">
            <v>0</v>
          </cell>
          <cell r="R797">
            <v>0</v>
          </cell>
          <cell r="S797">
            <v>0</v>
          </cell>
          <cell r="T797">
            <v>0</v>
          </cell>
        </row>
        <row r="798">
          <cell r="N798">
            <v>0</v>
          </cell>
          <cell r="O798">
            <v>0</v>
          </cell>
          <cell r="P798">
            <v>0</v>
          </cell>
          <cell r="Q798">
            <v>0</v>
          </cell>
          <cell r="R798">
            <v>0</v>
          </cell>
          <cell r="S798">
            <v>0</v>
          </cell>
          <cell r="T798">
            <v>0</v>
          </cell>
        </row>
        <row r="799">
          <cell r="N799">
            <v>0</v>
          </cell>
          <cell r="O799">
            <v>0</v>
          </cell>
          <cell r="P799">
            <v>0</v>
          </cell>
          <cell r="Q799">
            <v>0</v>
          </cell>
          <cell r="R799">
            <v>0</v>
          </cell>
          <cell r="S799">
            <v>0</v>
          </cell>
          <cell r="T799">
            <v>0</v>
          </cell>
        </row>
        <row r="800">
          <cell r="N800">
            <v>0</v>
          </cell>
          <cell r="O800">
            <v>0</v>
          </cell>
          <cell r="P800">
            <v>0</v>
          </cell>
          <cell r="Q800">
            <v>0</v>
          </cell>
          <cell r="R800">
            <v>0</v>
          </cell>
          <cell r="S800">
            <v>0</v>
          </cell>
          <cell r="T800">
            <v>0</v>
          </cell>
        </row>
        <row r="801">
          <cell r="N801">
            <v>0</v>
          </cell>
          <cell r="O801">
            <v>0</v>
          </cell>
          <cell r="P801">
            <v>0</v>
          </cell>
          <cell r="Q801">
            <v>0</v>
          </cell>
          <cell r="R801">
            <v>0</v>
          </cell>
          <cell r="S801">
            <v>0</v>
          </cell>
          <cell r="T801">
            <v>0</v>
          </cell>
        </row>
        <row r="802">
          <cell r="N802">
            <v>0</v>
          </cell>
          <cell r="O802">
            <v>0</v>
          </cell>
          <cell r="P802">
            <v>0</v>
          </cell>
          <cell r="Q802">
            <v>0</v>
          </cell>
          <cell r="R802">
            <v>0</v>
          </cell>
          <cell r="S802">
            <v>0</v>
          </cell>
          <cell r="T802">
            <v>0</v>
          </cell>
        </row>
        <row r="803">
          <cell r="N803">
            <v>0</v>
          </cell>
          <cell r="O803">
            <v>0</v>
          </cell>
          <cell r="P803">
            <v>0</v>
          </cell>
          <cell r="Q803">
            <v>0</v>
          </cell>
          <cell r="R803">
            <v>0</v>
          </cell>
          <cell r="S803">
            <v>0</v>
          </cell>
          <cell r="T803">
            <v>0</v>
          </cell>
        </row>
        <row r="804">
          <cell r="N804">
            <v>0</v>
          </cell>
          <cell r="O804">
            <v>0</v>
          </cell>
          <cell r="P804">
            <v>0</v>
          </cell>
          <cell r="Q804">
            <v>0</v>
          </cell>
          <cell r="R804">
            <v>0</v>
          </cell>
          <cell r="S804">
            <v>0</v>
          </cell>
          <cell r="T804">
            <v>0</v>
          </cell>
        </row>
        <row r="805">
          <cell r="N805">
            <v>0</v>
          </cell>
          <cell r="O805">
            <v>0</v>
          </cell>
          <cell r="P805">
            <v>0</v>
          </cell>
          <cell r="Q805">
            <v>0</v>
          </cell>
          <cell r="R805">
            <v>0</v>
          </cell>
          <cell r="S805">
            <v>0</v>
          </cell>
          <cell r="T805">
            <v>0</v>
          </cell>
        </row>
        <row r="806">
          <cell r="N806">
            <v>0</v>
          </cell>
          <cell r="O806">
            <v>0</v>
          </cell>
          <cell r="P806">
            <v>0</v>
          </cell>
          <cell r="Q806">
            <v>0</v>
          </cell>
          <cell r="R806">
            <v>0</v>
          </cell>
          <cell r="S806">
            <v>0</v>
          </cell>
          <cell r="T806">
            <v>0</v>
          </cell>
        </row>
        <row r="807">
          <cell r="N807">
            <v>0</v>
          </cell>
          <cell r="O807">
            <v>0</v>
          </cell>
          <cell r="P807">
            <v>0</v>
          </cell>
          <cell r="Q807">
            <v>0</v>
          </cell>
          <cell r="R807">
            <v>0</v>
          </cell>
          <cell r="S807">
            <v>0</v>
          </cell>
          <cell r="T807">
            <v>0</v>
          </cell>
        </row>
        <row r="808">
          <cell r="N808">
            <v>0</v>
          </cell>
          <cell r="O808">
            <v>0</v>
          </cell>
          <cell r="P808">
            <v>0</v>
          </cell>
          <cell r="Q808">
            <v>0</v>
          </cell>
          <cell r="R808">
            <v>0</v>
          </cell>
          <cell r="S808">
            <v>0</v>
          </cell>
          <cell r="T808">
            <v>0</v>
          </cell>
        </row>
        <row r="809">
          <cell r="N809">
            <v>0</v>
          </cell>
          <cell r="O809">
            <v>0</v>
          </cell>
          <cell r="P809">
            <v>0</v>
          </cell>
          <cell r="Q809">
            <v>0</v>
          </cell>
          <cell r="R809">
            <v>0</v>
          </cell>
          <cell r="S809">
            <v>0</v>
          </cell>
          <cell r="T809">
            <v>0</v>
          </cell>
        </row>
        <row r="810">
          <cell r="N810">
            <v>0</v>
          </cell>
          <cell r="O810">
            <v>0</v>
          </cell>
          <cell r="P810">
            <v>0</v>
          </cell>
          <cell r="Q810">
            <v>0</v>
          </cell>
          <cell r="R810">
            <v>0</v>
          </cell>
          <cell r="S810">
            <v>0</v>
          </cell>
          <cell r="T810">
            <v>0</v>
          </cell>
        </row>
        <row r="811">
          <cell r="N811">
            <v>0</v>
          </cell>
          <cell r="O811">
            <v>0</v>
          </cell>
          <cell r="P811">
            <v>0</v>
          </cell>
          <cell r="Q811">
            <v>0</v>
          </cell>
          <cell r="R811">
            <v>0</v>
          </cell>
          <cell r="S811">
            <v>0</v>
          </cell>
          <cell r="T811">
            <v>0</v>
          </cell>
        </row>
        <row r="812">
          <cell r="N812">
            <v>0</v>
          </cell>
          <cell r="O812">
            <v>0</v>
          </cell>
          <cell r="P812">
            <v>0</v>
          </cell>
          <cell r="Q812">
            <v>0</v>
          </cell>
          <cell r="R812">
            <v>0</v>
          </cell>
          <cell r="S812">
            <v>0</v>
          </cell>
          <cell r="T812">
            <v>0</v>
          </cell>
        </row>
        <row r="813">
          <cell r="N813">
            <v>0</v>
          </cell>
          <cell r="O813">
            <v>0</v>
          </cell>
          <cell r="P813">
            <v>0</v>
          </cell>
          <cell r="Q813">
            <v>0</v>
          </cell>
          <cell r="R813">
            <v>0</v>
          </cell>
          <cell r="S813">
            <v>0</v>
          </cell>
          <cell r="T813">
            <v>0</v>
          </cell>
        </row>
        <row r="814">
          <cell r="N814">
            <v>0</v>
          </cell>
          <cell r="O814">
            <v>0</v>
          </cell>
          <cell r="P814">
            <v>0</v>
          </cell>
          <cell r="Q814">
            <v>0</v>
          </cell>
          <cell r="R814">
            <v>0</v>
          </cell>
          <cell r="S814">
            <v>0</v>
          </cell>
          <cell r="T814">
            <v>0</v>
          </cell>
        </row>
        <row r="815">
          <cell r="N815">
            <v>0</v>
          </cell>
          <cell r="O815">
            <v>0</v>
          </cell>
          <cell r="P815">
            <v>0</v>
          </cell>
          <cell r="Q815">
            <v>0</v>
          </cell>
          <cell r="R815">
            <v>0</v>
          </cell>
          <cell r="S815">
            <v>0</v>
          </cell>
          <cell r="T815">
            <v>0</v>
          </cell>
        </row>
        <row r="816">
          <cell r="N816">
            <v>0</v>
          </cell>
          <cell r="O816">
            <v>0</v>
          </cell>
          <cell r="P816">
            <v>0</v>
          </cell>
          <cell r="Q816">
            <v>0</v>
          </cell>
          <cell r="R816">
            <v>0</v>
          </cell>
          <cell r="S816">
            <v>0</v>
          </cell>
          <cell r="T816">
            <v>0</v>
          </cell>
        </row>
        <row r="817">
          <cell r="N817">
            <v>0</v>
          </cell>
          <cell r="O817">
            <v>0</v>
          </cell>
          <cell r="P817">
            <v>0</v>
          </cell>
          <cell r="Q817">
            <v>0</v>
          </cell>
          <cell r="R817">
            <v>0</v>
          </cell>
          <cell r="S817">
            <v>0</v>
          </cell>
          <cell r="T817">
            <v>0</v>
          </cell>
        </row>
        <row r="818">
          <cell r="N818">
            <v>0</v>
          </cell>
          <cell r="O818">
            <v>0</v>
          </cell>
          <cell r="P818">
            <v>0</v>
          </cell>
          <cell r="Q818">
            <v>0</v>
          </cell>
          <cell r="R818">
            <v>0</v>
          </cell>
          <cell r="S818">
            <v>0</v>
          </cell>
          <cell r="T818">
            <v>0</v>
          </cell>
        </row>
        <row r="819">
          <cell r="N819">
            <v>0</v>
          </cell>
          <cell r="O819">
            <v>0</v>
          </cell>
          <cell r="P819">
            <v>0</v>
          </cell>
          <cell r="Q819">
            <v>0</v>
          </cell>
          <cell r="R819">
            <v>0</v>
          </cell>
          <cell r="S819">
            <v>0</v>
          </cell>
          <cell r="T819">
            <v>0</v>
          </cell>
        </row>
        <row r="820">
          <cell r="N820">
            <v>0</v>
          </cell>
          <cell r="O820">
            <v>0</v>
          </cell>
          <cell r="P820">
            <v>0</v>
          </cell>
          <cell r="Q820">
            <v>0</v>
          </cell>
          <cell r="R820">
            <v>0</v>
          </cell>
          <cell r="S820">
            <v>0</v>
          </cell>
          <cell r="T820">
            <v>0</v>
          </cell>
        </row>
        <row r="821">
          <cell r="N821">
            <v>0</v>
          </cell>
          <cell r="O821">
            <v>0</v>
          </cell>
          <cell r="P821">
            <v>0</v>
          </cell>
          <cell r="Q821">
            <v>0</v>
          </cell>
          <cell r="R821">
            <v>0</v>
          </cell>
          <cell r="S821">
            <v>0</v>
          </cell>
          <cell r="T821">
            <v>0</v>
          </cell>
        </row>
        <row r="822">
          <cell r="N822">
            <v>0</v>
          </cell>
          <cell r="O822">
            <v>0</v>
          </cell>
          <cell r="P822">
            <v>0</v>
          </cell>
          <cell r="Q822">
            <v>0</v>
          </cell>
          <cell r="R822">
            <v>0</v>
          </cell>
          <cell r="S822">
            <v>0</v>
          </cell>
          <cell r="T822">
            <v>0</v>
          </cell>
        </row>
        <row r="823">
          <cell r="N823">
            <v>0</v>
          </cell>
          <cell r="O823">
            <v>0</v>
          </cell>
          <cell r="P823">
            <v>0</v>
          </cell>
          <cell r="Q823">
            <v>0</v>
          </cell>
          <cell r="R823">
            <v>0</v>
          </cell>
          <cell r="S823">
            <v>0</v>
          </cell>
          <cell r="T823">
            <v>0</v>
          </cell>
        </row>
        <row r="824">
          <cell r="N824">
            <v>0</v>
          </cell>
          <cell r="O824">
            <v>0</v>
          </cell>
          <cell r="P824">
            <v>0</v>
          </cell>
          <cell r="Q824">
            <v>0</v>
          </cell>
          <cell r="R824">
            <v>0</v>
          </cell>
          <cell r="S824">
            <v>0</v>
          </cell>
          <cell r="T824">
            <v>0</v>
          </cell>
        </row>
        <row r="825">
          <cell r="N825">
            <v>0</v>
          </cell>
          <cell r="O825">
            <v>0</v>
          </cell>
          <cell r="P825">
            <v>0</v>
          </cell>
          <cell r="Q825">
            <v>0</v>
          </cell>
          <cell r="R825">
            <v>0</v>
          </cell>
          <cell r="S825">
            <v>0</v>
          </cell>
          <cell r="T825">
            <v>0</v>
          </cell>
        </row>
        <row r="826">
          <cell r="N826">
            <v>0</v>
          </cell>
          <cell r="O826">
            <v>0</v>
          </cell>
          <cell r="P826">
            <v>0</v>
          </cell>
          <cell r="Q826">
            <v>0</v>
          </cell>
          <cell r="R826">
            <v>0</v>
          </cell>
          <cell r="S826">
            <v>0</v>
          </cell>
          <cell r="T826">
            <v>0</v>
          </cell>
        </row>
        <row r="827">
          <cell r="N827">
            <v>0</v>
          </cell>
          <cell r="O827">
            <v>0</v>
          </cell>
          <cell r="P827">
            <v>0</v>
          </cell>
          <cell r="Q827">
            <v>0</v>
          </cell>
          <cell r="R827">
            <v>0</v>
          </cell>
          <cell r="S827">
            <v>0</v>
          </cell>
          <cell r="T827">
            <v>0</v>
          </cell>
        </row>
        <row r="828">
          <cell r="N828">
            <v>0</v>
          </cell>
          <cell r="O828">
            <v>0</v>
          </cell>
          <cell r="P828">
            <v>0</v>
          </cell>
          <cell r="Q828">
            <v>0</v>
          </cell>
          <cell r="R828">
            <v>0</v>
          </cell>
          <cell r="S828">
            <v>0</v>
          </cell>
          <cell r="T828">
            <v>0</v>
          </cell>
        </row>
        <row r="829">
          <cell r="N829">
            <v>0</v>
          </cell>
          <cell r="O829">
            <v>0</v>
          </cell>
          <cell r="P829">
            <v>0</v>
          </cell>
          <cell r="Q829">
            <v>0</v>
          </cell>
          <cell r="R829">
            <v>0</v>
          </cell>
          <cell r="S829">
            <v>0</v>
          </cell>
          <cell r="T829">
            <v>0</v>
          </cell>
        </row>
        <row r="830">
          <cell r="N830">
            <v>0</v>
          </cell>
          <cell r="O830">
            <v>0</v>
          </cell>
          <cell r="P830">
            <v>0</v>
          </cell>
          <cell r="Q830">
            <v>0</v>
          </cell>
          <cell r="R830">
            <v>0</v>
          </cell>
          <cell r="S830">
            <v>0</v>
          </cell>
          <cell r="T830">
            <v>0</v>
          </cell>
        </row>
        <row r="831">
          <cell r="N831">
            <v>0</v>
          </cell>
          <cell r="O831">
            <v>0</v>
          </cell>
          <cell r="P831">
            <v>0</v>
          </cell>
          <cell r="Q831">
            <v>0</v>
          </cell>
          <cell r="R831">
            <v>0</v>
          </cell>
          <cell r="S831">
            <v>0</v>
          </cell>
          <cell r="T831">
            <v>0</v>
          </cell>
        </row>
        <row r="832">
          <cell r="N832">
            <v>0</v>
          </cell>
          <cell r="O832">
            <v>0</v>
          </cell>
          <cell r="P832">
            <v>0</v>
          </cell>
          <cell r="Q832">
            <v>0</v>
          </cell>
          <cell r="R832">
            <v>0</v>
          </cell>
          <cell r="S832">
            <v>0</v>
          </cell>
          <cell r="T832">
            <v>0</v>
          </cell>
        </row>
        <row r="833">
          <cell r="N833">
            <v>0</v>
          </cell>
          <cell r="O833">
            <v>0</v>
          </cell>
          <cell r="P833">
            <v>0</v>
          </cell>
          <cell r="Q833">
            <v>0</v>
          </cell>
          <cell r="R833">
            <v>0</v>
          </cell>
          <cell r="S833">
            <v>0</v>
          </cell>
          <cell r="T833">
            <v>0</v>
          </cell>
        </row>
        <row r="834">
          <cell r="N834">
            <v>0</v>
          </cell>
          <cell r="O834">
            <v>0</v>
          </cell>
          <cell r="P834">
            <v>0</v>
          </cell>
          <cell r="Q834">
            <v>0</v>
          </cell>
          <cell r="R834">
            <v>0</v>
          </cell>
          <cell r="S834">
            <v>0</v>
          </cell>
          <cell r="T834">
            <v>0</v>
          </cell>
        </row>
        <row r="835">
          <cell r="N835">
            <v>0</v>
          </cell>
          <cell r="O835">
            <v>0</v>
          </cell>
          <cell r="P835">
            <v>0</v>
          </cell>
          <cell r="Q835">
            <v>0</v>
          </cell>
          <cell r="R835">
            <v>0</v>
          </cell>
          <cell r="S835">
            <v>0</v>
          </cell>
          <cell r="T835">
            <v>0</v>
          </cell>
        </row>
        <row r="836">
          <cell r="N836">
            <v>0</v>
          </cell>
          <cell r="O836">
            <v>0</v>
          </cell>
          <cell r="P836">
            <v>0</v>
          </cell>
          <cell r="Q836">
            <v>0</v>
          </cell>
          <cell r="R836">
            <v>0</v>
          </cell>
          <cell r="S836">
            <v>0</v>
          </cell>
          <cell r="T836">
            <v>0</v>
          </cell>
        </row>
        <row r="837">
          <cell r="N837">
            <v>0</v>
          </cell>
          <cell r="O837">
            <v>0</v>
          </cell>
          <cell r="P837">
            <v>0</v>
          </cell>
          <cell r="Q837">
            <v>0</v>
          </cell>
          <cell r="R837">
            <v>0</v>
          </cell>
          <cell r="S837">
            <v>0</v>
          </cell>
          <cell r="T837">
            <v>0</v>
          </cell>
        </row>
        <row r="838">
          <cell r="N838">
            <v>0</v>
          </cell>
          <cell r="O838">
            <v>0</v>
          </cell>
          <cell r="P838">
            <v>0</v>
          </cell>
          <cell r="Q838">
            <v>0</v>
          </cell>
          <cell r="R838">
            <v>0</v>
          </cell>
          <cell r="S838">
            <v>0</v>
          </cell>
          <cell r="T838">
            <v>0</v>
          </cell>
        </row>
        <row r="839">
          <cell r="N839">
            <v>0</v>
          </cell>
          <cell r="O839">
            <v>0</v>
          </cell>
          <cell r="P839">
            <v>0</v>
          </cell>
          <cell r="Q839">
            <v>0</v>
          </cell>
          <cell r="R839">
            <v>0</v>
          </cell>
          <cell r="S839">
            <v>0</v>
          </cell>
          <cell r="T839">
            <v>0</v>
          </cell>
        </row>
        <row r="840">
          <cell r="N840">
            <v>0</v>
          </cell>
          <cell r="O840">
            <v>0</v>
          </cell>
          <cell r="P840">
            <v>0</v>
          </cell>
          <cell r="Q840">
            <v>0</v>
          </cell>
          <cell r="R840">
            <v>0</v>
          </cell>
          <cell r="S840">
            <v>0</v>
          </cell>
          <cell r="T840">
            <v>0</v>
          </cell>
        </row>
        <row r="841">
          <cell r="N841">
            <v>0</v>
          </cell>
          <cell r="O841">
            <v>0</v>
          </cell>
          <cell r="P841">
            <v>0</v>
          </cell>
          <cell r="Q841">
            <v>0</v>
          </cell>
          <cell r="R841">
            <v>0</v>
          </cell>
          <cell r="S841">
            <v>0</v>
          </cell>
          <cell r="T841">
            <v>0</v>
          </cell>
        </row>
        <row r="842">
          <cell r="N842">
            <v>0</v>
          </cell>
          <cell r="O842">
            <v>0</v>
          </cell>
          <cell r="P842">
            <v>0</v>
          </cell>
          <cell r="Q842">
            <v>0</v>
          </cell>
          <cell r="R842">
            <v>0</v>
          </cell>
          <cell r="S842">
            <v>0</v>
          </cell>
          <cell r="T842">
            <v>0</v>
          </cell>
        </row>
        <row r="843">
          <cell r="N843">
            <v>0</v>
          </cell>
          <cell r="O843">
            <v>0</v>
          </cell>
          <cell r="P843">
            <v>0</v>
          </cell>
          <cell r="Q843">
            <v>0</v>
          </cell>
          <cell r="R843">
            <v>0</v>
          </cell>
          <cell r="S843">
            <v>0</v>
          </cell>
          <cell r="T843">
            <v>0</v>
          </cell>
        </row>
        <row r="844">
          <cell r="N844">
            <v>0</v>
          </cell>
          <cell r="O844">
            <v>0</v>
          </cell>
          <cell r="P844">
            <v>0</v>
          </cell>
          <cell r="Q844">
            <v>0</v>
          </cell>
          <cell r="R844">
            <v>0</v>
          </cell>
          <cell r="S844">
            <v>0</v>
          </cell>
          <cell r="T844">
            <v>0</v>
          </cell>
        </row>
        <row r="845">
          <cell r="N845">
            <v>0</v>
          </cell>
          <cell r="O845">
            <v>0</v>
          </cell>
          <cell r="P845">
            <v>0</v>
          </cell>
          <cell r="Q845">
            <v>0</v>
          </cell>
          <cell r="R845">
            <v>0</v>
          </cell>
          <cell r="S845">
            <v>0</v>
          </cell>
          <cell r="T845">
            <v>0</v>
          </cell>
        </row>
        <row r="846">
          <cell r="N846">
            <v>0</v>
          </cell>
          <cell r="O846">
            <v>0</v>
          </cell>
          <cell r="P846">
            <v>0</v>
          </cell>
          <cell r="Q846">
            <v>0</v>
          </cell>
          <cell r="R846">
            <v>0</v>
          </cell>
          <cell r="S846">
            <v>0</v>
          </cell>
          <cell r="T846">
            <v>0</v>
          </cell>
        </row>
        <row r="847">
          <cell r="N847">
            <v>0</v>
          </cell>
          <cell r="O847">
            <v>0</v>
          </cell>
          <cell r="P847">
            <v>0</v>
          </cell>
          <cell r="Q847">
            <v>0</v>
          </cell>
          <cell r="R847">
            <v>0</v>
          </cell>
          <cell r="S847">
            <v>0</v>
          </cell>
          <cell r="T847">
            <v>0</v>
          </cell>
        </row>
        <row r="848">
          <cell r="N848">
            <v>0</v>
          </cell>
          <cell r="O848">
            <v>0</v>
          </cell>
          <cell r="P848">
            <v>0</v>
          </cell>
          <cell r="Q848">
            <v>0</v>
          </cell>
          <cell r="R848">
            <v>0</v>
          </cell>
          <cell r="S848">
            <v>0</v>
          </cell>
          <cell r="T848">
            <v>0</v>
          </cell>
        </row>
        <row r="849">
          <cell r="N849">
            <v>0</v>
          </cell>
          <cell r="O849">
            <v>0</v>
          </cell>
          <cell r="P849">
            <v>0</v>
          </cell>
          <cell r="Q849">
            <v>0</v>
          </cell>
          <cell r="R849">
            <v>0</v>
          </cell>
          <cell r="S849">
            <v>0</v>
          </cell>
          <cell r="T849">
            <v>0</v>
          </cell>
        </row>
        <row r="850">
          <cell r="N850">
            <v>0</v>
          </cell>
          <cell r="O850">
            <v>0</v>
          </cell>
          <cell r="P850">
            <v>0</v>
          </cell>
          <cell r="Q850">
            <v>0</v>
          </cell>
          <cell r="R850">
            <v>0</v>
          </cell>
          <cell r="S850">
            <v>0</v>
          </cell>
          <cell r="T850">
            <v>0</v>
          </cell>
        </row>
        <row r="851">
          <cell r="N851">
            <v>0</v>
          </cell>
          <cell r="O851">
            <v>0</v>
          </cell>
          <cell r="P851">
            <v>0</v>
          </cell>
          <cell r="Q851">
            <v>0</v>
          </cell>
          <cell r="R851">
            <v>0</v>
          </cell>
          <cell r="S851">
            <v>0</v>
          </cell>
          <cell r="T851">
            <v>0</v>
          </cell>
        </row>
        <row r="852">
          <cell r="N852">
            <v>0</v>
          </cell>
          <cell r="O852">
            <v>0</v>
          </cell>
          <cell r="P852">
            <v>0</v>
          </cell>
          <cell r="Q852">
            <v>0</v>
          </cell>
          <cell r="R852">
            <v>0</v>
          </cell>
          <cell r="S852">
            <v>0</v>
          </cell>
          <cell r="T852">
            <v>0</v>
          </cell>
        </row>
        <row r="853">
          <cell r="N853">
            <v>0</v>
          </cell>
          <cell r="O853">
            <v>0</v>
          </cell>
          <cell r="P853">
            <v>0</v>
          </cell>
          <cell r="Q853">
            <v>0</v>
          </cell>
          <cell r="R853">
            <v>0</v>
          </cell>
          <cell r="S853">
            <v>0</v>
          </cell>
          <cell r="T853">
            <v>0</v>
          </cell>
        </row>
        <row r="854">
          <cell r="N854">
            <v>0</v>
          </cell>
          <cell r="O854">
            <v>0</v>
          </cell>
          <cell r="P854">
            <v>0</v>
          </cell>
          <cell r="Q854">
            <v>0</v>
          </cell>
          <cell r="R854">
            <v>0</v>
          </cell>
          <cell r="S854">
            <v>0</v>
          </cell>
          <cell r="T854">
            <v>0</v>
          </cell>
        </row>
        <row r="855">
          <cell r="N855">
            <v>0</v>
          </cell>
          <cell r="O855">
            <v>0</v>
          </cell>
          <cell r="P855">
            <v>0</v>
          </cell>
          <cell r="Q855">
            <v>0</v>
          </cell>
          <cell r="R855">
            <v>0</v>
          </cell>
          <cell r="S855">
            <v>0</v>
          </cell>
          <cell r="T855">
            <v>0</v>
          </cell>
        </row>
        <row r="856">
          <cell r="N856">
            <v>0</v>
          </cell>
          <cell r="O856">
            <v>0</v>
          </cell>
          <cell r="P856">
            <v>0</v>
          </cell>
          <cell r="Q856">
            <v>0</v>
          </cell>
          <cell r="R856">
            <v>0</v>
          </cell>
          <cell r="S856">
            <v>0</v>
          </cell>
          <cell r="T856">
            <v>0</v>
          </cell>
        </row>
        <row r="857">
          <cell r="N857">
            <v>0</v>
          </cell>
          <cell r="O857">
            <v>0</v>
          </cell>
          <cell r="P857">
            <v>0</v>
          </cell>
          <cell r="Q857">
            <v>0</v>
          </cell>
          <cell r="R857">
            <v>0</v>
          </cell>
          <cell r="S857">
            <v>0</v>
          </cell>
          <cell r="T857">
            <v>0</v>
          </cell>
        </row>
        <row r="858">
          <cell r="N858">
            <v>0</v>
          </cell>
          <cell r="O858">
            <v>0</v>
          </cell>
          <cell r="P858">
            <v>0</v>
          </cell>
          <cell r="Q858">
            <v>0</v>
          </cell>
          <cell r="R858">
            <v>0</v>
          </cell>
          <cell r="S858">
            <v>0</v>
          </cell>
          <cell r="T858">
            <v>0</v>
          </cell>
        </row>
        <row r="859">
          <cell r="N859">
            <v>0</v>
          </cell>
          <cell r="O859">
            <v>0</v>
          </cell>
          <cell r="P859">
            <v>0</v>
          </cell>
          <cell r="Q859">
            <v>0</v>
          </cell>
          <cell r="R859">
            <v>0</v>
          </cell>
          <cell r="S859">
            <v>0</v>
          </cell>
          <cell r="T859">
            <v>0</v>
          </cell>
        </row>
        <row r="860">
          <cell r="N860">
            <v>0</v>
          </cell>
          <cell r="O860">
            <v>0</v>
          </cell>
          <cell r="P860">
            <v>0</v>
          </cell>
          <cell r="Q860">
            <v>0</v>
          </cell>
          <cell r="R860">
            <v>0</v>
          </cell>
          <cell r="S860">
            <v>0</v>
          </cell>
          <cell r="T860">
            <v>0</v>
          </cell>
        </row>
        <row r="861">
          <cell r="N861">
            <v>0</v>
          </cell>
          <cell r="O861">
            <v>0</v>
          </cell>
          <cell r="P861">
            <v>0</v>
          </cell>
          <cell r="Q861">
            <v>0</v>
          </cell>
          <cell r="R861">
            <v>0</v>
          </cell>
          <cell r="S861">
            <v>0</v>
          </cell>
          <cell r="T861">
            <v>0</v>
          </cell>
        </row>
        <row r="862">
          <cell r="N862">
            <v>0</v>
          </cell>
          <cell r="O862">
            <v>0</v>
          </cell>
          <cell r="P862">
            <v>0</v>
          </cell>
          <cell r="Q862">
            <v>0</v>
          </cell>
          <cell r="R862">
            <v>0</v>
          </cell>
          <cell r="S862">
            <v>0</v>
          </cell>
          <cell r="T862">
            <v>0</v>
          </cell>
        </row>
        <row r="863">
          <cell r="N863">
            <v>0</v>
          </cell>
          <cell r="O863">
            <v>0</v>
          </cell>
          <cell r="P863">
            <v>0</v>
          </cell>
          <cell r="Q863">
            <v>0</v>
          </cell>
          <cell r="R863">
            <v>0</v>
          </cell>
          <cell r="S863">
            <v>0</v>
          </cell>
          <cell r="T863">
            <v>0</v>
          </cell>
        </row>
        <row r="864">
          <cell r="N864">
            <v>0</v>
          </cell>
          <cell r="O864">
            <v>0</v>
          </cell>
          <cell r="P864">
            <v>0</v>
          </cell>
          <cell r="Q864">
            <v>0</v>
          </cell>
          <cell r="R864">
            <v>0</v>
          </cell>
          <cell r="S864">
            <v>0</v>
          </cell>
          <cell r="T864">
            <v>0</v>
          </cell>
        </row>
        <row r="865">
          <cell r="N865">
            <v>0</v>
          </cell>
          <cell r="O865">
            <v>0</v>
          </cell>
          <cell r="P865">
            <v>0</v>
          </cell>
          <cell r="Q865">
            <v>0</v>
          </cell>
          <cell r="R865">
            <v>0</v>
          </cell>
          <cell r="S865">
            <v>0</v>
          </cell>
          <cell r="T865">
            <v>0</v>
          </cell>
        </row>
        <row r="866">
          <cell r="N866">
            <v>0</v>
          </cell>
          <cell r="O866">
            <v>0</v>
          </cell>
          <cell r="P866">
            <v>0</v>
          </cell>
          <cell r="Q866">
            <v>0</v>
          </cell>
          <cell r="R866">
            <v>0</v>
          </cell>
          <cell r="S866">
            <v>0</v>
          </cell>
          <cell r="T866">
            <v>0</v>
          </cell>
        </row>
        <row r="867">
          <cell r="N867">
            <v>0</v>
          </cell>
          <cell r="O867">
            <v>0</v>
          </cell>
          <cell r="P867">
            <v>0</v>
          </cell>
          <cell r="Q867">
            <v>0</v>
          </cell>
          <cell r="R867">
            <v>0</v>
          </cell>
          <cell r="S867">
            <v>0</v>
          </cell>
          <cell r="T867">
            <v>0</v>
          </cell>
        </row>
        <row r="868">
          <cell r="N868">
            <v>0</v>
          </cell>
          <cell r="O868">
            <v>0</v>
          </cell>
          <cell r="P868">
            <v>0</v>
          </cell>
          <cell r="Q868">
            <v>0</v>
          </cell>
          <cell r="R868">
            <v>0</v>
          </cell>
          <cell r="S868">
            <v>0</v>
          </cell>
          <cell r="T868">
            <v>0</v>
          </cell>
        </row>
        <row r="869">
          <cell r="N869">
            <v>0</v>
          </cell>
          <cell r="O869">
            <v>0</v>
          </cell>
          <cell r="P869">
            <v>0</v>
          </cell>
          <cell r="Q869">
            <v>0</v>
          </cell>
          <cell r="R869">
            <v>0</v>
          </cell>
          <cell r="S869">
            <v>0</v>
          </cell>
          <cell r="T869">
            <v>0</v>
          </cell>
        </row>
        <row r="870">
          <cell r="N870">
            <v>0</v>
          </cell>
          <cell r="O870">
            <v>0</v>
          </cell>
          <cell r="P870">
            <v>0</v>
          </cell>
          <cell r="Q870">
            <v>0</v>
          </cell>
          <cell r="R870">
            <v>0</v>
          </cell>
          <cell r="S870">
            <v>0</v>
          </cell>
          <cell r="T870">
            <v>0</v>
          </cell>
        </row>
        <row r="871">
          <cell r="N871">
            <v>0</v>
          </cell>
          <cell r="O871">
            <v>0</v>
          </cell>
          <cell r="P871">
            <v>0</v>
          </cell>
          <cell r="Q871">
            <v>0</v>
          </cell>
          <cell r="R871">
            <v>0</v>
          </cell>
          <cell r="S871">
            <v>0</v>
          </cell>
          <cell r="T871">
            <v>0</v>
          </cell>
        </row>
        <row r="872">
          <cell r="N872">
            <v>0</v>
          </cell>
          <cell r="O872">
            <v>0</v>
          </cell>
          <cell r="P872">
            <v>0</v>
          </cell>
          <cell r="Q872">
            <v>0</v>
          </cell>
          <cell r="R872">
            <v>0</v>
          </cell>
          <cell r="S872">
            <v>0</v>
          </cell>
          <cell r="T872">
            <v>0</v>
          </cell>
        </row>
        <row r="873">
          <cell r="N873">
            <v>0</v>
          </cell>
          <cell r="O873">
            <v>0</v>
          </cell>
          <cell r="P873">
            <v>0</v>
          </cell>
          <cell r="Q873">
            <v>0</v>
          </cell>
          <cell r="R873">
            <v>0</v>
          </cell>
          <cell r="S873">
            <v>0</v>
          </cell>
          <cell r="T873">
            <v>0</v>
          </cell>
        </row>
        <row r="874">
          <cell r="N874">
            <v>0</v>
          </cell>
          <cell r="O874">
            <v>0</v>
          </cell>
          <cell r="P874">
            <v>0</v>
          </cell>
          <cell r="Q874">
            <v>0</v>
          </cell>
          <cell r="R874">
            <v>0</v>
          </cell>
          <cell r="S874">
            <v>0</v>
          </cell>
          <cell r="T874">
            <v>0</v>
          </cell>
        </row>
        <row r="875">
          <cell r="N875">
            <v>0</v>
          </cell>
          <cell r="O875">
            <v>0</v>
          </cell>
          <cell r="P875">
            <v>0</v>
          </cell>
          <cell r="Q875">
            <v>0</v>
          </cell>
          <cell r="R875">
            <v>0</v>
          </cell>
          <cell r="S875">
            <v>0</v>
          </cell>
          <cell r="T875">
            <v>0</v>
          </cell>
        </row>
        <row r="876">
          <cell r="N876">
            <v>0</v>
          </cell>
          <cell r="O876">
            <v>0</v>
          </cell>
          <cell r="P876">
            <v>0</v>
          </cell>
          <cell r="Q876">
            <v>0</v>
          </cell>
          <cell r="R876">
            <v>0</v>
          </cell>
          <cell r="S876">
            <v>0</v>
          </cell>
          <cell r="T876">
            <v>0</v>
          </cell>
        </row>
        <row r="877">
          <cell r="N877">
            <v>0</v>
          </cell>
          <cell r="O877">
            <v>0</v>
          </cell>
          <cell r="P877">
            <v>0</v>
          </cell>
          <cell r="Q877">
            <v>0</v>
          </cell>
          <cell r="R877">
            <v>0</v>
          </cell>
          <cell r="S877">
            <v>0</v>
          </cell>
          <cell r="T877">
            <v>0</v>
          </cell>
        </row>
        <row r="878">
          <cell r="N878">
            <v>0</v>
          </cell>
          <cell r="O878">
            <v>0</v>
          </cell>
          <cell r="P878">
            <v>0</v>
          </cell>
          <cell r="Q878">
            <v>0</v>
          </cell>
          <cell r="R878">
            <v>0</v>
          </cell>
          <cell r="S878">
            <v>0</v>
          </cell>
          <cell r="T878">
            <v>0</v>
          </cell>
        </row>
        <row r="879">
          <cell r="N879">
            <v>0</v>
          </cell>
          <cell r="O879">
            <v>0</v>
          </cell>
          <cell r="P879">
            <v>0</v>
          </cell>
          <cell r="Q879">
            <v>0</v>
          </cell>
          <cell r="R879">
            <v>0</v>
          </cell>
          <cell r="S879">
            <v>0</v>
          </cell>
          <cell r="T879">
            <v>0</v>
          </cell>
        </row>
        <row r="880">
          <cell r="N880">
            <v>0</v>
          </cell>
          <cell r="O880">
            <v>0</v>
          </cell>
          <cell r="P880">
            <v>0</v>
          </cell>
          <cell r="Q880">
            <v>0</v>
          </cell>
          <cell r="R880">
            <v>0</v>
          </cell>
          <cell r="S880">
            <v>0</v>
          </cell>
          <cell r="T880">
            <v>0</v>
          </cell>
        </row>
        <row r="881">
          <cell r="N881">
            <v>0</v>
          </cell>
          <cell r="O881">
            <v>0</v>
          </cell>
          <cell r="P881">
            <v>0</v>
          </cell>
          <cell r="Q881">
            <v>0</v>
          </cell>
          <cell r="R881">
            <v>0</v>
          </cell>
          <cell r="S881">
            <v>0</v>
          </cell>
          <cell r="T881">
            <v>0</v>
          </cell>
        </row>
        <row r="882">
          <cell r="N882">
            <v>0</v>
          </cell>
          <cell r="O882">
            <v>0</v>
          </cell>
          <cell r="P882">
            <v>0</v>
          </cell>
          <cell r="Q882">
            <v>0</v>
          </cell>
          <cell r="R882">
            <v>0</v>
          </cell>
          <cell r="S882">
            <v>0</v>
          </cell>
          <cell r="T882">
            <v>0</v>
          </cell>
        </row>
        <row r="883">
          <cell r="N883">
            <v>0</v>
          </cell>
          <cell r="O883">
            <v>0</v>
          </cell>
          <cell r="P883">
            <v>0</v>
          </cell>
          <cell r="Q883">
            <v>0</v>
          </cell>
          <cell r="R883">
            <v>0</v>
          </cell>
          <cell r="S883">
            <v>0</v>
          </cell>
          <cell r="T883">
            <v>0</v>
          </cell>
        </row>
        <row r="884">
          <cell r="N884">
            <v>0</v>
          </cell>
          <cell r="O884">
            <v>0</v>
          </cell>
          <cell r="P884">
            <v>0</v>
          </cell>
          <cell r="Q884">
            <v>0</v>
          </cell>
          <cell r="R884">
            <v>0</v>
          </cell>
          <cell r="S884">
            <v>0</v>
          </cell>
          <cell r="T884">
            <v>0</v>
          </cell>
        </row>
        <row r="885">
          <cell r="N885">
            <v>0</v>
          </cell>
          <cell r="O885">
            <v>0</v>
          </cell>
          <cell r="P885">
            <v>0</v>
          </cell>
          <cell r="Q885">
            <v>0</v>
          </cell>
          <cell r="R885">
            <v>0</v>
          </cell>
          <cell r="S885">
            <v>0</v>
          </cell>
          <cell r="T885">
            <v>0</v>
          </cell>
        </row>
        <row r="886">
          <cell r="N886">
            <v>0</v>
          </cell>
          <cell r="O886">
            <v>0</v>
          </cell>
          <cell r="P886">
            <v>0</v>
          </cell>
          <cell r="Q886">
            <v>0</v>
          </cell>
          <cell r="R886">
            <v>0</v>
          </cell>
          <cell r="S886">
            <v>0</v>
          </cell>
          <cell r="T886">
            <v>0</v>
          </cell>
        </row>
        <row r="887">
          <cell r="N887">
            <v>0</v>
          </cell>
          <cell r="O887">
            <v>0</v>
          </cell>
          <cell r="P887">
            <v>0</v>
          </cell>
          <cell r="Q887">
            <v>0</v>
          </cell>
          <cell r="R887">
            <v>0</v>
          </cell>
          <cell r="S887">
            <v>0</v>
          </cell>
          <cell r="T887">
            <v>0</v>
          </cell>
        </row>
        <row r="888">
          <cell r="N888">
            <v>0</v>
          </cell>
          <cell r="O888">
            <v>0</v>
          </cell>
          <cell r="P888">
            <v>0</v>
          </cell>
          <cell r="Q888">
            <v>0</v>
          </cell>
          <cell r="R888">
            <v>0</v>
          </cell>
          <cell r="S888">
            <v>0</v>
          </cell>
          <cell r="T888">
            <v>0</v>
          </cell>
        </row>
        <row r="889">
          <cell r="N889">
            <v>0</v>
          </cell>
          <cell r="O889">
            <v>0</v>
          </cell>
          <cell r="P889">
            <v>0</v>
          </cell>
          <cell r="Q889">
            <v>0</v>
          </cell>
          <cell r="R889">
            <v>0</v>
          </cell>
          <cell r="S889">
            <v>0</v>
          </cell>
          <cell r="T889">
            <v>0</v>
          </cell>
        </row>
        <row r="890">
          <cell r="N890">
            <v>0</v>
          </cell>
          <cell r="O890">
            <v>0</v>
          </cell>
          <cell r="P890">
            <v>0</v>
          </cell>
          <cell r="Q890">
            <v>0</v>
          </cell>
          <cell r="R890">
            <v>0</v>
          </cell>
          <cell r="S890">
            <v>0</v>
          </cell>
          <cell r="T890">
            <v>0</v>
          </cell>
        </row>
        <row r="891">
          <cell r="N891">
            <v>0</v>
          </cell>
          <cell r="O891">
            <v>0</v>
          </cell>
          <cell r="P891">
            <v>0</v>
          </cell>
          <cell r="Q891">
            <v>0</v>
          </cell>
          <cell r="R891">
            <v>0</v>
          </cell>
          <cell r="S891">
            <v>0</v>
          </cell>
          <cell r="T891">
            <v>0</v>
          </cell>
        </row>
        <row r="892">
          <cell r="N892">
            <v>0</v>
          </cell>
          <cell r="O892">
            <v>0</v>
          </cell>
          <cell r="P892">
            <v>0</v>
          </cell>
          <cell r="Q892">
            <v>0</v>
          </cell>
          <cell r="R892">
            <v>0</v>
          </cell>
          <cell r="S892">
            <v>0</v>
          </cell>
          <cell r="T892">
            <v>0</v>
          </cell>
        </row>
        <row r="893">
          <cell r="N893">
            <v>0</v>
          </cell>
          <cell r="O893">
            <v>0</v>
          </cell>
          <cell r="P893">
            <v>0</v>
          </cell>
          <cell r="Q893">
            <v>0</v>
          </cell>
          <cell r="R893">
            <v>0</v>
          </cell>
          <cell r="S893">
            <v>0</v>
          </cell>
          <cell r="T893">
            <v>0</v>
          </cell>
        </row>
        <row r="894">
          <cell r="N894">
            <v>0</v>
          </cell>
          <cell r="O894">
            <v>0</v>
          </cell>
          <cell r="P894">
            <v>0</v>
          </cell>
          <cell r="Q894">
            <v>0</v>
          </cell>
          <cell r="R894">
            <v>0</v>
          </cell>
          <cell r="S894">
            <v>0</v>
          </cell>
          <cell r="T894">
            <v>0</v>
          </cell>
        </row>
        <row r="895">
          <cell r="N895">
            <v>0</v>
          </cell>
          <cell r="O895">
            <v>0</v>
          </cell>
          <cell r="P895">
            <v>0</v>
          </cell>
          <cell r="Q895">
            <v>0</v>
          </cell>
          <cell r="R895">
            <v>0</v>
          </cell>
          <cell r="S895">
            <v>0</v>
          </cell>
          <cell r="T895">
            <v>0</v>
          </cell>
        </row>
        <row r="896">
          <cell r="N896">
            <v>0</v>
          </cell>
          <cell r="O896">
            <v>0</v>
          </cell>
          <cell r="P896">
            <v>0</v>
          </cell>
          <cell r="Q896">
            <v>0</v>
          </cell>
          <cell r="R896">
            <v>0</v>
          </cell>
          <cell r="S896">
            <v>0</v>
          </cell>
          <cell r="T896">
            <v>0</v>
          </cell>
        </row>
        <row r="897">
          <cell r="N897">
            <v>0</v>
          </cell>
          <cell r="O897">
            <v>0</v>
          </cell>
          <cell r="P897">
            <v>0</v>
          </cell>
          <cell r="Q897">
            <v>0</v>
          </cell>
          <cell r="R897">
            <v>0</v>
          </cell>
          <cell r="S897">
            <v>0</v>
          </cell>
          <cell r="T897">
            <v>0</v>
          </cell>
        </row>
        <row r="898">
          <cell r="N898">
            <v>0</v>
          </cell>
          <cell r="O898">
            <v>0</v>
          </cell>
          <cell r="P898">
            <v>0</v>
          </cell>
          <cell r="Q898">
            <v>0</v>
          </cell>
          <cell r="R898">
            <v>0</v>
          </cell>
          <cell r="S898">
            <v>0</v>
          </cell>
          <cell r="T898">
            <v>0</v>
          </cell>
        </row>
        <row r="899">
          <cell r="N899">
            <v>0</v>
          </cell>
          <cell r="O899">
            <v>0</v>
          </cell>
          <cell r="P899">
            <v>0</v>
          </cell>
          <cell r="Q899">
            <v>0</v>
          </cell>
          <cell r="R899">
            <v>0</v>
          </cell>
          <cell r="S899">
            <v>0</v>
          </cell>
          <cell r="T899">
            <v>0</v>
          </cell>
        </row>
        <row r="900">
          <cell r="N900">
            <v>0</v>
          </cell>
          <cell r="O900">
            <v>0</v>
          </cell>
          <cell r="P900">
            <v>0</v>
          </cell>
          <cell r="Q900">
            <v>0</v>
          </cell>
          <cell r="R900">
            <v>0</v>
          </cell>
          <cell r="S900">
            <v>0</v>
          </cell>
          <cell r="T900">
            <v>0</v>
          </cell>
        </row>
        <row r="901">
          <cell r="N901">
            <v>0</v>
          </cell>
          <cell r="O901">
            <v>0</v>
          </cell>
          <cell r="P901">
            <v>0</v>
          </cell>
          <cell r="Q901">
            <v>0</v>
          </cell>
          <cell r="R901">
            <v>0</v>
          </cell>
          <cell r="S901">
            <v>0</v>
          </cell>
          <cell r="T901">
            <v>0</v>
          </cell>
        </row>
        <row r="902">
          <cell r="N902">
            <v>0</v>
          </cell>
          <cell r="O902">
            <v>0</v>
          </cell>
          <cell r="P902">
            <v>0</v>
          </cell>
          <cell r="Q902">
            <v>0</v>
          </cell>
          <cell r="R902">
            <v>0</v>
          </cell>
          <cell r="S902">
            <v>0</v>
          </cell>
          <cell r="T902">
            <v>0</v>
          </cell>
        </row>
        <row r="903">
          <cell r="N903">
            <v>0</v>
          </cell>
          <cell r="O903">
            <v>0</v>
          </cell>
          <cell r="P903">
            <v>0</v>
          </cell>
          <cell r="Q903">
            <v>0</v>
          </cell>
          <cell r="R903">
            <v>0</v>
          </cell>
          <cell r="S903">
            <v>0</v>
          </cell>
          <cell r="T903">
            <v>0</v>
          </cell>
        </row>
        <row r="904">
          <cell r="N904">
            <v>0</v>
          </cell>
          <cell r="O904">
            <v>0</v>
          </cell>
          <cell r="P904">
            <v>0</v>
          </cell>
          <cell r="Q904">
            <v>0</v>
          </cell>
          <cell r="R904">
            <v>0</v>
          </cell>
          <cell r="S904">
            <v>0</v>
          </cell>
          <cell r="T904">
            <v>0</v>
          </cell>
        </row>
        <row r="905">
          <cell r="N905">
            <v>0</v>
          </cell>
          <cell r="O905">
            <v>0</v>
          </cell>
          <cell r="P905">
            <v>0</v>
          </cell>
          <cell r="Q905">
            <v>0</v>
          </cell>
          <cell r="R905">
            <v>0</v>
          </cell>
          <cell r="S905">
            <v>0</v>
          </cell>
          <cell r="T905">
            <v>0</v>
          </cell>
        </row>
        <row r="906">
          <cell r="N906">
            <v>0</v>
          </cell>
          <cell r="O906">
            <v>0</v>
          </cell>
          <cell r="P906">
            <v>0</v>
          </cell>
          <cell r="Q906">
            <v>0</v>
          </cell>
          <cell r="R906">
            <v>0</v>
          </cell>
          <cell r="S906">
            <v>0</v>
          </cell>
          <cell r="T906">
            <v>0</v>
          </cell>
        </row>
        <row r="907">
          <cell r="N907">
            <v>0</v>
          </cell>
          <cell r="O907">
            <v>0</v>
          </cell>
          <cell r="P907">
            <v>0</v>
          </cell>
          <cell r="Q907">
            <v>0</v>
          </cell>
          <cell r="R907">
            <v>0</v>
          </cell>
          <cell r="S907">
            <v>0</v>
          </cell>
          <cell r="T907">
            <v>0</v>
          </cell>
        </row>
        <row r="908">
          <cell r="N908">
            <v>0</v>
          </cell>
          <cell r="O908">
            <v>0</v>
          </cell>
          <cell r="P908">
            <v>0</v>
          </cell>
          <cell r="Q908">
            <v>0</v>
          </cell>
          <cell r="R908">
            <v>0</v>
          </cell>
          <cell r="S908">
            <v>0</v>
          </cell>
          <cell r="T908">
            <v>0</v>
          </cell>
        </row>
        <row r="909">
          <cell r="N909">
            <v>0</v>
          </cell>
          <cell r="O909">
            <v>0</v>
          </cell>
          <cell r="P909">
            <v>0</v>
          </cell>
          <cell r="Q909">
            <v>0</v>
          </cell>
          <cell r="R909">
            <v>0</v>
          </cell>
          <cell r="S909">
            <v>0</v>
          </cell>
          <cell r="T909">
            <v>0</v>
          </cell>
        </row>
        <row r="910">
          <cell r="N910">
            <v>0</v>
          </cell>
          <cell r="O910">
            <v>0</v>
          </cell>
          <cell r="P910">
            <v>0</v>
          </cell>
          <cell r="Q910">
            <v>0</v>
          </cell>
          <cell r="R910">
            <v>0</v>
          </cell>
          <cell r="S910">
            <v>0</v>
          </cell>
          <cell r="T910">
            <v>0</v>
          </cell>
        </row>
        <row r="911">
          <cell r="N911">
            <v>0</v>
          </cell>
          <cell r="O911">
            <v>0</v>
          </cell>
          <cell r="P911">
            <v>0</v>
          </cell>
          <cell r="Q911">
            <v>0</v>
          </cell>
          <cell r="R911">
            <v>0</v>
          </cell>
          <cell r="S911">
            <v>0</v>
          </cell>
          <cell r="T911">
            <v>0</v>
          </cell>
        </row>
        <row r="912">
          <cell r="N912">
            <v>0</v>
          </cell>
          <cell r="O912">
            <v>0</v>
          </cell>
          <cell r="P912">
            <v>0</v>
          </cell>
          <cell r="Q912">
            <v>0</v>
          </cell>
          <cell r="R912">
            <v>0</v>
          </cell>
          <cell r="S912">
            <v>0</v>
          </cell>
          <cell r="T912">
            <v>0</v>
          </cell>
        </row>
        <row r="913">
          <cell r="N913">
            <v>0</v>
          </cell>
          <cell r="O913">
            <v>0</v>
          </cell>
          <cell r="P913">
            <v>0</v>
          </cell>
          <cell r="Q913">
            <v>0</v>
          </cell>
          <cell r="R913">
            <v>0</v>
          </cell>
          <cell r="S913">
            <v>0</v>
          </cell>
          <cell r="T913">
            <v>0</v>
          </cell>
        </row>
        <row r="914">
          <cell r="N914">
            <v>0</v>
          </cell>
          <cell r="O914">
            <v>0</v>
          </cell>
          <cell r="P914">
            <v>0</v>
          </cell>
          <cell r="Q914">
            <v>0</v>
          </cell>
          <cell r="R914">
            <v>0</v>
          </cell>
          <cell r="S914">
            <v>0</v>
          </cell>
          <cell r="T914">
            <v>0</v>
          </cell>
        </row>
        <row r="915">
          <cell r="N915">
            <v>0</v>
          </cell>
          <cell r="O915">
            <v>0</v>
          </cell>
          <cell r="P915">
            <v>0</v>
          </cell>
          <cell r="Q915">
            <v>0</v>
          </cell>
          <cell r="R915">
            <v>0</v>
          </cell>
          <cell r="S915">
            <v>0</v>
          </cell>
          <cell r="T915">
            <v>0</v>
          </cell>
        </row>
        <row r="916">
          <cell r="N916">
            <v>0</v>
          </cell>
          <cell r="O916">
            <v>0</v>
          </cell>
          <cell r="P916">
            <v>0</v>
          </cell>
          <cell r="Q916">
            <v>0</v>
          </cell>
          <cell r="R916">
            <v>0</v>
          </cell>
          <cell r="S916">
            <v>0</v>
          </cell>
          <cell r="T916">
            <v>0</v>
          </cell>
        </row>
        <row r="917">
          <cell r="N917">
            <v>0</v>
          </cell>
          <cell r="O917">
            <v>0</v>
          </cell>
          <cell r="P917">
            <v>0</v>
          </cell>
          <cell r="Q917">
            <v>0</v>
          </cell>
          <cell r="R917">
            <v>0</v>
          </cell>
          <cell r="S917">
            <v>0</v>
          </cell>
          <cell r="T917">
            <v>0</v>
          </cell>
        </row>
        <row r="918">
          <cell r="N918">
            <v>0</v>
          </cell>
          <cell r="O918">
            <v>0</v>
          </cell>
          <cell r="P918">
            <v>0</v>
          </cell>
          <cell r="Q918">
            <v>0</v>
          </cell>
          <cell r="R918">
            <v>0</v>
          </cell>
          <cell r="S918">
            <v>0</v>
          </cell>
          <cell r="T918">
            <v>0</v>
          </cell>
        </row>
        <row r="919">
          <cell r="N919">
            <v>0</v>
          </cell>
          <cell r="O919">
            <v>0</v>
          </cell>
          <cell r="P919">
            <v>0</v>
          </cell>
          <cell r="Q919">
            <v>0</v>
          </cell>
          <cell r="R919">
            <v>0</v>
          </cell>
          <cell r="S919">
            <v>0</v>
          </cell>
          <cell r="T919">
            <v>0</v>
          </cell>
        </row>
        <row r="920">
          <cell r="N920">
            <v>0</v>
          </cell>
          <cell r="O920">
            <v>0</v>
          </cell>
          <cell r="P920">
            <v>0</v>
          </cell>
          <cell r="Q920">
            <v>0</v>
          </cell>
          <cell r="R920">
            <v>0</v>
          </cell>
          <cell r="S920">
            <v>0</v>
          </cell>
          <cell r="T920">
            <v>0</v>
          </cell>
        </row>
        <row r="921">
          <cell r="N921">
            <v>0</v>
          </cell>
          <cell r="O921">
            <v>0</v>
          </cell>
          <cell r="P921">
            <v>0</v>
          </cell>
          <cell r="Q921">
            <v>0</v>
          </cell>
          <cell r="R921">
            <v>0</v>
          </cell>
          <cell r="S921">
            <v>0</v>
          </cell>
          <cell r="T921">
            <v>0</v>
          </cell>
        </row>
        <row r="922">
          <cell r="N922">
            <v>0</v>
          </cell>
          <cell r="O922">
            <v>0</v>
          </cell>
          <cell r="P922">
            <v>0</v>
          </cell>
          <cell r="Q922">
            <v>0</v>
          </cell>
          <cell r="R922">
            <v>0</v>
          </cell>
          <cell r="S922">
            <v>0</v>
          </cell>
          <cell r="T922">
            <v>0</v>
          </cell>
        </row>
        <row r="923">
          <cell r="N923">
            <v>0</v>
          </cell>
          <cell r="O923">
            <v>0</v>
          </cell>
          <cell r="P923">
            <v>0</v>
          </cell>
          <cell r="Q923">
            <v>0</v>
          </cell>
          <cell r="R923">
            <v>0</v>
          </cell>
          <cell r="S923">
            <v>0</v>
          </cell>
          <cell r="T923">
            <v>0</v>
          </cell>
        </row>
        <row r="924">
          <cell r="N924">
            <v>0</v>
          </cell>
          <cell r="O924">
            <v>0</v>
          </cell>
          <cell r="P924">
            <v>0</v>
          </cell>
          <cell r="Q924">
            <v>0</v>
          </cell>
          <cell r="R924">
            <v>0</v>
          </cell>
          <cell r="S924">
            <v>0</v>
          </cell>
          <cell r="T924">
            <v>0</v>
          </cell>
        </row>
        <row r="926">
          <cell r="P926">
            <v>0</v>
          </cell>
          <cell r="R926">
            <v>0</v>
          </cell>
          <cell r="T926">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sheetData sheetId="10" refreshError="1"/>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activeCell="J2" sqref="J2"/>
    </sheetView>
  </sheetViews>
  <sheetFormatPr defaultRowHeight="12.6"/>
  <cols>
    <col min="1" max="1" width="27.6640625" customWidth="1"/>
  </cols>
  <sheetData>
    <row r="1" spans="1:13" ht="15">
      <c r="A1" s="24" t="s">
        <v>0</v>
      </c>
      <c r="B1" s="195" t="str">
        <f>'2-Kosten per locatie'!B3</f>
        <v>Hogeschool InHolland</v>
      </c>
    </row>
    <row r="2" spans="1:13" ht="15">
      <c r="A2" s="24" t="s">
        <v>1</v>
      </c>
      <c r="B2" s="195" t="str">
        <f ca="1">MID(CELL("bestandsnaam",$B$11),SEARCH("]",CELL("bestandsnaam",$B$11),1)+1,256)</f>
        <v>1-Uitgangspunten</v>
      </c>
      <c r="J2" s="439" t="s">
        <v>2505</v>
      </c>
      <c r="K2" s="438"/>
      <c r="L2" s="438"/>
    </row>
    <row r="3" spans="1:13" ht="15">
      <c r="A3" s="24" t="s">
        <v>2</v>
      </c>
      <c r="B3" s="195" t="str">
        <f>'2-Kosten per locatie'!B5</f>
        <v>Divers</v>
      </c>
    </row>
    <row r="4" spans="1:13" ht="15">
      <c r="A4" s="24" t="s">
        <v>3</v>
      </c>
      <c r="B4" s="195" t="str">
        <f>'2-Kosten per locatie'!B6</f>
        <v>IH-EA-MvD-DK-2023</v>
      </c>
      <c r="G4" s="197"/>
      <c r="H4" s="197"/>
      <c r="I4" s="197"/>
      <c r="J4" s="197"/>
      <c r="K4" s="197"/>
      <c r="L4" s="197"/>
      <c r="M4" s="19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7823E-0F39-4CE6-B7EC-D6D6489B718C}">
  <sheetPr>
    <tabColor theme="0" tint="-0.14999847407452621"/>
    <pageSetUpPr fitToPage="1"/>
  </sheetPr>
  <dimension ref="A1:J35"/>
  <sheetViews>
    <sheetView showGridLines="0" zoomScale="70" zoomScaleNormal="70" workbookViewId="0">
      <pane ySplit="10" topLeftCell="A11" activePane="bottomLeft" state="frozen"/>
      <selection activeCell="D33" sqref="D33"/>
      <selection pane="bottomLeft" activeCell="F15" sqref="F15"/>
    </sheetView>
  </sheetViews>
  <sheetFormatPr defaultColWidth="9.109375" defaultRowHeight="13.2"/>
  <cols>
    <col min="1" max="1" width="26.109375" style="3" bestFit="1" customWidth="1"/>
    <col min="2" max="2" width="64.6640625" style="3" customWidth="1"/>
    <col min="3" max="3" width="13.6640625" style="3" customWidth="1"/>
    <col min="4" max="4" width="12.88671875" style="3" customWidth="1"/>
    <col min="5" max="5" width="14.88671875" style="3" customWidth="1"/>
    <col min="6" max="7" width="12.88671875" style="3" customWidth="1"/>
    <col min="8" max="8" width="14.44140625" style="3" customWidth="1"/>
    <col min="9" max="9" width="16.6640625" style="3" customWidth="1"/>
    <col min="10" max="10" width="14.88671875" style="3" customWidth="1"/>
    <col min="11" max="16384" width="9.109375" style="3"/>
  </cols>
  <sheetData>
    <row r="1" spans="1:10">
      <c r="A1" s="369" t="s">
        <v>4</v>
      </c>
    </row>
    <row r="3" spans="1:10" ht="15">
      <c r="A3" s="177" t="str">
        <f>'2-Kosten per locatie'!A3</f>
        <v>Naam opdrachtgever</v>
      </c>
      <c r="B3" s="15" t="str">
        <f>'2-Kosten per locatie'!B3</f>
        <v>Hogeschool InHolland</v>
      </c>
      <c r="C3" s="15"/>
    </row>
    <row r="4" spans="1:10" ht="15">
      <c r="A4" s="177" t="str">
        <f>'2-Kosten per locatie'!A4</f>
        <v>Calculatie onderdeel</v>
      </c>
      <c r="B4" s="36" t="str">
        <f ca="1">MID(CELL("bestandsnaam",$D$9),SEARCH("]",CELL("bestandsnaam",$D$9),1)+1,256)</f>
        <v>10-stelpost kosten vakanties</v>
      </c>
      <c r="C4" s="36"/>
      <c r="J4" s="223"/>
    </row>
    <row r="5" spans="1:10" ht="15">
      <c r="A5" s="177" t="str">
        <f>'2-Kosten per locatie'!A5</f>
        <v>Gebouw/plaats</v>
      </c>
      <c r="B5" s="15" t="str">
        <f>'2-Kosten per locatie'!B5</f>
        <v>Divers</v>
      </c>
      <c r="C5" s="15"/>
      <c r="J5" s="223"/>
    </row>
    <row r="6" spans="1:10" ht="15" customHeight="1">
      <c r="A6" s="177" t="str">
        <f>'2-Kosten per locatie'!A6</f>
        <v>Referentie nummer</v>
      </c>
      <c r="B6" s="15" t="str">
        <f>'2-Kosten per locatie'!B6</f>
        <v>IH-EA-MvD-DK-2023</v>
      </c>
      <c r="C6" s="15"/>
      <c r="H6" s="218"/>
      <c r="I6" s="218"/>
    </row>
    <row r="7" spans="1:10" ht="15">
      <c r="A7" s="177" t="str">
        <f>'2-Kosten per locatie'!A7</f>
        <v>Naam dienstverlener</v>
      </c>
      <c r="B7" s="15">
        <f>'2-Kosten per locatie'!B7</f>
        <v>0</v>
      </c>
      <c r="C7" s="15"/>
      <c r="H7" s="218"/>
      <c r="I7" s="218"/>
      <c r="J7" s="223"/>
    </row>
    <row r="8" spans="1:10" ht="15">
      <c r="A8" s="177" t="str">
        <f>'2-Kosten per locatie'!A9</f>
        <v>Prijspeil</v>
      </c>
      <c r="B8" s="198">
        <f>'2-Kosten per locatie'!B9</f>
        <v>45474</v>
      </c>
      <c r="C8" s="198"/>
      <c r="H8" s="218"/>
      <c r="I8" s="218"/>
    </row>
    <row r="10" spans="1:10" ht="64.95" customHeight="1">
      <c r="A10" s="225" t="s">
        <v>20</v>
      </c>
      <c r="B10" s="225" t="s">
        <v>2418</v>
      </c>
      <c r="C10" s="225" t="s">
        <v>2476</v>
      </c>
      <c r="D10" s="225" t="s">
        <v>2477</v>
      </c>
      <c r="E10" s="225" t="s">
        <v>2478</v>
      </c>
      <c r="F10" s="225" t="s">
        <v>2479</v>
      </c>
      <c r="G10" s="225" t="s">
        <v>2480</v>
      </c>
      <c r="H10" s="225" t="s">
        <v>2423</v>
      </c>
      <c r="I10" s="225" t="s">
        <v>2424</v>
      </c>
      <c r="J10" s="219"/>
    </row>
    <row r="11" spans="1:10">
      <c r="A11" s="253" t="str">
        <f>'2-Kosten per locatie'!A13</f>
        <v>Alkmaar</v>
      </c>
      <c r="B11" s="194" t="s">
        <v>2481</v>
      </c>
      <c r="C11" s="372">
        <v>9</v>
      </c>
      <c r="D11" s="228">
        <v>0.13</v>
      </c>
      <c r="E11" s="244">
        <f>F11/5</f>
        <v>0</v>
      </c>
      <c r="F11" s="403">
        <v>0</v>
      </c>
      <c r="G11" s="226">
        <f t="shared" ref="G11:G12" si="0">F11*C11</f>
        <v>0</v>
      </c>
      <c r="H11" s="373">
        <v>0</v>
      </c>
      <c r="I11" s="180">
        <f>H11*G11</f>
        <v>0</v>
      </c>
      <c r="J11" s="223"/>
    </row>
    <row r="12" spans="1:10" s="43" customFormat="1">
      <c r="A12" s="253" t="str">
        <f>'2-Kosten per locatie'!A14</f>
        <v>Haarlem</v>
      </c>
      <c r="B12" s="194" t="s">
        <v>2481</v>
      </c>
      <c r="C12" s="372">
        <v>11</v>
      </c>
      <c r="D12" s="228">
        <v>0.13</v>
      </c>
      <c r="E12" s="244">
        <f>F12/5</f>
        <v>0</v>
      </c>
      <c r="F12" s="403">
        <v>0</v>
      </c>
      <c r="G12" s="226">
        <f t="shared" si="0"/>
        <v>0</v>
      </c>
      <c r="H12" s="373">
        <v>0</v>
      </c>
      <c r="I12" s="180">
        <f t="shared" ref="I12" si="1">H12*G12</f>
        <v>0</v>
      </c>
      <c r="J12" s="3"/>
    </row>
    <row r="13" spans="1:10">
      <c r="A13" s="220" t="s">
        <v>39</v>
      </c>
      <c r="B13" s="221"/>
      <c r="C13" s="222"/>
      <c r="D13" s="222"/>
      <c r="E13" s="222"/>
      <c r="F13" s="222"/>
      <c r="G13" s="221"/>
      <c r="H13" s="129">
        <f>SUM(I11:I12)</f>
        <v>0</v>
      </c>
    </row>
    <row r="16" spans="1:10" ht="57" customHeight="1">
      <c r="A16" s="224"/>
      <c r="B16" s="225" t="s">
        <v>43</v>
      </c>
      <c r="C16" s="225" t="s">
        <v>2482</v>
      </c>
    </row>
    <row r="17" spans="2:3">
      <c r="B17" s="268" t="s">
        <v>47</v>
      </c>
      <c r="C17" s="402">
        <v>0.1</v>
      </c>
    </row>
    <row r="18" spans="2:3">
      <c r="B18" s="268" t="s">
        <v>48</v>
      </c>
      <c r="C18" s="402">
        <v>0.5</v>
      </c>
    </row>
    <row r="19" spans="2:3">
      <c r="B19" s="268" t="s">
        <v>49</v>
      </c>
      <c r="C19" s="402">
        <v>0.5</v>
      </c>
    </row>
    <row r="20" spans="2:3">
      <c r="B20" s="268" t="s">
        <v>50</v>
      </c>
      <c r="C20" s="402">
        <v>0</v>
      </c>
    </row>
    <row r="21" spans="2:3">
      <c r="B21" s="271" t="s">
        <v>51</v>
      </c>
      <c r="C21" s="402">
        <v>0</v>
      </c>
    </row>
    <row r="22" spans="2:3">
      <c r="B22" s="268" t="s">
        <v>52</v>
      </c>
      <c r="C22" s="402">
        <v>0</v>
      </c>
    </row>
    <row r="23" spans="2:3">
      <c r="B23" s="268" t="s">
        <v>53</v>
      </c>
      <c r="C23" s="402">
        <v>0.1</v>
      </c>
    </row>
    <row r="24" spans="2:3">
      <c r="B24" s="268" t="s">
        <v>54</v>
      </c>
      <c r="C24" s="402">
        <v>0.05</v>
      </c>
    </row>
    <row r="25" spans="2:3">
      <c r="B25" s="268" t="s">
        <v>55</v>
      </c>
      <c r="C25" s="402">
        <v>0</v>
      </c>
    </row>
    <row r="26" spans="2:3">
      <c r="B26" s="268" t="s">
        <v>56</v>
      </c>
      <c r="C26" s="402">
        <v>0.2</v>
      </c>
    </row>
    <row r="27" spans="2:3">
      <c r="B27" s="271" t="s">
        <v>57</v>
      </c>
      <c r="C27" s="402">
        <v>0.5</v>
      </c>
    </row>
    <row r="28" spans="2:3">
      <c r="B28" s="271" t="s">
        <v>58</v>
      </c>
      <c r="C28" s="402">
        <v>0.2</v>
      </c>
    </row>
    <row r="29" spans="2:3">
      <c r="B29" s="271" t="s">
        <v>59</v>
      </c>
      <c r="C29" s="402">
        <v>0.1</v>
      </c>
    </row>
    <row r="30" spans="2:3">
      <c r="B30" s="271" t="s">
        <v>60</v>
      </c>
      <c r="C30" s="402">
        <v>0</v>
      </c>
    </row>
    <row r="31" spans="2:3">
      <c r="B31" s="271" t="s">
        <v>61</v>
      </c>
      <c r="C31" s="402">
        <v>0</v>
      </c>
    </row>
    <row r="32" spans="2:3">
      <c r="B32" s="271" t="s">
        <v>62</v>
      </c>
      <c r="C32" s="402">
        <v>0</v>
      </c>
    </row>
    <row r="33" spans="2:5">
      <c r="B33" s="271" t="s">
        <v>63</v>
      </c>
      <c r="C33" s="402">
        <v>0</v>
      </c>
    </row>
    <row r="34" spans="2:5">
      <c r="B34" s="128" t="s">
        <v>39</v>
      </c>
      <c r="C34" s="229">
        <f>AVERAGE(C17:C33)</f>
        <v>0.13235294117647062</v>
      </c>
    </row>
    <row r="35" spans="2:5">
      <c r="E35" s="227"/>
    </row>
  </sheetData>
  <pageMargins left="0.59375" right="0.7" top="0.75" bottom="0.75" header="0.3" footer="0.3"/>
  <pageSetup paperSize="9" scale="66" fitToHeight="0" orientation="landscape" r:id="rId1"/>
  <headerFooter>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17"/>
  <sheetViews>
    <sheetView showGridLines="0" showZeros="0" zoomScale="70" zoomScaleNormal="70" workbookViewId="0">
      <selection activeCell="B20" sqref="B20"/>
    </sheetView>
  </sheetViews>
  <sheetFormatPr defaultColWidth="8.6640625" defaultRowHeight="14.1" customHeight="1"/>
  <cols>
    <col min="1" max="1" width="34.6640625" style="16" customWidth="1"/>
    <col min="2" max="2" width="26.33203125" style="16" bestFit="1" customWidth="1"/>
    <col min="3" max="3" width="17.33203125" style="16" bestFit="1" customWidth="1"/>
    <col min="4" max="4" width="15.109375" style="22" customWidth="1"/>
    <col min="5" max="5" width="17.5546875" style="22" customWidth="1"/>
    <col min="6" max="6" width="18" style="22" bestFit="1" customWidth="1"/>
    <col min="7" max="7" width="16.33203125" style="22" customWidth="1"/>
    <col min="8" max="8" width="16.33203125" style="22" bestFit="1" customWidth="1"/>
    <col min="9" max="9" width="15.33203125" style="22" customWidth="1"/>
    <col min="10" max="10" width="17.6640625" style="22" customWidth="1"/>
    <col min="11" max="11" width="14.88671875" style="22" customWidth="1"/>
    <col min="12" max="12" width="15.109375" style="22" customWidth="1"/>
    <col min="13" max="14" width="13.6640625" style="22" customWidth="1"/>
    <col min="15" max="15" width="14.44140625" style="22" bestFit="1" customWidth="1"/>
    <col min="16" max="16" width="17.33203125" style="22" customWidth="1"/>
    <col min="17" max="17" width="16.6640625" style="22" customWidth="1"/>
    <col min="18" max="18" width="16.5546875" style="22" customWidth="1"/>
    <col min="19" max="23" width="13.6640625" style="22" customWidth="1"/>
    <col min="24" max="28" width="13.33203125" style="22" customWidth="1"/>
    <col min="29" max="29" width="14.6640625" style="22" customWidth="1"/>
    <col min="30" max="33" width="13.33203125" style="22" customWidth="1"/>
    <col min="34" max="16384" width="8.6640625" style="16"/>
  </cols>
  <sheetData>
    <row r="1" spans="1:33" ht="14.1" customHeight="1">
      <c r="A1" s="248" t="s">
        <v>4</v>
      </c>
      <c r="E1" s="160" t="s">
        <v>5</v>
      </c>
      <c r="F1" s="161"/>
      <c r="G1" s="17"/>
      <c r="K1" s="182" t="s">
        <v>6</v>
      </c>
      <c r="L1" s="154"/>
      <c r="M1" s="154"/>
      <c r="N1" s="154"/>
      <c r="O1" s="154"/>
      <c r="P1" s="155"/>
      <c r="Q1" s="188" t="e">
        <f>P15</f>
        <v>#DIV/0!</v>
      </c>
    </row>
    <row r="2" spans="1:33" ht="14.1" customHeight="1">
      <c r="E2" s="164">
        <v>0</v>
      </c>
      <c r="F2" s="162" t="s">
        <v>7</v>
      </c>
      <c r="G2" s="17"/>
      <c r="K2" s="183" t="s">
        <v>8</v>
      </c>
      <c r="L2" s="184"/>
      <c r="M2" s="184"/>
      <c r="N2" s="184"/>
      <c r="O2" s="184"/>
      <c r="P2" s="185">
        <v>0.21</v>
      </c>
      <c r="Q2" s="186" t="e">
        <f>P2*Q1</f>
        <v>#DIV/0!</v>
      </c>
    </row>
    <row r="3" spans="1:33" ht="14.1" customHeight="1">
      <c r="A3" s="24" t="s">
        <v>0</v>
      </c>
      <c r="B3" s="195" t="s">
        <v>9</v>
      </c>
      <c r="C3" s="401"/>
      <c r="D3" s="17"/>
      <c r="E3" s="17"/>
      <c r="G3" s="17"/>
      <c r="H3" s="17"/>
      <c r="I3" s="17"/>
      <c r="K3" s="183" t="s">
        <v>10</v>
      </c>
      <c r="L3" s="184"/>
      <c r="M3" s="184"/>
      <c r="N3" s="184"/>
      <c r="O3" s="184"/>
      <c r="P3" s="184"/>
      <c r="Q3" s="187" t="e">
        <f>Q1+Q2</f>
        <v>#DIV/0!</v>
      </c>
      <c r="AF3" s="17"/>
      <c r="AG3" s="17"/>
    </row>
    <row r="4" spans="1:33" ht="14.1" customHeight="1">
      <c r="A4" s="24" t="s">
        <v>1</v>
      </c>
      <c r="B4" s="195" t="str">
        <f ca="1">MID(CELL("bestandsnaam",$B$11),SEARCH("]",CELL("bestandsnaam",$B$11),1)+1,256)</f>
        <v>2-Kosten per locatie</v>
      </c>
      <c r="C4" s="195"/>
      <c r="D4" s="17"/>
      <c r="G4" s="17"/>
      <c r="H4" s="17"/>
      <c r="I4" s="17"/>
      <c r="K4" s="184"/>
      <c r="L4" s="184"/>
      <c r="M4" s="184"/>
      <c r="N4" s="184"/>
      <c r="O4" s="184"/>
      <c r="P4" s="184"/>
      <c r="Q4" s="184"/>
      <c r="AF4" s="17"/>
      <c r="AG4" s="17"/>
    </row>
    <row r="5" spans="1:33" ht="14.1" customHeight="1">
      <c r="A5" s="24" t="s">
        <v>2</v>
      </c>
      <c r="B5" s="195" t="s">
        <v>11</v>
      </c>
      <c r="C5" s="401"/>
      <c r="D5" s="17"/>
      <c r="G5" s="17"/>
      <c r="H5" s="17"/>
      <c r="I5" s="17"/>
      <c r="K5" s="157" t="s">
        <v>12</v>
      </c>
      <c r="L5" s="158"/>
      <c r="M5" s="158"/>
      <c r="N5" s="158"/>
      <c r="O5" s="158"/>
      <c r="P5" s="158"/>
      <c r="Q5" s="159">
        <v>813000</v>
      </c>
      <c r="AF5" s="17"/>
      <c r="AG5" s="17"/>
    </row>
    <row r="6" spans="1:33" ht="14.1" customHeight="1">
      <c r="A6" s="24" t="s">
        <v>3</v>
      </c>
      <c r="B6" s="195" t="s">
        <v>2484</v>
      </c>
      <c r="C6" s="401"/>
      <c r="D6" s="17"/>
      <c r="E6" s="17"/>
      <c r="F6" s="17"/>
      <c r="G6" s="17"/>
      <c r="H6" s="17"/>
      <c r="I6" s="17"/>
      <c r="K6" s="157" t="s">
        <v>13</v>
      </c>
      <c r="L6" s="158"/>
      <c r="M6" s="158"/>
      <c r="N6" s="158"/>
      <c r="O6" s="158"/>
      <c r="P6" s="158"/>
      <c r="Q6" s="159">
        <v>732000</v>
      </c>
      <c r="AF6" s="17"/>
      <c r="AG6" s="17"/>
    </row>
    <row r="7" spans="1:33" ht="14.1" customHeight="1">
      <c r="A7" s="24" t="s">
        <v>14</v>
      </c>
      <c r="B7" s="404"/>
      <c r="C7" s="405"/>
      <c r="D7" s="17"/>
      <c r="E7" s="17"/>
      <c r="F7" s="17"/>
      <c r="G7" s="17"/>
      <c r="H7" s="17"/>
      <c r="I7" s="17"/>
      <c r="J7" s="17"/>
      <c r="K7" s="17"/>
      <c r="V7" s="17"/>
      <c r="W7" s="16"/>
      <c r="X7" s="16"/>
      <c r="Y7" s="16"/>
      <c r="AF7" s="17"/>
      <c r="AG7" s="17"/>
    </row>
    <row r="8" spans="1:33" ht="14.1" customHeight="1">
      <c r="A8" s="24" t="s">
        <v>2483</v>
      </c>
      <c r="B8" s="401" t="s">
        <v>2485</v>
      </c>
      <c r="C8" s="401"/>
      <c r="D8" s="17"/>
      <c r="E8" s="17"/>
      <c r="F8" s="17"/>
      <c r="G8" s="17"/>
      <c r="H8" s="17"/>
      <c r="I8" s="17"/>
      <c r="J8" s="17"/>
      <c r="K8" s="17"/>
      <c r="V8" s="17"/>
      <c r="W8" s="16"/>
      <c r="X8" s="16"/>
      <c r="Y8" s="16"/>
      <c r="AF8" s="17"/>
      <c r="AG8" s="17"/>
    </row>
    <row r="9" spans="1:33" ht="14.1" customHeight="1">
      <c r="A9" s="24" t="s">
        <v>15</v>
      </c>
      <c r="B9" s="25">
        <v>45474</v>
      </c>
      <c r="C9" s="24"/>
      <c r="D9" s="17"/>
      <c r="E9" s="17"/>
      <c r="F9" s="17"/>
      <c r="G9" s="17"/>
      <c r="H9" s="17"/>
      <c r="I9" s="17"/>
      <c r="J9" s="17"/>
      <c r="K9" s="17"/>
      <c r="L9" s="17"/>
      <c r="M9" s="17"/>
      <c r="N9" s="17"/>
      <c r="O9" s="17"/>
      <c r="P9" s="17"/>
      <c r="Q9" s="17"/>
      <c r="R9" s="17"/>
      <c r="S9" s="17"/>
      <c r="T9" s="17"/>
      <c r="U9" s="17"/>
      <c r="V9" s="17"/>
      <c r="W9" s="17"/>
      <c r="X9" s="17"/>
      <c r="Y9" s="17"/>
      <c r="Z9" s="17"/>
      <c r="AA9" s="156"/>
      <c r="AB9" s="156"/>
      <c r="AC9" s="156"/>
      <c r="AD9" s="156"/>
      <c r="AE9" s="156"/>
      <c r="AF9" s="17"/>
      <c r="AG9" s="17"/>
    </row>
    <row r="10" spans="1:33" ht="14.1" customHeight="1">
      <c r="A10" s="24" t="s">
        <v>16</v>
      </c>
      <c r="B10" s="201" t="s">
        <v>17</v>
      </c>
      <c r="C10" s="24"/>
      <c r="D10" s="17"/>
      <c r="E10" s="17"/>
      <c r="F10" s="17"/>
      <c r="G10" s="17"/>
      <c r="H10" s="17"/>
      <c r="I10" s="17"/>
      <c r="J10" s="196"/>
      <c r="L10" s="17"/>
      <c r="M10" s="17"/>
      <c r="P10" s="17"/>
      <c r="Q10" s="17"/>
      <c r="V10" s="17"/>
      <c r="W10" s="16"/>
      <c r="X10" s="16"/>
      <c r="Y10" s="16"/>
      <c r="Z10" s="16"/>
      <c r="AA10" s="16"/>
      <c r="AB10" s="16"/>
      <c r="AC10" s="16"/>
      <c r="AD10" s="16"/>
      <c r="AE10" s="16"/>
      <c r="AF10" s="17"/>
      <c r="AG10" s="17"/>
    </row>
    <row r="11" spans="1:33" ht="14.1" customHeight="1">
      <c r="A11" s="24" t="s">
        <v>2503</v>
      </c>
      <c r="B11" s="195" t="s">
        <v>2504</v>
      </c>
      <c r="C11" s="19"/>
      <c r="D11" s="19"/>
      <c r="E11" s="19"/>
      <c r="F11" s="406" t="s">
        <v>18</v>
      </c>
      <c r="G11" s="407"/>
      <c r="H11" s="406" t="s">
        <v>19</v>
      </c>
      <c r="I11" s="407"/>
      <c r="L11" s="17"/>
      <c r="M11" s="17"/>
      <c r="P11" s="17"/>
      <c r="Q11" s="17"/>
      <c r="V11" s="17"/>
      <c r="W11" s="17"/>
      <c r="X11" s="17"/>
      <c r="Y11" s="17"/>
      <c r="Z11" s="17"/>
      <c r="AA11" s="17"/>
      <c r="AB11" s="17"/>
      <c r="AC11" s="16"/>
      <c r="AD11" s="16"/>
      <c r="AE11" s="16"/>
      <c r="AF11" s="16"/>
      <c r="AG11" s="16"/>
    </row>
    <row r="12" spans="1:33" ht="64.5" customHeight="1">
      <c r="A12" s="249" t="s">
        <v>20</v>
      </c>
      <c r="B12" s="141" t="s">
        <v>21</v>
      </c>
      <c r="C12" s="141" t="s">
        <v>22</v>
      </c>
      <c r="D12" s="175" t="s">
        <v>23</v>
      </c>
      <c r="E12" s="175" t="s">
        <v>24</v>
      </c>
      <c r="F12" s="174" t="s">
        <v>25</v>
      </c>
      <c r="G12" s="174" t="s">
        <v>26</v>
      </c>
      <c r="H12" s="174" t="s">
        <v>27</v>
      </c>
      <c r="I12" s="174" t="s">
        <v>28</v>
      </c>
      <c r="J12" s="23" t="s">
        <v>29</v>
      </c>
      <c r="K12" s="23" t="s">
        <v>30</v>
      </c>
      <c r="L12" s="23" t="s">
        <v>31</v>
      </c>
      <c r="M12" s="23" t="s">
        <v>32</v>
      </c>
      <c r="N12" s="23" t="s">
        <v>33</v>
      </c>
      <c r="O12" s="174" t="s">
        <v>34</v>
      </c>
      <c r="P12" s="23" t="s">
        <v>35</v>
      </c>
      <c r="Q12" s="23" t="s">
        <v>36</v>
      </c>
      <c r="R12" s="16"/>
      <c r="S12" s="16"/>
      <c r="T12" s="16"/>
      <c r="U12" s="16"/>
      <c r="V12" s="16"/>
      <c r="W12" s="16"/>
      <c r="X12" s="16"/>
      <c r="Y12" s="16"/>
      <c r="Z12" s="16"/>
      <c r="AA12" s="16"/>
      <c r="AB12" s="16"/>
      <c r="AC12" s="16"/>
      <c r="AD12" s="16"/>
      <c r="AE12" s="16"/>
      <c r="AF12" s="16"/>
      <c r="AG12" s="16"/>
    </row>
    <row r="13" spans="1:33" s="20" customFormat="1" ht="15" customHeight="1">
      <c r="A13" s="250" t="s">
        <v>37</v>
      </c>
      <c r="B13" s="251">
        <f>SUMIF('4-Basis ruimtestaat'!B:B,'2-Kosten per locatie'!A13,'4-Basis ruimtestaat'!I:I)</f>
        <v>42810.108481565592</v>
      </c>
      <c r="C13" s="163">
        <v>1</v>
      </c>
      <c r="D13" s="176">
        <f>_xlfn.MAXIFS('4-Basis ruimtestaat'!K:K,'4-Basis ruimtestaat'!B:B,'2-Kosten per locatie'!A13)</f>
        <v>200</v>
      </c>
      <c r="E13" s="176">
        <f>_xlfn.MAXIFS('4-Basis ruimtestaat'!L:L,'4-Basis ruimtestaat'!B:B,'2-Kosten per locatie'!A13)</f>
        <v>200</v>
      </c>
      <c r="F13" s="252" t="e">
        <f>SUMIF('4-Basis ruimtestaat'!B:B,'2-Kosten per locatie'!A13,'4-Basis ruimtestaat'!M:M)</f>
        <v>#DIV/0!</v>
      </c>
      <c r="G13" s="252" t="e">
        <f>SUMIF('4-Basis ruimtestaat'!B:B,'2-Kosten per locatie'!A13,'4-Basis ruimtestaat'!N:N)</f>
        <v>#DIV/0!</v>
      </c>
      <c r="H13" s="252" t="e">
        <f>F13*$E$2</f>
        <v>#DIV/0!</v>
      </c>
      <c r="I13" s="252" t="e">
        <f t="shared" ref="H13:I14" si="0">G13*$E$2</f>
        <v>#DIV/0!</v>
      </c>
      <c r="J13" s="179" t="e">
        <f>F13*'6-Opbouw uurtarief productie'!$E$47</f>
        <v>#DIV/0!</v>
      </c>
      <c r="K13" s="179" t="e">
        <f>G13*'6-Opbouw uurtarief productie'!$E$47</f>
        <v>#DIV/0!</v>
      </c>
      <c r="L13" s="178" t="e">
        <f>H13*'7-Opbouw uurtarief toezicht'!$E$47</f>
        <v>#DIV/0!</v>
      </c>
      <c r="M13" s="178" t="e">
        <f>I13*'7-Opbouw uurtarief toezicht'!$E$47</f>
        <v>#DIV/0!</v>
      </c>
      <c r="N13" s="178">
        <f>SUMIF('8-Additionele kosten'!A:A,'2-Kosten per locatie'!A13,'8-Additionele kosten'!H:H)</f>
        <v>0</v>
      </c>
      <c r="O13" s="180">
        <f>SUMIF('10-stelpost kosten vakanties'!A:A,'2-Kosten per locatie'!A13,'10-stelpost kosten vakanties'!I:I)</f>
        <v>0</v>
      </c>
      <c r="P13" s="178" t="e">
        <f>SUM(J13:O13)</f>
        <v>#DIV/0!</v>
      </c>
      <c r="Q13" s="178" t="e">
        <f>P13/12</f>
        <v>#DIV/0!</v>
      </c>
    </row>
    <row r="14" spans="1:33" ht="15" customHeight="1">
      <c r="A14" s="253" t="s">
        <v>38</v>
      </c>
      <c r="B14" s="251">
        <f>SUMIF('4-Basis ruimtestaat'!B:B,'2-Kosten per locatie'!A14,'4-Basis ruimtestaat'!I:I)</f>
        <v>52376.360440997167</v>
      </c>
      <c r="C14" s="163">
        <v>1</v>
      </c>
      <c r="D14" s="176">
        <f>_xlfn.MAXIFS('4-Basis ruimtestaat'!K:K,'4-Basis ruimtestaat'!B:B,'2-Kosten per locatie'!A14)</f>
        <v>200</v>
      </c>
      <c r="E14" s="176">
        <f>_xlfn.MAXIFS('4-Basis ruimtestaat'!L:L,'4-Basis ruimtestaat'!B:B,'2-Kosten per locatie'!A14)</f>
        <v>200</v>
      </c>
      <c r="F14" s="252" t="e">
        <f>SUMIF('4-Basis ruimtestaat'!B:B,'2-Kosten per locatie'!A14,'4-Basis ruimtestaat'!M:M)*C14</f>
        <v>#DIV/0!</v>
      </c>
      <c r="G14" s="252" t="e">
        <f>SUMIF('4-Basis ruimtestaat'!B:B,'2-Kosten per locatie'!A14,'4-Basis ruimtestaat'!N:N)*C14</f>
        <v>#DIV/0!</v>
      </c>
      <c r="H14" s="252" t="e">
        <f t="shared" si="0"/>
        <v>#DIV/0!</v>
      </c>
      <c r="I14" s="252" t="e">
        <f t="shared" si="0"/>
        <v>#DIV/0!</v>
      </c>
      <c r="J14" s="179" t="e">
        <f>F14*'6-Opbouw uurtarief productie'!$E$47</f>
        <v>#DIV/0!</v>
      </c>
      <c r="K14" s="179" t="e">
        <f>G14*'6-Opbouw uurtarief productie'!$E$47</f>
        <v>#DIV/0!</v>
      </c>
      <c r="L14" s="178" t="e">
        <f>H14*'7-Opbouw uurtarief toezicht'!$E$47</f>
        <v>#DIV/0!</v>
      </c>
      <c r="M14" s="178" t="e">
        <f>I14*'7-Opbouw uurtarief toezicht'!$E$47</f>
        <v>#DIV/0!</v>
      </c>
      <c r="N14" s="178">
        <f>SUMIF('8-Additionele kosten'!A:A,'2-Kosten per locatie'!A14,'8-Additionele kosten'!H:H)</f>
        <v>0</v>
      </c>
      <c r="O14" s="180">
        <f>SUMIF('10-stelpost kosten vakanties'!A:A,'2-Kosten per locatie'!A14,'10-stelpost kosten vakanties'!I:I)</f>
        <v>0</v>
      </c>
      <c r="P14" s="178" t="e">
        <f t="shared" ref="P14" si="1">SUM(J14:O14)</f>
        <v>#DIV/0!</v>
      </c>
      <c r="Q14" s="178" t="e">
        <f t="shared" ref="Q14" si="2">P14/12</f>
        <v>#DIV/0!</v>
      </c>
      <c r="R14" s="16"/>
      <c r="S14" s="16"/>
      <c r="T14" s="16"/>
      <c r="U14" s="16"/>
      <c r="V14" s="16"/>
      <c r="W14" s="16"/>
      <c r="X14" s="16"/>
      <c r="Y14" s="16"/>
      <c r="Z14" s="16"/>
      <c r="AA14" s="16"/>
      <c r="AB14" s="16"/>
      <c r="AC14" s="16"/>
      <c r="AD14" s="16"/>
      <c r="AE14" s="16"/>
      <c r="AF14" s="16"/>
      <c r="AG14" s="16"/>
    </row>
    <row r="15" spans="1:33" s="21" customFormat="1" ht="15" customHeight="1">
      <c r="A15" s="230" t="s">
        <v>39</v>
      </c>
      <c r="B15" s="254">
        <f>SUM(B13:B14)</f>
        <v>95186.468922562752</v>
      </c>
      <c r="C15" s="165"/>
      <c r="D15" s="142"/>
      <c r="E15" s="142"/>
      <c r="F15" s="255" t="e">
        <f t="shared" ref="F15:Q15" si="3">SUM(F13:F14)</f>
        <v>#DIV/0!</v>
      </c>
      <c r="G15" s="255" t="e">
        <f t="shared" si="3"/>
        <v>#DIV/0!</v>
      </c>
      <c r="H15" s="255" t="e">
        <f t="shared" si="3"/>
        <v>#DIV/0!</v>
      </c>
      <c r="I15" s="255" t="e">
        <f t="shared" si="3"/>
        <v>#DIV/0!</v>
      </c>
      <c r="J15" s="256" t="e">
        <f t="shared" si="3"/>
        <v>#DIV/0!</v>
      </c>
      <c r="K15" s="256" t="e">
        <f t="shared" si="3"/>
        <v>#DIV/0!</v>
      </c>
      <c r="L15" s="256" t="e">
        <f t="shared" si="3"/>
        <v>#DIV/0!</v>
      </c>
      <c r="M15" s="256" t="e">
        <f t="shared" si="3"/>
        <v>#DIV/0!</v>
      </c>
      <c r="N15" s="256">
        <f t="shared" si="3"/>
        <v>0</v>
      </c>
      <c r="O15" s="256">
        <f t="shared" si="3"/>
        <v>0</v>
      </c>
      <c r="P15" s="256" t="e">
        <f t="shared" si="3"/>
        <v>#DIV/0!</v>
      </c>
      <c r="Q15" s="256" t="e">
        <f t="shared" si="3"/>
        <v>#DIV/0!</v>
      </c>
    </row>
    <row r="16" spans="1:33" ht="14.1" customHeight="1">
      <c r="B16" s="396"/>
    </row>
    <row r="17" spans="2:2" ht="14.1" customHeight="1">
      <c r="B17" s="396"/>
    </row>
  </sheetData>
  <mergeCells count="2">
    <mergeCell ref="F11:G11"/>
    <mergeCell ref="H11:I11"/>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L41"/>
  <sheetViews>
    <sheetView showGridLines="0" zoomScale="85" zoomScaleNormal="85" workbookViewId="0">
      <pane ySplit="9" topLeftCell="A10" activePane="bottomLeft" state="frozen"/>
      <selection activeCell="B1" sqref="B1"/>
      <selection pane="bottomLeft" activeCell="L18" sqref="L18"/>
    </sheetView>
  </sheetViews>
  <sheetFormatPr defaultColWidth="9.109375" defaultRowHeight="13.2"/>
  <cols>
    <col min="1" max="1" width="29.6640625" style="3" customWidth="1"/>
    <col min="2" max="2" width="9.109375" style="3" customWidth="1"/>
    <col min="3" max="6" width="9.109375" style="3"/>
    <col min="7" max="7" width="9" style="3" customWidth="1"/>
    <col min="8" max="8" width="9.109375" style="3"/>
    <col min="9" max="9" width="2.109375" style="3" customWidth="1"/>
    <col min="10" max="10" width="9.6640625" style="26" bestFit="1" customWidth="1"/>
    <col min="11" max="11" width="10.109375" style="3" customWidth="1"/>
    <col min="12" max="12" width="3" style="3" customWidth="1"/>
    <col min="13" max="13" width="9.109375" style="3"/>
    <col min="14" max="14" width="30.44140625" style="3" customWidth="1"/>
    <col min="15" max="18" width="9.109375" style="3"/>
    <col min="19" max="19" width="9.109375" style="3" customWidth="1"/>
    <col min="20" max="16384" width="9.109375" style="3"/>
  </cols>
  <sheetData>
    <row r="1" spans="1:12">
      <c r="A1" s="257" t="s">
        <v>4</v>
      </c>
    </row>
    <row r="3" spans="1:12" ht="15">
      <c r="A3" s="24" t="str">
        <f>'2-Kosten per locatie'!A3</f>
        <v>Naam opdrachtgever</v>
      </c>
      <c r="B3" s="36" t="str">
        <f>'2-Kosten per locatie'!B3</f>
        <v>Hogeschool InHolland</v>
      </c>
      <c r="C3" s="118"/>
    </row>
    <row r="4" spans="1:12" ht="15">
      <c r="A4" s="24" t="str">
        <f>'2-Kosten per locatie'!A4</f>
        <v>Calculatie onderdeel</v>
      </c>
      <c r="B4" s="36" t="str">
        <f ca="1">MID(CELL("bestandsnaam",$B$7),SEARCH("]",CELL("bestandsnaam",$B$7),1)+1,256)</f>
        <v>3-Productie normen</v>
      </c>
      <c r="C4" s="36"/>
    </row>
    <row r="5" spans="1:12" ht="15">
      <c r="A5" s="24" t="str">
        <f>'2-Kosten per locatie'!A5</f>
        <v>Gebouw/plaats</v>
      </c>
      <c r="B5" s="36" t="str">
        <f>'2-Kosten per locatie'!B5</f>
        <v>Divers</v>
      </c>
      <c r="C5" s="36"/>
    </row>
    <row r="6" spans="1:12" ht="15">
      <c r="A6" s="24" t="str">
        <f>'2-Kosten per locatie'!A6</f>
        <v>Referentie nummer</v>
      </c>
      <c r="B6" s="36" t="str">
        <f>'2-Kosten per locatie'!B6</f>
        <v>IH-EA-MvD-DK-2023</v>
      </c>
      <c r="C6" s="36"/>
      <c r="E6" s="258" t="s">
        <v>40</v>
      </c>
      <c r="F6" s="259"/>
      <c r="G6" s="260" t="e">
        <f>SUM('4-Basis ruimtestaat'!S:S)/SUM('4-Basis ruimtestaat'!M:N)</f>
        <v>#DIV/0!</v>
      </c>
      <c r="H6" s="261" t="s">
        <v>41</v>
      </c>
    </row>
    <row r="7" spans="1:12">
      <c r="A7" s="27"/>
      <c r="B7" s="28"/>
      <c r="C7" s="28"/>
      <c r="D7" s="29"/>
      <c r="E7" s="30"/>
      <c r="F7" s="30"/>
      <c r="G7" s="31"/>
      <c r="H7" s="32"/>
      <c r="I7" s="34"/>
      <c r="K7" s="33"/>
      <c r="L7" s="34"/>
    </row>
    <row r="8" spans="1:12" ht="27.75" customHeight="1">
      <c r="A8" s="262" t="s">
        <v>42</v>
      </c>
      <c r="B8" s="263"/>
      <c r="C8" s="263"/>
      <c r="D8" s="263"/>
      <c r="E8" s="263"/>
      <c r="F8" s="263">
        <v>80</v>
      </c>
      <c r="G8" s="263">
        <v>200</v>
      </c>
      <c r="H8" s="263"/>
      <c r="I8" s="34"/>
      <c r="K8" s="264">
        <v>0</v>
      </c>
      <c r="L8" s="35"/>
    </row>
    <row r="9" spans="1:12" ht="58.2" customHeight="1">
      <c r="A9" s="265" t="s">
        <v>43</v>
      </c>
      <c r="B9" s="408" t="s">
        <v>44</v>
      </c>
      <c r="C9" s="409"/>
      <c r="D9" s="409"/>
      <c r="E9" s="409"/>
      <c r="F9" s="409"/>
      <c r="G9" s="409"/>
      <c r="H9" s="410"/>
      <c r="I9" s="34"/>
      <c r="J9" s="266" t="s">
        <v>45</v>
      </c>
      <c r="K9" s="267" t="s">
        <v>46</v>
      </c>
      <c r="L9" s="35"/>
    </row>
    <row r="10" spans="1:12">
      <c r="A10" s="268" t="s">
        <v>47</v>
      </c>
      <c r="B10" s="216"/>
      <c r="C10" s="216"/>
      <c r="D10" s="216"/>
      <c r="E10" s="216"/>
      <c r="F10" s="217"/>
      <c r="G10" s="269"/>
      <c r="H10" s="269"/>
      <c r="I10" s="34"/>
      <c r="J10" s="270">
        <f>SUMIF('4-Basis ruimtestaat'!G:G,'3-Productie normen'!A10,'4-Basis ruimtestaat'!I:I)</f>
        <v>7804.202773852684</v>
      </c>
      <c r="K10" s="181"/>
      <c r="L10" s="34"/>
    </row>
    <row r="11" spans="1:12">
      <c r="A11" s="268" t="s">
        <v>48</v>
      </c>
      <c r="B11" s="216"/>
      <c r="C11" s="216"/>
      <c r="D11" s="216"/>
      <c r="E11" s="216"/>
      <c r="F11" s="216"/>
      <c r="G11" s="217"/>
      <c r="H11" s="231"/>
      <c r="I11" s="34"/>
      <c r="J11" s="270">
        <f>SUMIF('4-Basis ruimtestaat'!G:G,'3-Productie normen'!A11,'4-Basis ruimtestaat'!I:I)</f>
        <v>1072.349016320675</v>
      </c>
      <c r="L11" s="34"/>
    </row>
    <row r="12" spans="1:12">
      <c r="A12" s="268" t="s">
        <v>49</v>
      </c>
      <c r="B12" s="216"/>
      <c r="C12" s="216"/>
      <c r="D12" s="216"/>
      <c r="E12" s="216"/>
      <c r="F12" s="216"/>
      <c r="G12" s="217"/>
      <c r="H12" s="269"/>
      <c r="I12" s="34"/>
      <c r="J12" s="270">
        <f>SUMIF('4-Basis ruimtestaat'!G:G,'3-Productie normen'!A12,'4-Basis ruimtestaat'!I:I)</f>
        <v>12120.03819194825</v>
      </c>
    </row>
    <row r="13" spans="1:12">
      <c r="A13" s="268" t="s">
        <v>50</v>
      </c>
      <c r="B13" s="216"/>
      <c r="C13" s="216"/>
      <c r="D13" s="216"/>
      <c r="E13" s="216"/>
      <c r="F13" s="216"/>
      <c r="G13" s="217"/>
      <c r="H13" s="231"/>
      <c r="I13" s="34"/>
      <c r="J13" s="270">
        <f>SUMIF('4-Basis ruimtestaat'!G:G,'3-Productie normen'!A13,'4-Basis ruimtestaat'!I:I)</f>
        <v>332.07476639560002</v>
      </c>
    </row>
    <row r="14" spans="1:12">
      <c r="A14" s="271" t="s">
        <v>51</v>
      </c>
      <c r="B14" s="216"/>
      <c r="C14" s="216"/>
      <c r="D14" s="216"/>
      <c r="E14" s="216"/>
      <c r="F14" s="216"/>
      <c r="G14" s="217"/>
      <c r="H14" s="269"/>
      <c r="I14" s="34"/>
      <c r="J14" s="270">
        <f>SUMIF('4-Basis ruimtestaat'!G:G,'3-Productie normen'!A14,'4-Basis ruimtestaat'!I:I)</f>
        <v>1247.3033354296949</v>
      </c>
    </row>
    <row r="15" spans="1:12">
      <c r="A15" s="268" t="s">
        <v>52</v>
      </c>
      <c r="B15" s="216"/>
      <c r="C15" s="216"/>
      <c r="D15" s="216"/>
      <c r="E15" s="216"/>
      <c r="F15" s="216"/>
      <c r="G15" s="217"/>
      <c r="H15" s="231"/>
      <c r="I15" s="34"/>
      <c r="J15" s="270">
        <f>SUMIF('4-Basis ruimtestaat'!G:G,'3-Productie normen'!A15,'4-Basis ruimtestaat'!I:I)</f>
        <v>126.71329436670399</v>
      </c>
    </row>
    <row r="16" spans="1:12">
      <c r="A16" s="268" t="s">
        <v>53</v>
      </c>
      <c r="B16" s="216"/>
      <c r="C16" s="216"/>
      <c r="D16" s="216"/>
      <c r="E16" s="216"/>
      <c r="F16" s="216"/>
      <c r="G16" s="217"/>
      <c r="H16" s="269"/>
      <c r="I16" s="34"/>
      <c r="J16" s="270">
        <f>SUMIF('4-Basis ruimtestaat'!G:G,'3-Productie normen'!A16,'4-Basis ruimtestaat'!I:I)</f>
        <v>850.73952542416112</v>
      </c>
    </row>
    <row r="17" spans="1:12">
      <c r="A17" s="268" t="s">
        <v>54</v>
      </c>
      <c r="B17" s="216"/>
      <c r="C17" s="216"/>
      <c r="D17" s="216"/>
      <c r="E17" s="216"/>
      <c r="F17" s="216"/>
      <c r="G17" s="217"/>
      <c r="H17" s="231"/>
      <c r="I17" s="34"/>
      <c r="J17" s="270">
        <f>SUMIF('4-Basis ruimtestaat'!G:G,'3-Productie normen'!A17,'4-Basis ruimtestaat'!I:I)</f>
        <v>1901.9299482770657</v>
      </c>
    </row>
    <row r="18" spans="1:12">
      <c r="A18" s="268" t="s">
        <v>55</v>
      </c>
      <c r="B18" s="216"/>
      <c r="C18" s="216"/>
      <c r="D18" s="216"/>
      <c r="E18" s="216"/>
      <c r="F18" s="216"/>
      <c r="G18" s="217"/>
      <c r="H18" s="269"/>
      <c r="I18" s="34"/>
      <c r="J18" s="270">
        <f>SUMIF('4-Basis ruimtestaat'!G:G,'3-Productie normen'!A18,'4-Basis ruimtestaat'!I:I)</f>
        <v>294.02700989454502</v>
      </c>
    </row>
    <row r="19" spans="1:12">
      <c r="A19" s="268" t="s">
        <v>56</v>
      </c>
      <c r="B19" s="216"/>
      <c r="C19" s="216"/>
      <c r="D19" s="216"/>
      <c r="E19" s="216"/>
      <c r="F19" s="216"/>
      <c r="G19" s="217"/>
      <c r="H19" s="231"/>
      <c r="I19" s="34"/>
      <c r="J19" s="270">
        <f>SUMIF('4-Basis ruimtestaat'!G:G,'3-Productie normen'!A19,'4-Basis ruimtestaat'!I:I)</f>
        <v>2359.3840974742784</v>
      </c>
    </row>
    <row r="20" spans="1:12">
      <c r="A20" s="271" t="s">
        <v>57</v>
      </c>
      <c r="B20" s="216"/>
      <c r="C20" s="216"/>
      <c r="D20" s="216"/>
      <c r="E20" s="216"/>
      <c r="F20" s="216"/>
      <c r="G20" s="217"/>
      <c r="H20" s="269"/>
      <c r="I20" s="34"/>
      <c r="J20" s="270">
        <f>SUMIF('4-Basis ruimtestaat'!G:G,'3-Productie normen'!A20,'4-Basis ruimtestaat'!I:I)</f>
        <v>68.305346927342001</v>
      </c>
    </row>
    <row r="21" spans="1:12">
      <c r="A21" s="271" t="s">
        <v>58</v>
      </c>
      <c r="B21" s="216"/>
      <c r="C21" s="216"/>
      <c r="D21" s="216"/>
      <c r="E21" s="216"/>
      <c r="F21" s="216"/>
      <c r="G21" s="217"/>
      <c r="H21" s="231"/>
      <c r="I21" s="34"/>
      <c r="J21" s="270">
        <f>SUMIF('4-Basis ruimtestaat'!G:G,'3-Productie normen'!A21,'4-Basis ruimtestaat'!I:I)</f>
        <v>749.72284026581406</v>
      </c>
    </row>
    <row r="22" spans="1:12">
      <c r="A22" s="271" t="s">
        <v>59</v>
      </c>
      <c r="B22" s="216"/>
      <c r="C22" s="216"/>
      <c r="D22" s="216"/>
      <c r="E22" s="216"/>
      <c r="F22" s="216"/>
      <c r="G22" s="217"/>
      <c r="H22" s="269"/>
      <c r="I22" s="34"/>
      <c r="J22" s="270">
        <f>SUMIF('4-Basis ruimtestaat'!G:G,'3-Productie normen'!A22,'4-Basis ruimtestaat'!I:I)</f>
        <v>33.540468851336996</v>
      </c>
    </row>
    <row r="23" spans="1:12">
      <c r="A23" s="271" t="s">
        <v>60</v>
      </c>
      <c r="B23" s="216"/>
      <c r="C23" s="216"/>
      <c r="D23" s="216"/>
      <c r="E23" s="216"/>
      <c r="F23" s="216"/>
      <c r="G23" s="217"/>
      <c r="H23" s="231"/>
      <c r="I23" s="34"/>
      <c r="J23" s="270">
        <f>SUMIF('4-Basis ruimtestaat'!G:G,'3-Productie normen'!A23,'4-Basis ruimtestaat'!I:I)</f>
        <v>7406.3653833152748</v>
      </c>
    </row>
    <row r="24" spans="1:12">
      <c r="A24" s="271" t="s">
        <v>61</v>
      </c>
      <c r="B24" s="216"/>
      <c r="C24" s="216"/>
      <c r="D24" s="216"/>
      <c r="E24" s="216"/>
      <c r="F24" s="216"/>
      <c r="G24" s="217"/>
      <c r="H24" s="269"/>
      <c r="I24" s="34"/>
      <c r="J24" s="270">
        <f>SUMIF('4-Basis ruimtestaat'!G:G,'3-Productie normen'!A24,'4-Basis ruimtestaat'!I:I)</f>
        <v>5335.7744835129324</v>
      </c>
    </row>
    <row r="25" spans="1:12">
      <c r="A25" s="271" t="s">
        <v>62</v>
      </c>
      <c r="B25" s="216"/>
      <c r="C25" s="216"/>
      <c r="D25" s="216"/>
      <c r="E25" s="216"/>
      <c r="F25" s="216"/>
      <c r="G25" s="217"/>
      <c r="H25" s="231"/>
      <c r="I25" s="34"/>
      <c r="J25" s="270">
        <f>SUMIF('4-Basis ruimtestaat'!G:G,'3-Productie normen'!A25,'4-Basis ruimtestaat'!I:I)</f>
        <v>1144.2353798298791</v>
      </c>
    </row>
    <row r="26" spans="1:12">
      <c r="A26" s="271" t="s">
        <v>63</v>
      </c>
      <c r="B26" s="216"/>
      <c r="C26" s="216"/>
      <c r="D26" s="216"/>
      <c r="E26" s="216"/>
      <c r="F26" s="216"/>
      <c r="G26" s="217"/>
      <c r="H26" s="269"/>
      <c r="I26" s="34"/>
      <c r="J26" s="270">
        <f>SUMIF('4-Basis ruimtestaat'!G:G,'3-Productie normen'!A26,'4-Basis ruimtestaat'!I:I)</f>
        <v>599.00844273547307</v>
      </c>
    </row>
    <row r="27" spans="1:12">
      <c r="A27" s="214" t="s">
        <v>64</v>
      </c>
      <c r="B27" s="216"/>
      <c r="C27" s="216"/>
      <c r="D27" s="216"/>
      <c r="E27" s="216"/>
      <c r="F27" s="216"/>
      <c r="G27" s="217"/>
      <c r="H27" s="231"/>
      <c r="I27" s="34"/>
      <c r="J27" s="270">
        <f>SUMIF('4-Basis ruimtestaat'!G:G,'3-Productie normen'!A27,'4-Basis ruimtestaat'!I:I)</f>
        <v>100</v>
      </c>
    </row>
    <row r="28" spans="1:12">
      <c r="A28" s="50" t="s">
        <v>65</v>
      </c>
      <c r="B28" s="216"/>
      <c r="C28" s="216"/>
      <c r="D28" s="272"/>
      <c r="E28" s="272"/>
      <c r="F28" s="272"/>
      <c r="G28" s="272"/>
      <c r="H28" s="269"/>
      <c r="I28" s="34"/>
      <c r="J28" s="270">
        <f>SUMIF('4-Basis ruimtestaat'!G:G,'3-Productie normen'!A28,'4-Basis ruimtestaat'!I:I)</f>
        <v>51640.754617741033</v>
      </c>
    </row>
    <row r="29" spans="1:12">
      <c r="A29" s="271"/>
      <c r="B29" s="273"/>
      <c r="C29" s="273"/>
      <c r="D29" s="273"/>
      <c r="E29" s="273"/>
      <c r="F29" s="273"/>
      <c r="G29" s="273"/>
      <c r="H29" s="231"/>
      <c r="I29" s="34"/>
      <c r="J29" s="270"/>
      <c r="L29" s="35"/>
    </row>
    <row r="30" spans="1:12">
      <c r="A30" s="274" t="s">
        <v>39</v>
      </c>
      <c r="B30" s="128"/>
      <c r="C30" s="128"/>
      <c r="D30" s="128"/>
      <c r="E30" s="128"/>
      <c r="F30" s="128"/>
      <c r="G30" s="128"/>
      <c r="H30" s="269"/>
      <c r="I30" s="117"/>
      <c r="J30" s="275">
        <f>SUM(J10:J29)</f>
        <v>95186.468922562752</v>
      </c>
      <c r="L30" s="34"/>
    </row>
    <row r="31" spans="1:12">
      <c r="J31" s="3"/>
      <c r="L31" s="34"/>
    </row>
    <row r="32" spans="1:12">
      <c r="A32" s="276" t="s">
        <v>66</v>
      </c>
      <c r="B32" s="277">
        <v>2</v>
      </c>
      <c r="C32" s="277">
        <v>3</v>
      </c>
      <c r="D32" s="277">
        <v>4</v>
      </c>
      <c r="E32" s="277">
        <v>5</v>
      </c>
      <c r="F32" s="277">
        <v>6</v>
      </c>
      <c r="G32" s="277">
        <v>7</v>
      </c>
      <c r="H32" s="277">
        <v>8</v>
      </c>
      <c r="I32" s="34"/>
    </row>
    <row r="34" spans="1:3">
      <c r="A34" s="189" t="s">
        <v>67</v>
      </c>
      <c r="B34" s="189" t="s">
        <v>68</v>
      </c>
      <c r="C34" s="190" t="s">
        <v>69</v>
      </c>
    </row>
    <row r="35" spans="1:3">
      <c r="A35" s="194" t="s">
        <v>70</v>
      </c>
      <c r="B35" s="191">
        <v>2</v>
      </c>
      <c r="C35" s="192">
        <v>2</v>
      </c>
    </row>
    <row r="36" spans="1:3">
      <c r="A36" s="194" t="s">
        <v>71</v>
      </c>
      <c r="B36" s="191">
        <v>4</v>
      </c>
      <c r="C36" s="192">
        <v>3</v>
      </c>
    </row>
    <row r="37" spans="1:3">
      <c r="A37" s="194" t="s">
        <v>72</v>
      </c>
      <c r="B37" s="191">
        <v>12</v>
      </c>
      <c r="C37" s="192">
        <v>4</v>
      </c>
    </row>
    <row r="38" spans="1:3">
      <c r="A38" s="194" t="s">
        <v>73</v>
      </c>
      <c r="B38" s="191">
        <v>40</v>
      </c>
      <c r="C38" s="192">
        <v>5</v>
      </c>
    </row>
    <row r="39" spans="1:3">
      <c r="A39" s="194" t="s">
        <v>74</v>
      </c>
      <c r="B39" s="191">
        <v>80</v>
      </c>
      <c r="C39" s="192">
        <v>6</v>
      </c>
    </row>
    <row r="40" spans="1:3">
      <c r="A40" s="194" t="s">
        <v>75</v>
      </c>
      <c r="B40" s="193">
        <v>200</v>
      </c>
      <c r="C40" s="192">
        <v>7</v>
      </c>
    </row>
    <row r="41" spans="1:3">
      <c r="A41" s="194" t="s">
        <v>76</v>
      </c>
      <c r="B41" s="193">
        <v>255</v>
      </c>
      <c r="C41" s="192">
        <v>8</v>
      </c>
    </row>
  </sheetData>
  <mergeCells count="1">
    <mergeCell ref="B9:H9"/>
  </mergeCells>
  <pageMargins left="0.7" right="0.7" top="0.75" bottom="0.75" header="0.3" footer="0.3"/>
  <pageSetup paperSize="9" scale="48" orientation="landscape" horizontalDpi="200" verticalDpi="200" r:id="rId1"/>
  <headerFooter>
    <oddFooter>&amp;L&amp;F-&amp;A
Atir b.v. ©&amp;Cprintversie &amp;D</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S1885"/>
  <sheetViews>
    <sheetView showGridLines="0" showZeros="0" zoomScale="70" zoomScaleNormal="70" zoomScalePageLayoutView="75" workbookViewId="0">
      <pane xSplit="1" ySplit="9" topLeftCell="B16" activePane="bottomRight" state="frozen"/>
      <selection pane="topRight" activeCell="B1" sqref="B1"/>
      <selection pane="bottomLeft" activeCell="B1" sqref="B1"/>
      <selection pane="bottomRight" activeCell="I35" sqref="I35"/>
    </sheetView>
  </sheetViews>
  <sheetFormatPr defaultColWidth="8.6640625" defaultRowHeight="14.1" customHeight="1"/>
  <cols>
    <col min="1" max="1" width="8.5546875" style="3" bestFit="1" customWidth="1"/>
    <col min="2" max="2" width="27.5546875" style="3" customWidth="1"/>
    <col min="3" max="3" width="24.33203125" style="3" customWidth="1"/>
    <col min="4" max="4" width="17" style="3" customWidth="1"/>
    <col min="5" max="5" width="10.109375" style="3" customWidth="1"/>
    <col min="6" max="6" width="28.44140625" style="3" customWidth="1"/>
    <col min="7" max="7" width="23.6640625" style="3" bestFit="1" customWidth="1"/>
    <col min="8" max="8" width="12.109375" style="3" bestFit="1" customWidth="1"/>
    <col min="9" max="9" width="11.6640625" style="22" bestFit="1" customWidth="1"/>
    <col min="10" max="10" width="10.6640625" style="101" customWidth="1"/>
    <col min="11" max="11" width="9.109375" style="243" customWidth="1"/>
    <col min="12" max="12" width="9.109375" style="51" customWidth="1"/>
    <col min="13" max="13" width="19.5546875" style="3" customWidth="1"/>
    <col min="14" max="14" width="12.5546875" style="3" bestFit="1" customWidth="1"/>
    <col min="15" max="15" width="12" style="3" bestFit="1" customWidth="1"/>
    <col min="16" max="16" width="16.6640625" style="3" customWidth="1"/>
    <col min="17" max="17" width="35.109375" style="3" customWidth="1"/>
    <col min="18" max="18" width="3" style="3" customWidth="1"/>
    <col min="19" max="19" width="11.109375" style="3" customWidth="1"/>
    <col min="20" max="20" width="15.5546875" style="3" bestFit="1" customWidth="1"/>
    <col min="21" max="16384" width="8.6640625" style="3"/>
  </cols>
  <sheetData>
    <row r="1" spans="1:19" ht="13.2">
      <c r="A1" s="38">
        <v>1</v>
      </c>
      <c r="B1" s="257" t="s">
        <v>4</v>
      </c>
      <c r="K1" s="37"/>
      <c r="L1" s="26"/>
    </row>
    <row r="2" spans="1:19" ht="14.1" customHeight="1">
      <c r="A2" s="38">
        <v>2</v>
      </c>
      <c r="B2" s="39"/>
      <c r="C2" s="39"/>
      <c r="E2" s="41"/>
      <c r="F2"/>
      <c r="G2" s="42"/>
      <c r="H2" s="43"/>
      <c r="I2" s="212"/>
      <c r="J2" s="135"/>
      <c r="K2" s="241"/>
      <c r="L2" s="44"/>
      <c r="M2" s="43"/>
      <c r="N2" s="43"/>
      <c r="O2" s="45"/>
      <c r="P2" s="45"/>
      <c r="Q2" s="42"/>
    </row>
    <row r="3" spans="1:19" ht="14.1" customHeight="1">
      <c r="A3" s="38">
        <v>3</v>
      </c>
      <c r="B3" s="24" t="str">
        <f>'2-Kosten per locatie'!A3</f>
        <v>Naam opdrachtgever</v>
      </c>
      <c r="C3" s="36" t="str">
        <f>'2-Kosten per locatie'!B3</f>
        <v>Hogeschool InHolland</v>
      </c>
      <c r="E3" s="46"/>
      <c r="F3"/>
      <c r="H3" s="43"/>
      <c r="I3" s="43"/>
      <c r="J3" s="43"/>
      <c r="K3" s="241"/>
      <c r="L3" s="44"/>
      <c r="M3" s="43"/>
      <c r="N3" s="43"/>
      <c r="O3" s="45"/>
      <c r="P3" s="45"/>
      <c r="Q3" s="42"/>
    </row>
    <row r="4" spans="1:19" ht="14.1" customHeight="1">
      <c r="A4" s="38">
        <v>4</v>
      </c>
      <c r="B4" s="24" t="str">
        <f>'2-Kosten per locatie'!A4</f>
        <v>Calculatie onderdeel</v>
      </c>
      <c r="C4" s="36" t="str">
        <f ca="1">MID(CELL("bestandsnaam",$D$9),SEARCH("]",CELL("bestandsnaam",$D$9),1)+1,256)</f>
        <v>4-Basis ruimtestaat</v>
      </c>
      <c r="E4" s="47"/>
      <c r="F4"/>
      <c r="H4" s="43"/>
      <c r="I4" s="212"/>
      <c r="J4" s="135"/>
      <c r="K4" s="241"/>
      <c r="L4" s="44"/>
      <c r="M4" s="215"/>
      <c r="N4" s="43"/>
      <c r="O4" s="45"/>
      <c r="P4" s="45"/>
      <c r="Q4" s="42"/>
    </row>
    <row r="5" spans="1:19" ht="14.1" customHeight="1">
      <c r="A5" s="38">
        <v>5</v>
      </c>
      <c r="B5" s="24" t="str">
        <f>'2-Kosten per locatie'!A5</f>
        <v>Gebouw/plaats</v>
      </c>
      <c r="C5" s="36" t="str">
        <f>'2-Kosten per locatie'!B5</f>
        <v>Divers</v>
      </c>
      <c r="E5" s="46"/>
      <c r="F5"/>
      <c r="H5" s="43"/>
      <c r="I5" s="212"/>
      <c r="J5" s="135"/>
      <c r="K5" s="241"/>
      <c r="L5" s="44"/>
      <c r="M5" s="215"/>
      <c r="N5" s="43"/>
      <c r="O5" s="45"/>
      <c r="P5" s="45"/>
      <c r="Q5" s="42"/>
    </row>
    <row r="6" spans="1:19" ht="14.1" customHeight="1">
      <c r="A6" s="38">
        <v>6</v>
      </c>
      <c r="B6" s="24" t="str">
        <f>'2-Kosten per locatie'!A6</f>
        <v>Referentie nummer</v>
      </c>
      <c r="C6" s="36" t="str">
        <f>'2-Kosten per locatie'!B6</f>
        <v>IH-EA-MvD-DK-2023</v>
      </c>
      <c r="E6" s="46"/>
      <c r="H6" s="43"/>
      <c r="I6" s="212"/>
      <c r="J6" s="135"/>
      <c r="K6" s="241"/>
      <c r="L6" s="44"/>
      <c r="M6" s="43"/>
      <c r="N6" s="43"/>
      <c r="O6" s="45"/>
      <c r="P6" s="411" t="s">
        <v>78</v>
      </c>
      <c r="Q6" s="42"/>
    </row>
    <row r="7" spans="1:19" ht="12.75" customHeight="1">
      <c r="A7" s="38">
        <v>7</v>
      </c>
      <c r="B7" s="24" t="str">
        <f>'2-Kosten per locatie'!A7</f>
        <v>Naam dienstverlener</v>
      </c>
      <c r="C7" s="36">
        <f>'2-Kosten per locatie'!B7</f>
        <v>0</v>
      </c>
      <c r="E7" s="46"/>
      <c r="H7" s="43"/>
      <c r="I7" s="212"/>
      <c r="J7" s="135"/>
      <c r="K7" s="241"/>
      <c r="L7" s="44"/>
      <c r="M7" s="43"/>
      <c r="N7" s="43"/>
      <c r="O7" s="45"/>
      <c r="P7" s="412"/>
      <c r="Q7" s="42"/>
    </row>
    <row r="8" spans="1:19" ht="14.1" customHeight="1">
      <c r="A8" s="38">
        <v>8</v>
      </c>
      <c r="B8" s="42"/>
      <c r="C8" s="42"/>
      <c r="D8" s="40"/>
      <c r="E8" s="41"/>
      <c r="F8" s="42"/>
      <c r="G8" s="42"/>
      <c r="H8" s="43"/>
      <c r="I8" s="212"/>
      <c r="J8" s="135"/>
      <c r="K8" s="241"/>
      <c r="L8" s="44"/>
      <c r="M8" s="43"/>
      <c r="N8" s="43"/>
      <c r="O8" s="43"/>
      <c r="P8" s="278">
        <f>'3-Productie normen'!K8</f>
        <v>0</v>
      </c>
      <c r="Q8" s="42"/>
    </row>
    <row r="9" spans="1:19" ht="44.1" customHeight="1">
      <c r="A9" s="38">
        <v>9</v>
      </c>
      <c r="B9" s="279" t="s">
        <v>79</v>
      </c>
      <c r="C9" s="279" t="s">
        <v>80</v>
      </c>
      <c r="D9" s="279" t="s">
        <v>81</v>
      </c>
      <c r="E9" s="280" t="s">
        <v>82</v>
      </c>
      <c r="F9" s="279" t="s">
        <v>83</v>
      </c>
      <c r="G9" s="279" t="s">
        <v>84</v>
      </c>
      <c r="H9" s="281" t="s">
        <v>85</v>
      </c>
      <c r="I9" s="282" t="s">
        <v>86</v>
      </c>
      <c r="J9" s="283" t="s">
        <v>87</v>
      </c>
      <c r="K9" s="23" t="s">
        <v>88</v>
      </c>
      <c r="L9" s="23" t="s">
        <v>89</v>
      </c>
      <c r="M9" s="283" t="s">
        <v>90</v>
      </c>
      <c r="N9" s="283" t="s">
        <v>91</v>
      </c>
      <c r="O9" s="283" t="s">
        <v>92</v>
      </c>
      <c r="P9" s="283" t="s">
        <v>46</v>
      </c>
      <c r="Q9" s="130" t="s">
        <v>93</v>
      </c>
      <c r="R9" s="37"/>
      <c r="S9" s="130" t="s">
        <v>94</v>
      </c>
    </row>
    <row r="10" spans="1:19" s="48" customFormat="1" ht="14.1" customHeight="1">
      <c r="A10" s="38">
        <v>10</v>
      </c>
      <c r="B10" s="213" t="s">
        <v>37</v>
      </c>
      <c r="C10" s="213" t="s">
        <v>95</v>
      </c>
      <c r="D10" s="284" t="s">
        <v>96</v>
      </c>
      <c r="E10" s="285" t="s">
        <v>97</v>
      </c>
      <c r="F10" s="194" t="s">
        <v>98</v>
      </c>
      <c r="G10" s="268" t="s">
        <v>56</v>
      </c>
      <c r="H10" s="194" t="s">
        <v>99</v>
      </c>
      <c r="I10" s="286">
        <v>276.00418305092501</v>
      </c>
      <c r="J10" s="287">
        <f t="shared" ref="J10:J73" si="0">SUM(K10:L10)</f>
        <v>200</v>
      </c>
      <c r="K10" s="288">
        <v>200</v>
      </c>
      <c r="L10" s="288"/>
      <c r="M10" s="289" t="e">
        <f t="shared" ref="M10:M73" si="1">IF(K10="nio",0,IF(K10&gt;0,K10*I10/O10,0))</f>
        <v>#DIV/0!</v>
      </c>
      <c r="N10" s="289">
        <f t="shared" ref="N10:N73" si="2">IF(L10&gt;0,L10*I10/P10,0)</f>
        <v>0</v>
      </c>
      <c r="O10" s="290">
        <f>IF(K10="nio",0,IF(K10&gt;0,VLOOKUP(G10,'3-Productie normen'!A:K,VLOOKUP(K10,'3-Productie normen'!$B$35:$C$41,2,FALSE),FALSE)))/VLOOKUP(B10,'2-Kosten per locatie'!$A$12:$C$15,3,FALSE)</f>
        <v>0</v>
      </c>
      <c r="P10" s="290">
        <f t="shared" ref="P10:P73" si="3">IF(L10&gt;0,O10*$P$8,0)</f>
        <v>0</v>
      </c>
      <c r="Q10" s="291"/>
      <c r="R10" s="3"/>
      <c r="S10" s="292">
        <f t="shared" ref="S10:S73" si="4">J10*I10</f>
        <v>55200.836610185004</v>
      </c>
    </row>
    <row r="11" spans="1:19" ht="14.1" customHeight="1">
      <c r="A11" s="38">
        <v>11</v>
      </c>
      <c r="B11" s="213" t="s">
        <v>37</v>
      </c>
      <c r="C11" s="213" t="s">
        <v>95</v>
      </c>
      <c r="D11" s="284" t="s">
        <v>96</v>
      </c>
      <c r="E11" s="285" t="s">
        <v>100</v>
      </c>
      <c r="F11" s="194" t="s">
        <v>101</v>
      </c>
      <c r="G11" s="268" t="s">
        <v>49</v>
      </c>
      <c r="H11" s="194" t="s">
        <v>99</v>
      </c>
      <c r="I11" s="286">
        <v>131.783923579543</v>
      </c>
      <c r="J11" s="287">
        <f t="shared" si="0"/>
        <v>200</v>
      </c>
      <c r="K11" s="288">
        <v>200</v>
      </c>
      <c r="L11" s="288"/>
      <c r="M11" s="289" t="e">
        <f t="shared" si="1"/>
        <v>#DIV/0!</v>
      </c>
      <c r="N11" s="289">
        <f t="shared" si="2"/>
        <v>0</v>
      </c>
      <c r="O11" s="290">
        <f>IF(K11="nio",0,IF(K11&gt;0,VLOOKUP(G11,'3-Productie normen'!A:K,VLOOKUP(K11,'3-Productie normen'!$B$35:$C$41,2,FALSE),FALSE)))/VLOOKUP(B11,'2-Kosten per locatie'!$A$12:$C$15,3,FALSE)</f>
        <v>0</v>
      </c>
      <c r="P11" s="290">
        <f t="shared" si="3"/>
        <v>0</v>
      </c>
      <c r="Q11" s="291"/>
      <c r="S11" s="292">
        <f t="shared" si="4"/>
        <v>26356.784715908601</v>
      </c>
    </row>
    <row r="12" spans="1:19" ht="14.1" customHeight="1">
      <c r="A12" s="38">
        <v>12</v>
      </c>
      <c r="B12" s="213" t="s">
        <v>37</v>
      </c>
      <c r="C12" s="213" t="s">
        <v>95</v>
      </c>
      <c r="D12" s="284" t="s">
        <v>96</v>
      </c>
      <c r="E12" s="285" t="s">
        <v>102</v>
      </c>
      <c r="F12" s="194" t="s">
        <v>103</v>
      </c>
      <c r="G12" s="194" t="s">
        <v>65</v>
      </c>
      <c r="H12" s="194" t="s">
        <v>99</v>
      </c>
      <c r="I12" s="286">
        <v>28.737818617455002</v>
      </c>
      <c r="J12" s="287">
        <f t="shared" si="0"/>
        <v>0</v>
      </c>
      <c r="K12" s="288" t="s">
        <v>104</v>
      </c>
      <c r="L12" s="288"/>
      <c r="M12" s="289">
        <f t="shared" si="1"/>
        <v>0</v>
      </c>
      <c r="N12" s="289">
        <f t="shared" si="2"/>
        <v>0</v>
      </c>
      <c r="O12" s="290">
        <f>IF(K12="nio",0,IF(K12&gt;0,VLOOKUP(G12,'3-Productie normen'!A:K,VLOOKUP(K12,'3-Productie normen'!$B$35:$C$41,2,FALSE),FALSE)))/VLOOKUP(B12,'2-Kosten per locatie'!$A$12:$C$15,3,FALSE)</f>
        <v>0</v>
      </c>
      <c r="P12" s="290">
        <f t="shared" si="3"/>
        <v>0</v>
      </c>
      <c r="Q12" s="291"/>
      <c r="S12" s="292">
        <f t="shared" si="4"/>
        <v>0</v>
      </c>
    </row>
    <row r="13" spans="1:19" ht="14.1" customHeight="1">
      <c r="A13" s="38">
        <v>13</v>
      </c>
      <c r="B13" s="213" t="s">
        <v>37</v>
      </c>
      <c r="C13" s="213" t="s">
        <v>95</v>
      </c>
      <c r="D13" s="284" t="s">
        <v>96</v>
      </c>
      <c r="E13" s="285" t="s">
        <v>105</v>
      </c>
      <c r="F13" s="194" t="s">
        <v>106</v>
      </c>
      <c r="G13" s="194" t="s">
        <v>65</v>
      </c>
      <c r="H13" s="194" t="s">
        <v>99</v>
      </c>
      <c r="I13" s="286">
        <v>8.0296369258210003</v>
      </c>
      <c r="J13" s="287">
        <f t="shared" si="0"/>
        <v>0</v>
      </c>
      <c r="K13" s="288" t="s">
        <v>104</v>
      </c>
      <c r="L13" s="288"/>
      <c r="M13" s="289">
        <f t="shared" si="1"/>
        <v>0</v>
      </c>
      <c r="N13" s="289">
        <f t="shared" si="2"/>
        <v>0</v>
      </c>
      <c r="O13" s="290">
        <f>IF(K13="nio",0,IF(K13&gt;0,VLOOKUP(G13,'3-Productie normen'!A:K,VLOOKUP(K13,'3-Productie normen'!$B$35:$C$41,2,FALSE),FALSE)))/VLOOKUP(B13,'2-Kosten per locatie'!$A$12:$C$15,3,FALSE)</f>
        <v>0</v>
      </c>
      <c r="P13" s="290">
        <f t="shared" si="3"/>
        <v>0</v>
      </c>
      <c r="Q13" s="291"/>
      <c r="S13" s="292">
        <f t="shared" si="4"/>
        <v>0</v>
      </c>
    </row>
    <row r="14" spans="1:19" ht="14.1" customHeight="1">
      <c r="A14" s="38">
        <v>14</v>
      </c>
      <c r="B14" s="213" t="s">
        <v>37</v>
      </c>
      <c r="C14" s="213" t="s">
        <v>95</v>
      </c>
      <c r="D14" s="284" t="s">
        <v>96</v>
      </c>
      <c r="E14" s="49" t="s">
        <v>107</v>
      </c>
      <c r="F14" s="50" t="s">
        <v>108</v>
      </c>
      <c r="G14" s="194" t="s">
        <v>65</v>
      </c>
      <c r="H14" s="194" t="s">
        <v>99</v>
      </c>
      <c r="I14" s="286">
        <v>10.011309483321</v>
      </c>
      <c r="J14" s="287">
        <f t="shared" si="0"/>
        <v>0</v>
      </c>
      <c r="K14" s="288" t="s">
        <v>104</v>
      </c>
      <c r="L14" s="288"/>
      <c r="M14" s="289">
        <f t="shared" si="1"/>
        <v>0</v>
      </c>
      <c r="N14" s="289">
        <f t="shared" si="2"/>
        <v>0</v>
      </c>
      <c r="O14" s="290">
        <f>IF(K14="nio",0,IF(K14&gt;0,VLOOKUP(G14,'3-Productie normen'!A:K,VLOOKUP(K14,'3-Productie normen'!$B$35:$C$41,2,FALSE),FALSE)))/VLOOKUP(B14,'2-Kosten per locatie'!$A$12:$C$15,3,FALSE)</f>
        <v>0</v>
      </c>
      <c r="P14" s="290">
        <f t="shared" si="3"/>
        <v>0</v>
      </c>
      <c r="Q14" s="291"/>
      <c r="S14" s="292">
        <f t="shared" si="4"/>
        <v>0</v>
      </c>
    </row>
    <row r="15" spans="1:19" ht="14.1" customHeight="1">
      <c r="A15" s="38">
        <v>15</v>
      </c>
      <c r="B15" s="213" t="s">
        <v>37</v>
      </c>
      <c r="C15" s="213" t="s">
        <v>95</v>
      </c>
      <c r="D15" s="284" t="s">
        <v>96</v>
      </c>
      <c r="E15" s="285" t="s">
        <v>109</v>
      </c>
      <c r="F15" s="194" t="s">
        <v>110</v>
      </c>
      <c r="G15" s="268" t="s">
        <v>47</v>
      </c>
      <c r="H15" s="194" t="s">
        <v>99</v>
      </c>
      <c r="I15" s="286">
        <v>19.512780851736998</v>
      </c>
      <c r="J15" s="287">
        <f t="shared" si="0"/>
        <v>80</v>
      </c>
      <c r="K15" s="288">
        <v>80</v>
      </c>
      <c r="L15" s="288"/>
      <c r="M15" s="289" t="e">
        <f t="shared" si="1"/>
        <v>#DIV/0!</v>
      </c>
      <c r="N15" s="289">
        <f t="shared" si="2"/>
        <v>0</v>
      </c>
      <c r="O15" s="290">
        <f>IF(K15="nio",0,IF(K15&gt;0,VLOOKUP(G15,'3-Productie normen'!A:K,VLOOKUP(K15,'3-Productie normen'!$B$35:$C$41,2,FALSE),FALSE)))/VLOOKUP(B15,'2-Kosten per locatie'!$A$12:$C$15,3,FALSE)</f>
        <v>0</v>
      </c>
      <c r="P15" s="290">
        <f t="shared" si="3"/>
        <v>0</v>
      </c>
      <c r="Q15" s="291"/>
      <c r="S15" s="292">
        <f t="shared" si="4"/>
        <v>1561.02246813896</v>
      </c>
    </row>
    <row r="16" spans="1:19" ht="14.1" customHeight="1">
      <c r="A16" s="38">
        <v>16</v>
      </c>
      <c r="B16" s="213" t="s">
        <v>37</v>
      </c>
      <c r="C16" s="213" t="s">
        <v>95</v>
      </c>
      <c r="D16" s="284" t="s">
        <v>96</v>
      </c>
      <c r="E16" s="49" t="s">
        <v>111</v>
      </c>
      <c r="F16" s="50" t="s">
        <v>112</v>
      </c>
      <c r="G16" s="268" t="s">
        <v>47</v>
      </c>
      <c r="H16" s="194" t="s">
        <v>99</v>
      </c>
      <c r="I16" s="286">
        <v>16.734971776553</v>
      </c>
      <c r="J16" s="287">
        <f t="shared" si="0"/>
        <v>80</v>
      </c>
      <c r="K16" s="288">
        <v>80</v>
      </c>
      <c r="L16" s="288"/>
      <c r="M16" s="289" t="e">
        <f t="shared" si="1"/>
        <v>#DIV/0!</v>
      </c>
      <c r="N16" s="289">
        <f t="shared" si="2"/>
        <v>0</v>
      </c>
      <c r="O16" s="290">
        <f>IF(K16="nio",0,IF(K16&gt;0,VLOOKUP(G16,'3-Productie normen'!A:K,VLOOKUP(K16,'3-Productie normen'!$B$35:$C$41,2,FALSE),FALSE)))/VLOOKUP(B16,'2-Kosten per locatie'!$A$12:$C$15,3,FALSE)</f>
        <v>0</v>
      </c>
      <c r="P16" s="290">
        <f t="shared" si="3"/>
        <v>0</v>
      </c>
      <c r="Q16" s="291"/>
      <c r="S16" s="292">
        <f t="shared" si="4"/>
        <v>1338.7977421242399</v>
      </c>
    </row>
    <row r="17" spans="1:19" ht="14.1" customHeight="1">
      <c r="A17" s="38">
        <v>17</v>
      </c>
      <c r="B17" s="213" t="s">
        <v>37</v>
      </c>
      <c r="C17" s="213" t="s">
        <v>95</v>
      </c>
      <c r="D17" s="284" t="s">
        <v>96</v>
      </c>
      <c r="E17" s="49" t="s">
        <v>113</v>
      </c>
      <c r="F17" s="397" t="s">
        <v>114</v>
      </c>
      <c r="G17" s="268" t="s">
        <v>48</v>
      </c>
      <c r="H17" s="194" t="s">
        <v>99</v>
      </c>
      <c r="I17" s="286">
        <v>10.935564135327001</v>
      </c>
      <c r="J17" s="287">
        <f t="shared" si="0"/>
        <v>400</v>
      </c>
      <c r="K17" s="288">
        <v>200</v>
      </c>
      <c r="L17" s="288">
        <v>200</v>
      </c>
      <c r="M17" s="289" t="e">
        <f t="shared" si="1"/>
        <v>#DIV/0!</v>
      </c>
      <c r="N17" s="289" t="e">
        <f t="shared" si="2"/>
        <v>#DIV/0!</v>
      </c>
      <c r="O17" s="290">
        <f>IF(K17="nio",0,IF(K17&gt;0,VLOOKUP(G17,'3-Productie normen'!A:K,VLOOKUP(K17,'3-Productie normen'!$B$35:$C$41,2,FALSE),FALSE)))/VLOOKUP(B17,'2-Kosten per locatie'!$A$12:$C$15,3,FALSE)</f>
        <v>0</v>
      </c>
      <c r="P17" s="290">
        <f t="shared" si="3"/>
        <v>0</v>
      </c>
      <c r="Q17" s="291"/>
      <c r="S17" s="292">
        <f t="shared" si="4"/>
        <v>4374.2256541308006</v>
      </c>
    </row>
    <row r="18" spans="1:19" ht="14.1" customHeight="1">
      <c r="A18" s="38">
        <v>18</v>
      </c>
      <c r="B18" s="213" t="s">
        <v>37</v>
      </c>
      <c r="C18" s="213" t="s">
        <v>95</v>
      </c>
      <c r="D18" s="284" t="s">
        <v>96</v>
      </c>
      <c r="E18" s="49" t="s">
        <v>115</v>
      </c>
      <c r="F18" s="50" t="s">
        <v>114</v>
      </c>
      <c r="G18" s="268" t="s">
        <v>48</v>
      </c>
      <c r="H18" s="194" t="s">
        <v>99</v>
      </c>
      <c r="I18" s="286">
        <v>1.1347680970559999</v>
      </c>
      <c r="J18" s="287">
        <f t="shared" si="0"/>
        <v>400</v>
      </c>
      <c r="K18" s="288">
        <v>200</v>
      </c>
      <c r="L18" s="288">
        <v>200</v>
      </c>
      <c r="M18" s="289" t="e">
        <f t="shared" si="1"/>
        <v>#DIV/0!</v>
      </c>
      <c r="N18" s="289" t="e">
        <f t="shared" si="2"/>
        <v>#DIV/0!</v>
      </c>
      <c r="O18" s="290">
        <f>IF(K18="nio",0,IF(K18&gt;0,VLOOKUP(G18,'3-Productie normen'!A:K,VLOOKUP(K18,'3-Productie normen'!$B$35:$C$41,2,FALSE),FALSE)))/VLOOKUP(B18,'2-Kosten per locatie'!$A$12:$C$15,3,FALSE)</f>
        <v>0</v>
      </c>
      <c r="P18" s="290">
        <f t="shared" si="3"/>
        <v>0</v>
      </c>
      <c r="Q18" s="291"/>
      <c r="S18" s="292">
        <f t="shared" si="4"/>
        <v>453.90723882239996</v>
      </c>
    </row>
    <row r="19" spans="1:19" ht="14.1" customHeight="1">
      <c r="A19" s="38">
        <v>19</v>
      </c>
      <c r="B19" s="213" t="s">
        <v>37</v>
      </c>
      <c r="C19" s="213" t="s">
        <v>95</v>
      </c>
      <c r="D19" s="284" t="s">
        <v>96</v>
      </c>
      <c r="E19" s="49" t="s">
        <v>116</v>
      </c>
      <c r="F19" s="50" t="s">
        <v>114</v>
      </c>
      <c r="G19" s="268" t="s">
        <v>48</v>
      </c>
      <c r="H19" s="194" t="s">
        <v>99</v>
      </c>
      <c r="I19" s="286">
        <v>1.197117992498</v>
      </c>
      <c r="J19" s="287">
        <f t="shared" si="0"/>
        <v>400</v>
      </c>
      <c r="K19" s="288">
        <v>200</v>
      </c>
      <c r="L19" s="288">
        <v>200</v>
      </c>
      <c r="M19" s="289" t="e">
        <f t="shared" si="1"/>
        <v>#DIV/0!</v>
      </c>
      <c r="N19" s="289" t="e">
        <f t="shared" si="2"/>
        <v>#DIV/0!</v>
      </c>
      <c r="O19" s="290">
        <f>IF(K19="nio",0,IF(K19&gt;0,VLOOKUP(G19,'3-Productie normen'!A:K,VLOOKUP(K19,'3-Productie normen'!$B$35:$C$41,2,FALSE),FALSE)))/VLOOKUP(B19,'2-Kosten per locatie'!$A$12:$C$15,3,FALSE)</f>
        <v>0</v>
      </c>
      <c r="P19" s="290">
        <f t="shared" si="3"/>
        <v>0</v>
      </c>
      <c r="Q19" s="291"/>
      <c r="S19" s="292">
        <f t="shared" si="4"/>
        <v>478.84719699919998</v>
      </c>
    </row>
    <row r="20" spans="1:19" ht="14.1" customHeight="1">
      <c r="A20" s="38">
        <v>20</v>
      </c>
      <c r="B20" s="213" t="s">
        <v>37</v>
      </c>
      <c r="C20" s="213" t="s">
        <v>95</v>
      </c>
      <c r="D20" s="284" t="s">
        <v>96</v>
      </c>
      <c r="E20" s="49" t="s">
        <v>117</v>
      </c>
      <c r="F20" s="50" t="s">
        <v>118</v>
      </c>
      <c r="G20" s="268" t="s">
        <v>48</v>
      </c>
      <c r="H20" s="194" t="s">
        <v>99</v>
      </c>
      <c r="I20" s="286">
        <v>1.197117992498</v>
      </c>
      <c r="J20" s="287">
        <f t="shared" si="0"/>
        <v>400</v>
      </c>
      <c r="K20" s="288">
        <v>200</v>
      </c>
      <c r="L20" s="288">
        <v>200</v>
      </c>
      <c r="M20" s="289" t="e">
        <f t="shared" si="1"/>
        <v>#DIV/0!</v>
      </c>
      <c r="N20" s="289" t="e">
        <f t="shared" si="2"/>
        <v>#DIV/0!</v>
      </c>
      <c r="O20" s="290">
        <f>IF(K20="nio",0,IF(K20&gt;0,VLOOKUP(G20,'3-Productie normen'!A:K,VLOOKUP(K20,'3-Productie normen'!$B$35:$C$41,2,FALSE),FALSE)))/VLOOKUP(B20,'2-Kosten per locatie'!$A$12:$C$15,3,FALSE)</f>
        <v>0</v>
      </c>
      <c r="P20" s="290">
        <f t="shared" si="3"/>
        <v>0</v>
      </c>
      <c r="Q20" s="291"/>
      <c r="S20" s="292">
        <f t="shared" si="4"/>
        <v>478.84719699919998</v>
      </c>
    </row>
    <row r="21" spans="1:19" ht="14.1" customHeight="1">
      <c r="A21" s="38">
        <v>21</v>
      </c>
      <c r="B21" s="213" t="s">
        <v>37</v>
      </c>
      <c r="C21" s="213" t="s">
        <v>95</v>
      </c>
      <c r="D21" s="284" t="s">
        <v>96</v>
      </c>
      <c r="E21" s="49" t="s">
        <v>119</v>
      </c>
      <c r="F21" s="50" t="s">
        <v>118</v>
      </c>
      <c r="G21" s="268" t="s">
        <v>48</v>
      </c>
      <c r="H21" s="194" t="s">
        <v>99</v>
      </c>
      <c r="I21" s="286">
        <v>1.197117992498</v>
      </c>
      <c r="J21" s="287">
        <f t="shared" si="0"/>
        <v>400</v>
      </c>
      <c r="K21" s="288">
        <v>200</v>
      </c>
      <c r="L21" s="288">
        <v>200</v>
      </c>
      <c r="M21" s="289" t="e">
        <f t="shared" si="1"/>
        <v>#DIV/0!</v>
      </c>
      <c r="N21" s="289" t="e">
        <f t="shared" si="2"/>
        <v>#DIV/0!</v>
      </c>
      <c r="O21" s="290">
        <f>IF(K21="nio",0,IF(K21&gt;0,VLOOKUP(G21,'3-Productie normen'!A:K,VLOOKUP(K21,'3-Productie normen'!$B$35:$C$41,2,FALSE),FALSE)))/VLOOKUP(B21,'2-Kosten per locatie'!$A$12:$C$15,3,FALSE)</f>
        <v>0</v>
      </c>
      <c r="P21" s="290">
        <f t="shared" si="3"/>
        <v>0</v>
      </c>
      <c r="Q21" s="291"/>
      <c r="S21" s="292">
        <f t="shared" si="4"/>
        <v>478.84719699919998</v>
      </c>
    </row>
    <row r="22" spans="1:19" ht="14.1" customHeight="1">
      <c r="A22" s="38">
        <v>22</v>
      </c>
      <c r="B22" s="213" t="s">
        <v>37</v>
      </c>
      <c r="C22" s="213" t="s">
        <v>95</v>
      </c>
      <c r="D22" s="284" t="s">
        <v>96</v>
      </c>
      <c r="E22" s="49" t="s">
        <v>120</v>
      </c>
      <c r="F22" s="50" t="s">
        <v>118</v>
      </c>
      <c r="G22" s="268" t="s">
        <v>48</v>
      </c>
      <c r="H22" s="194" t="s">
        <v>99</v>
      </c>
      <c r="I22" s="286">
        <v>1.197117992498</v>
      </c>
      <c r="J22" s="287">
        <f t="shared" si="0"/>
        <v>400</v>
      </c>
      <c r="K22" s="288">
        <v>200</v>
      </c>
      <c r="L22" s="288">
        <v>200</v>
      </c>
      <c r="M22" s="289" t="e">
        <f t="shared" si="1"/>
        <v>#DIV/0!</v>
      </c>
      <c r="N22" s="289" t="e">
        <f t="shared" si="2"/>
        <v>#DIV/0!</v>
      </c>
      <c r="O22" s="290">
        <f>IF(K22="nio",0,IF(K22&gt;0,VLOOKUP(G22,'3-Productie normen'!A:K,VLOOKUP(K22,'3-Productie normen'!$B$35:$C$41,2,FALSE),FALSE)))/VLOOKUP(B22,'2-Kosten per locatie'!$A$12:$C$15,3,FALSE)</f>
        <v>0</v>
      </c>
      <c r="P22" s="290">
        <f t="shared" si="3"/>
        <v>0</v>
      </c>
      <c r="Q22" s="291"/>
      <c r="S22" s="292">
        <f t="shared" si="4"/>
        <v>478.84719699919998</v>
      </c>
    </row>
    <row r="23" spans="1:19" ht="14.1" customHeight="1">
      <c r="A23" s="38">
        <v>23</v>
      </c>
      <c r="B23" s="213" t="s">
        <v>37</v>
      </c>
      <c r="C23" s="213" t="s">
        <v>95</v>
      </c>
      <c r="D23" s="284" t="s">
        <v>96</v>
      </c>
      <c r="E23" s="49" t="s">
        <v>121</v>
      </c>
      <c r="F23" s="50" t="s">
        <v>118</v>
      </c>
      <c r="G23" s="268" t="s">
        <v>48</v>
      </c>
      <c r="H23" s="194" t="s">
        <v>99</v>
      </c>
      <c r="I23" s="286">
        <v>1.410197126953</v>
      </c>
      <c r="J23" s="287">
        <f t="shared" si="0"/>
        <v>400</v>
      </c>
      <c r="K23" s="288">
        <v>200</v>
      </c>
      <c r="L23" s="288">
        <v>200</v>
      </c>
      <c r="M23" s="289" t="e">
        <f t="shared" si="1"/>
        <v>#DIV/0!</v>
      </c>
      <c r="N23" s="289" t="e">
        <f t="shared" si="2"/>
        <v>#DIV/0!</v>
      </c>
      <c r="O23" s="290">
        <f>IF(K23="nio",0,IF(K23&gt;0,VLOOKUP(G23,'3-Productie normen'!A:K,VLOOKUP(K23,'3-Productie normen'!$B$35:$C$41,2,FALSE),FALSE)))/VLOOKUP(B23,'2-Kosten per locatie'!$A$12:$C$15,3,FALSE)</f>
        <v>0</v>
      </c>
      <c r="P23" s="290">
        <f t="shared" si="3"/>
        <v>0</v>
      </c>
      <c r="Q23" s="291"/>
      <c r="S23" s="292">
        <f t="shared" si="4"/>
        <v>564.0788507812</v>
      </c>
    </row>
    <row r="24" spans="1:19" ht="14.1" customHeight="1">
      <c r="A24" s="38">
        <v>24</v>
      </c>
      <c r="B24" s="213" t="s">
        <v>37</v>
      </c>
      <c r="C24" s="213" t="s">
        <v>95</v>
      </c>
      <c r="D24" s="284" t="s">
        <v>96</v>
      </c>
      <c r="E24" s="49" t="s">
        <v>122</v>
      </c>
      <c r="F24" s="397" t="s">
        <v>123</v>
      </c>
      <c r="G24" s="268" t="s">
        <v>48</v>
      </c>
      <c r="H24" s="194" t="s">
        <v>99</v>
      </c>
      <c r="I24" s="286">
        <v>4.0605002436989999</v>
      </c>
      <c r="J24" s="287">
        <f t="shared" si="0"/>
        <v>400</v>
      </c>
      <c r="K24" s="288">
        <v>200</v>
      </c>
      <c r="L24" s="288">
        <v>200</v>
      </c>
      <c r="M24" s="289" t="e">
        <f t="shared" si="1"/>
        <v>#DIV/0!</v>
      </c>
      <c r="N24" s="289" t="e">
        <f t="shared" si="2"/>
        <v>#DIV/0!</v>
      </c>
      <c r="O24" s="290">
        <f>IF(K24="nio",0,IF(K24&gt;0,VLOOKUP(G24,'3-Productie normen'!A:K,VLOOKUP(K24,'3-Productie normen'!$B$35:$C$41,2,FALSE),FALSE)))/VLOOKUP(B24,'2-Kosten per locatie'!$A$12:$C$15,3,FALSE)</f>
        <v>0</v>
      </c>
      <c r="P24" s="290">
        <f t="shared" si="3"/>
        <v>0</v>
      </c>
      <c r="Q24" s="291"/>
      <c r="S24" s="292">
        <f t="shared" si="4"/>
        <v>1624.2000974795999</v>
      </c>
    </row>
    <row r="25" spans="1:19" ht="14.1" customHeight="1">
      <c r="A25" s="38">
        <v>25</v>
      </c>
      <c r="B25" s="213" t="s">
        <v>37</v>
      </c>
      <c r="C25" s="213" t="s">
        <v>95</v>
      </c>
      <c r="D25" s="284" t="s">
        <v>96</v>
      </c>
      <c r="E25" s="49" t="s">
        <v>124</v>
      </c>
      <c r="F25" s="397" t="s">
        <v>125</v>
      </c>
      <c r="G25" s="268" t="s">
        <v>48</v>
      </c>
      <c r="H25" s="194" t="s">
        <v>99</v>
      </c>
      <c r="I25" s="286">
        <v>15.360026640721999</v>
      </c>
      <c r="J25" s="287">
        <f t="shared" si="0"/>
        <v>400</v>
      </c>
      <c r="K25" s="288">
        <v>200</v>
      </c>
      <c r="L25" s="288">
        <v>200</v>
      </c>
      <c r="M25" s="289" t="e">
        <f t="shared" si="1"/>
        <v>#DIV/0!</v>
      </c>
      <c r="N25" s="289" t="e">
        <f t="shared" si="2"/>
        <v>#DIV/0!</v>
      </c>
      <c r="O25" s="290">
        <f>IF(K25="nio",0,IF(K25&gt;0,VLOOKUP(G25,'3-Productie normen'!A:K,VLOOKUP(K25,'3-Productie normen'!$B$35:$C$41,2,FALSE),FALSE)))/VLOOKUP(B25,'2-Kosten per locatie'!$A$12:$C$15,3,FALSE)</f>
        <v>0</v>
      </c>
      <c r="P25" s="290">
        <f t="shared" si="3"/>
        <v>0</v>
      </c>
      <c r="Q25" s="291"/>
      <c r="S25" s="292">
        <f t="shared" si="4"/>
        <v>6144.0106562887995</v>
      </c>
    </row>
    <row r="26" spans="1:19" ht="14.1" customHeight="1">
      <c r="A26" s="38">
        <v>26</v>
      </c>
      <c r="B26" s="213" t="s">
        <v>37</v>
      </c>
      <c r="C26" s="213" t="s">
        <v>95</v>
      </c>
      <c r="D26" s="284" t="s">
        <v>96</v>
      </c>
      <c r="E26" s="49" t="s">
        <v>126</v>
      </c>
      <c r="F26" s="50" t="s">
        <v>127</v>
      </c>
      <c r="G26" s="268" t="s">
        <v>48</v>
      </c>
      <c r="H26" s="194" t="s">
        <v>99</v>
      </c>
      <c r="I26" s="286">
        <v>1.3419982699099999</v>
      </c>
      <c r="J26" s="287">
        <f t="shared" si="0"/>
        <v>400</v>
      </c>
      <c r="K26" s="288">
        <v>200</v>
      </c>
      <c r="L26" s="288">
        <v>200</v>
      </c>
      <c r="M26" s="289" t="e">
        <f t="shared" si="1"/>
        <v>#DIV/0!</v>
      </c>
      <c r="N26" s="289" t="e">
        <f t="shared" si="2"/>
        <v>#DIV/0!</v>
      </c>
      <c r="O26" s="290">
        <f>IF(K26="nio",0,IF(K26&gt;0,VLOOKUP(G26,'3-Productie normen'!A:K,VLOOKUP(K26,'3-Productie normen'!$B$35:$C$41,2,FALSE),FALSE)))/VLOOKUP(B26,'2-Kosten per locatie'!$A$12:$C$15,3,FALSE)</f>
        <v>0</v>
      </c>
      <c r="P26" s="290">
        <f t="shared" si="3"/>
        <v>0</v>
      </c>
      <c r="Q26" s="291"/>
      <c r="S26" s="292">
        <f t="shared" si="4"/>
        <v>536.79930796399992</v>
      </c>
    </row>
    <row r="27" spans="1:19" ht="14.1" customHeight="1">
      <c r="A27" s="38">
        <v>27</v>
      </c>
      <c r="B27" s="213" t="s">
        <v>37</v>
      </c>
      <c r="C27" s="213" t="s">
        <v>95</v>
      </c>
      <c r="D27" s="284" t="s">
        <v>96</v>
      </c>
      <c r="E27" s="49" t="s">
        <v>128</v>
      </c>
      <c r="F27" s="50" t="s">
        <v>127</v>
      </c>
      <c r="G27" s="268" t="s">
        <v>48</v>
      </c>
      <c r="H27" s="194" t="s">
        <v>99</v>
      </c>
      <c r="I27" s="286">
        <v>1.250202386497</v>
      </c>
      <c r="J27" s="287">
        <f t="shared" si="0"/>
        <v>400</v>
      </c>
      <c r="K27" s="288">
        <v>200</v>
      </c>
      <c r="L27" s="288">
        <v>200</v>
      </c>
      <c r="M27" s="289" t="e">
        <f t="shared" si="1"/>
        <v>#DIV/0!</v>
      </c>
      <c r="N27" s="289" t="e">
        <f t="shared" si="2"/>
        <v>#DIV/0!</v>
      </c>
      <c r="O27" s="290">
        <f>IF(K27="nio",0,IF(K27&gt;0,VLOOKUP(G27,'3-Productie normen'!A:K,VLOOKUP(K27,'3-Productie normen'!$B$35:$C$41,2,FALSE),FALSE)))/VLOOKUP(B27,'2-Kosten per locatie'!$A$12:$C$15,3,FALSE)</f>
        <v>0</v>
      </c>
      <c r="P27" s="290">
        <f t="shared" si="3"/>
        <v>0</v>
      </c>
      <c r="Q27" s="291"/>
      <c r="S27" s="292">
        <f t="shared" si="4"/>
        <v>500.08095459880002</v>
      </c>
    </row>
    <row r="28" spans="1:19" ht="14.1" customHeight="1">
      <c r="A28" s="38">
        <v>28</v>
      </c>
      <c r="B28" s="213" t="s">
        <v>37</v>
      </c>
      <c r="C28" s="213" t="s">
        <v>95</v>
      </c>
      <c r="D28" s="284" t="s">
        <v>96</v>
      </c>
      <c r="E28" s="49" t="s">
        <v>129</v>
      </c>
      <c r="F28" s="50" t="s">
        <v>127</v>
      </c>
      <c r="G28" s="268" t="s">
        <v>48</v>
      </c>
      <c r="H28" s="194" t="s">
        <v>99</v>
      </c>
      <c r="I28" s="286">
        <v>1.250201801869</v>
      </c>
      <c r="J28" s="287">
        <f t="shared" si="0"/>
        <v>400</v>
      </c>
      <c r="K28" s="288">
        <v>200</v>
      </c>
      <c r="L28" s="288">
        <v>200</v>
      </c>
      <c r="M28" s="289" t="e">
        <f t="shared" si="1"/>
        <v>#DIV/0!</v>
      </c>
      <c r="N28" s="289" t="e">
        <f t="shared" si="2"/>
        <v>#DIV/0!</v>
      </c>
      <c r="O28" s="290">
        <f>IF(K28="nio",0,IF(K28&gt;0,VLOOKUP(G28,'3-Productie normen'!A:K,VLOOKUP(K28,'3-Productie normen'!$B$35:$C$41,2,FALSE),FALSE)))/VLOOKUP(B28,'2-Kosten per locatie'!$A$12:$C$15,3,FALSE)</f>
        <v>0</v>
      </c>
      <c r="P28" s="290">
        <f t="shared" si="3"/>
        <v>0</v>
      </c>
      <c r="Q28" s="291"/>
      <c r="S28" s="292">
        <f t="shared" si="4"/>
        <v>500.08072074759997</v>
      </c>
    </row>
    <row r="29" spans="1:19" ht="14.1" customHeight="1">
      <c r="A29" s="38">
        <v>29</v>
      </c>
      <c r="B29" s="213" t="s">
        <v>37</v>
      </c>
      <c r="C29" s="213" t="s">
        <v>95</v>
      </c>
      <c r="D29" s="284" t="s">
        <v>96</v>
      </c>
      <c r="E29" s="49" t="s">
        <v>130</v>
      </c>
      <c r="F29" s="50" t="s">
        <v>127</v>
      </c>
      <c r="G29" s="268" t="s">
        <v>48</v>
      </c>
      <c r="H29" s="194" t="s">
        <v>99</v>
      </c>
      <c r="I29" s="286">
        <v>1.2502027187560001</v>
      </c>
      <c r="J29" s="287">
        <f t="shared" si="0"/>
        <v>400</v>
      </c>
      <c r="K29" s="288">
        <v>200</v>
      </c>
      <c r="L29" s="288">
        <v>200</v>
      </c>
      <c r="M29" s="289" t="e">
        <f t="shared" si="1"/>
        <v>#DIV/0!</v>
      </c>
      <c r="N29" s="289" t="e">
        <f t="shared" si="2"/>
        <v>#DIV/0!</v>
      </c>
      <c r="O29" s="290">
        <f>IF(K29="nio",0,IF(K29&gt;0,VLOOKUP(G29,'3-Productie normen'!A:K,VLOOKUP(K29,'3-Productie normen'!$B$35:$C$41,2,FALSE),FALSE)))/VLOOKUP(B29,'2-Kosten per locatie'!$A$12:$C$15,3,FALSE)</f>
        <v>0</v>
      </c>
      <c r="P29" s="290">
        <f t="shared" si="3"/>
        <v>0</v>
      </c>
      <c r="Q29" s="291"/>
      <c r="S29" s="292">
        <f t="shared" si="4"/>
        <v>500.08108750240001</v>
      </c>
    </row>
    <row r="30" spans="1:19" ht="14.1" customHeight="1">
      <c r="A30" s="38">
        <v>30</v>
      </c>
      <c r="B30" s="213" t="s">
        <v>37</v>
      </c>
      <c r="C30" s="213" t="s">
        <v>95</v>
      </c>
      <c r="D30" s="284" t="s">
        <v>96</v>
      </c>
      <c r="E30" s="49" t="s">
        <v>131</v>
      </c>
      <c r="F30" s="50" t="s">
        <v>132</v>
      </c>
      <c r="G30" s="268" t="s">
        <v>48</v>
      </c>
      <c r="H30" s="194" t="s">
        <v>99</v>
      </c>
      <c r="I30" s="286">
        <v>0.58804123826900001</v>
      </c>
      <c r="J30" s="287">
        <f t="shared" si="0"/>
        <v>400</v>
      </c>
      <c r="K30" s="288">
        <v>200</v>
      </c>
      <c r="L30" s="288">
        <v>200</v>
      </c>
      <c r="M30" s="289" t="e">
        <f t="shared" si="1"/>
        <v>#DIV/0!</v>
      </c>
      <c r="N30" s="289" t="e">
        <f t="shared" si="2"/>
        <v>#DIV/0!</v>
      </c>
      <c r="O30" s="290">
        <f>IF(K30="nio",0,IF(K30&gt;0,VLOOKUP(G30,'3-Productie normen'!A:K,VLOOKUP(K30,'3-Productie normen'!$B$35:$C$41,2,FALSE),FALSE)))/VLOOKUP(B30,'2-Kosten per locatie'!$A$12:$C$15,3,FALSE)</f>
        <v>0</v>
      </c>
      <c r="P30" s="290">
        <f t="shared" si="3"/>
        <v>0</v>
      </c>
      <c r="Q30" s="291"/>
      <c r="S30" s="292">
        <f t="shared" si="4"/>
        <v>235.21649530760001</v>
      </c>
    </row>
    <row r="31" spans="1:19" ht="14.1" customHeight="1">
      <c r="A31" s="38">
        <v>31</v>
      </c>
      <c r="B31" s="213" t="s">
        <v>37</v>
      </c>
      <c r="C31" s="213" t="s">
        <v>95</v>
      </c>
      <c r="D31" s="284" t="s">
        <v>96</v>
      </c>
      <c r="E31" s="49" t="s">
        <v>133</v>
      </c>
      <c r="F31" s="50" t="s">
        <v>132</v>
      </c>
      <c r="G31" s="268" t="s">
        <v>48</v>
      </c>
      <c r="H31" s="194" t="s">
        <v>99</v>
      </c>
      <c r="I31" s="286">
        <v>0.542996386883</v>
      </c>
      <c r="J31" s="287">
        <f t="shared" si="0"/>
        <v>400</v>
      </c>
      <c r="K31" s="288">
        <v>200</v>
      </c>
      <c r="L31" s="288">
        <v>200</v>
      </c>
      <c r="M31" s="289" t="e">
        <f t="shared" si="1"/>
        <v>#DIV/0!</v>
      </c>
      <c r="N31" s="289" t="e">
        <f t="shared" si="2"/>
        <v>#DIV/0!</v>
      </c>
      <c r="O31" s="290">
        <f>IF(K31="nio",0,IF(K31&gt;0,VLOOKUP(G31,'3-Productie normen'!A:K,VLOOKUP(K31,'3-Productie normen'!$B$35:$C$41,2,FALSE),FALSE)))/VLOOKUP(B31,'2-Kosten per locatie'!$A$12:$C$15,3,FALSE)</f>
        <v>0</v>
      </c>
      <c r="P31" s="290">
        <f t="shared" si="3"/>
        <v>0</v>
      </c>
      <c r="Q31" s="291"/>
      <c r="S31" s="292">
        <f t="shared" si="4"/>
        <v>217.1985547532</v>
      </c>
    </row>
    <row r="32" spans="1:19" ht="14.1" customHeight="1">
      <c r="A32" s="38">
        <v>32</v>
      </c>
      <c r="B32" s="213" t="s">
        <v>37</v>
      </c>
      <c r="C32" s="213" t="s">
        <v>95</v>
      </c>
      <c r="D32" s="284" t="s">
        <v>96</v>
      </c>
      <c r="E32" s="49" t="s">
        <v>134</v>
      </c>
      <c r="F32" s="50" t="s">
        <v>132</v>
      </c>
      <c r="G32" s="268" t="s">
        <v>48</v>
      </c>
      <c r="H32" s="194" t="s">
        <v>99</v>
      </c>
      <c r="I32" s="286">
        <v>0.542996386883</v>
      </c>
      <c r="J32" s="287">
        <f t="shared" si="0"/>
        <v>400</v>
      </c>
      <c r="K32" s="288">
        <v>200</v>
      </c>
      <c r="L32" s="288">
        <v>200</v>
      </c>
      <c r="M32" s="289" t="e">
        <f t="shared" si="1"/>
        <v>#DIV/0!</v>
      </c>
      <c r="N32" s="289" t="e">
        <f t="shared" si="2"/>
        <v>#DIV/0!</v>
      </c>
      <c r="O32" s="290">
        <f>IF(K32="nio",0,IF(K32&gt;0,VLOOKUP(G32,'3-Productie normen'!A:K,VLOOKUP(K32,'3-Productie normen'!$B$35:$C$41,2,FALSE),FALSE)))/VLOOKUP(B32,'2-Kosten per locatie'!$A$12:$C$15,3,FALSE)</f>
        <v>0</v>
      </c>
      <c r="P32" s="290">
        <f t="shared" si="3"/>
        <v>0</v>
      </c>
      <c r="Q32" s="291"/>
      <c r="S32" s="292">
        <f t="shared" si="4"/>
        <v>217.1985547532</v>
      </c>
    </row>
    <row r="33" spans="1:19" ht="14.1" customHeight="1">
      <c r="A33" s="38">
        <v>33</v>
      </c>
      <c r="B33" s="213" t="s">
        <v>37</v>
      </c>
      <c r="C33" s="213" t="s">
        <v>95</v>
      </c>
      <c r="D33" s="284" t="s">
        <v>96</v>
      </c>
      <c r="E33" s="49" t="s">
        <v>135</v>
      </c>
      <c r="F33" s="50" t="s">
        <v>132</v>
      </c>
      <c r="G33" s="268" t="s">
        <v>48</v>
      </c>
      <c r="H33" s="194" t="s">
        <v>99</v>
      </c>
      <c r="I33" s="286">
        <v>0.542996386883</v>
      </c>
      <c r="J33" s="287">
        <f t="shared" si="0"/>
        <v>400</v>
      </c>
      <c r="K33" s="288">
        <v>200</v>
      </c>
      <c r="L33" s="288">
        <v>200</v>
      </c>
      <c r="M33" s="289" t="e">
        <f t="shared" si="1"/>
        <v>#DIV/0!</v>
      </c>
      <c r="N33" s="289" t="e">
        <f t="shared" si="2"/>
        <v>#DIV/0!</v>
      </c>
      <c r="O33" s="290">
        <f>IF(K33="nio",0,IF(K33&gt;0,VLOOKUP(G33,'3-Productie normen'!A:K,VLOOKUP(K33,'3-Productie normen'!$B$35:$C$41,2,FALSE),FALSE)))/VLOOKUP(B33,'2-Kosten per locatie'!$A$12:$C$15,3,FALSE)</f>
        <v>0</v>
      </c>
      <c r="P33" s="290">
        <f t="shared" si="3"/>
        <v>0</v>
      </c>
      <c r="Q33" s="291"/>
      <c r="S33" s="292">
        <f t="shared" si="4"/>
        <v>217.1985547532</v>
      </c>
    </row>
    <row r="34" spans="1:19" ht="14.1" customHeight="1">
      <c r="A34" s="38">
        <v>34</v>
      </c>
      <c r="B34" s="213" t="s">
        <v>37</v>
      </c>
      <c r="C34" s="213" t="s">
        <v>95</v>
      </c>
      <c r="D34" s="284" t="s">
        <v>96</v>
      </c>
      <c r="E34" s="49" t="s">
        <v>136</v>
      </c>
      <c r="F34" s="50" t="s">
        <v>132</v>
      </c>
      <c r="G34" s="268" t="s">
        <v>48</v>
      </c>
      <c r="H34" s="194" t="s">
        <v>99</v>
      </c>
      <c r="I34" s="286">
        <v>0.588450961524</v>
      </c>
      <c r="J34" s="287">
        <f t="shared" si="0"/>
        <v>400</v>
      </c>
      <c r="K34" s="288">
        <v>200</v>
      </c>
      <c r="L34" s="288">
        <v>200</v>
      </c>
      <c r="M34" s="289" t="e">
        <f t="shared" si="1"/>
        <v>#DIV/0!</v>
      </c>
      <c r="N34" s="289" t="e">
        <f t="shared" si="2"/>
        <v>#DIV/0!</v>
      </c>
      <c r="O34" s="290">
        <f>IF(K34="nio",0,IF(K34&gt;0,VLOOKUP(G34,'3-Productie normen'!A:K,VLOOKUP(K34,'3-Productie normen'!$B$35:$C$41,2,FALSE),FALSE)))/VLOOKUP(B34,'2-Kosten per locatie'!$A$12:$C$15,3,FALSE)</f>
        <v>0</v>
      </c>
      <c r="P34" s="290">
        <f t="shared" si="3"/>
        <v>0</v>
      </c>
      <c r="Q34" s="291"/>
      <c r="S34" s="292">
        <f t="shared" si="4"/>
        <v>235.38038460960001</v>
      </c>
    </row>
    <row r="35" spans="1:19" ht="14.1" customHeight="1">
      <c r="A35" s="38">
        <v>35</v>
      </c>
      <c r="B35" s="213" t="s">
        <v>37</v>
      </c>
      <c r="C35" s="213" t="s">
        <v>95</v>
      </c>
      <c r="D35" s="284" t="s">
        <v>96</v>
      </c>
      <c r="E35" s="49" t="s">
        <v>137</v>
      </c>
      <c r="F35" s="50" t="s">
        <v>138</v>
      </c>
      <c r="G35" s="194" t="s">
        <v>65</v>
      </c>
      <c r="H35" s="194" t="s">
        <v>139</v>
      </c>
      <c r="I35" s="286">
        <v>3.7622425809240001</v>
      </c>
      <c r="J35" s="287">
        <f t="shared" si="0"/>
        <v>0</v>
      </c>
      <c r="K35" s="288" t="s">
        <v>104</v>
      </c>
      <c r="L35" s="288"/>
      <c r="M35" s="289">
        <f t="shared" si="1"/>
        <v>0</v>
      </c>
      <c r="N35" s="289">
        <f t="shared" si="2"/>
        <v>0</v>
      </c>
      <c r="O35" s="290">
        <f>IF(K35="nio",0,IF(K35&gt;0,VLOOKUP(G35,'3-Productie normen'!A:K,VLOOKUP(K35,'3-Productie normen'!$B$35:$C$41,2,FALSE),FALSE)))/VLOOKUP(B35,'2-Kosten per locatie'!$A$12:$C$15,3,FALSE)</f>
        <v>0</v>
      </c>
      <c r="P35" s="290">
        <f t="shared" si="3"/>
        <v>0</v>
      </c>
      <c r="Q35" s="291"/>
      <c r="S35" s="292">
        <f t="shared" si="4"/>
        <v>0</v>
      </c>
    </row>
    <row r="36" spans="1:19" ht="14.1" customHeight="1">
      <c r="A36" s="38">
        <v>36</v>
      </c>
      <c r="B36" s="213" t="s">
        <v>37</v>
      </c>
      <c r="C36" s="213" t="s">
        <v>95</v>
      </c>
      <c r="D36" s="284" t="s">
        <v>96</v>
      </c>
      <c r="E36" s="49" t="s">
        <v>140</v>
      </c>
      <c r="F36" s="50" t="s">
        <v>141</v>
      </c>
      <c r="G36" s="271" t="s">
        <v>60</v>
      </c>
      <c r="H36" s="194" t="s">
        <v>142</v>
      </c>
      <c r="I36" s="286">
        <v>45.77786598977</v>
      </c>
      <c r="J36" s="287">
        <f t="shared" si="0"/>
        <v>200</v>
      </c>
      <c r="K36" s="288">
        <v>200</v>
      </c>
      <c r="L36" s="288"/>
      <c r="M36" s="289" t="e">
        <f t="shared" si="1"/>
        <v>#DIV/0!</v>
      </c>
      <c r="N36" s="289">
        <f t="shared" si="2"/>
        <v>0</v>
      </c>
      <c r="O36" s="290">
        <f>IF(K36="nio",0,IF(K36&gt;0,VLOOKUP(G36,'3-Productie normen'!A:K,VLOOKUP(K36,'3-Productie normen'!$B$35:$C$41,2,FALSE),FALSE)))/VLOOKUP(B36,'2-Kosten per locatie'!$A$12:$C$15,3,FALSE)</f>
        <v>0</v>
      </c>
      <c r="P36" s="290">
        <f t="shared" si="3"/>
        <v>0</v>
      </c>
      <c r="Q36" s="291"/>
      <c r="S36" s="292">
        <f t="shared" si="4"/>
        <v>9155.5731979539996</v>
      </c>
    </row>
    <row r="37" spans="1:19" ht="14.1" customHeight="1">
      <c r="A37" s="38">
        <v>37</v>
      </c>
      <c r="B37" s="213" t="s">
        <v>37</v>
      </c>
      <c r="C37" s="213" t="s">
        <v>95</v>
      </c>
      <c r="D37" s="284" t="s">
        <v>96</v>
      </c>
      <c r="E37" s="49" t="s">
        <v>143</v>
      </c>
      <c r="F37" s="50" t="s">
        <v>141</v>
      </c>
      <c r="G37" s="271" t="s">
        <v>60</v>
      </c>
      <c r="H37" s="194" t="s">
        <v>142</v>
      </c>
      <c r="I37" s="286">
        <v>52.597765989770998</v>
      </c>
      <c r="J37" s="287">
        <f t="shared" si="0"/>
        <v>200</v>
      </c>
      <c r="K37" s="288">
        <v>200</v>
      </c>
      <c r="L37" s="288"/>
      <c r="M37" s="289" t="e">
        <f t="shared" si="1"/>
        <v>#DIV/0!</v>
      </c>
      <c r="N37" s="289">
        <f t="shared" si="2"/>
        <v>0</v>
      </c>
      <c r="O37" s="290">
        <f>IF(K37="nio",0,IF(K37&gt;0,VLOOKUP(G37,'3-Productie normen'!A:K,VLOOKUP(K37,'3-Productie normen'!$B$35:$C$41,2,FALSE),FALSE)))/VLOOKUP(B37,'2-Kosten per locatie'!$A$12:$C$15,3,FALSE)</f>
        <v>0</v>
      </c>
      <c r="P37" s="290">
        <f t="shared" si="3"/>
        <v>0</v>
      </c>
      <c r="Q37" s="291"/>
      <c r="S37" s="292">
        <f t="shared" si="4"/>
        <v>10519.553197954199</v>
      </c>
    </row>
    <row r="38" spans="1:19" ht="14.1" customHeight="1">
      <c r="A38" s="38">
        <v>38</v>
      </c>
      <c r="B38" s="213" t="s">
        <v>37</v>
      </c>
      <c r="C38" s="213" t="s">
        <v>95</v>
      </c>
      <c r="D38" s="284" t="s">
        <v>96</v>
      </c>
      <c r="E38" s="49" t="s">
        <v>144</v>
      </c>
      <c r="F38" s="50" t="s">
        <v>141</v>
      </c>
      <c r="G38" s="271" t="s">
        <v>60</v>
      </c>
      <c r="H38" s="194" t="s">
        <v>142</v>
      </c>
      <c r="I38" s="286">
        <v>51.871183438613002</v>
      </c>
      <c r="J38" s="287">
        <f t="shared" si="0"/>
        <v>200</v>
      </c>
      <c r="K38" s="288">
        <v>200</v>
      </c>
      <c r="L38" s="288"/>
      <c r="M38" s="289" t="e">
        <f t="shared" si="1"/>
        <v>#DIV/0!</v>
      </c>
      <c r="N38" s="289">
        <f t="shared" si="2"/>
        <v>0</v>
      </c>
      <c r="O38" s="290">
        <f>IF(K38="nio",0,IF(K38&gt;0,VLOOKUP(G38,'3-Productie normen'!A:K,VLOOKUP(K38,'3-Productie normen'!$B$35:$C$41,2,FALSE),FALSE)))/VLOOKUP(B38,'2-Kosten per locatie'!$A$12:$C$15,3,FALSE)</f>
        <v>0</v>
      </c>
      <c r="P38" s="290">
        <f t="shared" si="3"/>
        <v>0</v>
      </c>
      <c r="Q38" s="291"/>
      <c r="S38" s="292">
        <f t="shared" si="4"/>
        <v>10374.236687722601</v>
      </c>
    </row>
    <row r="39" spans="1:19" ht="14.1" customHeight="1">
      <c r="A39" s="38">
        <v>39</v>
      </c>
      <c r="B39" s="213" t="s">
        <v>37</v>
      </c>
      <c r="C39" s="213" t="s">
        <v>95</v>
      </c>
      <c r="D39" s="284" t="s">
        <v>96</v>
      </c>
      <c r="E39" s="49" t="s">
        <v>145</v>
      </c>
      <c r="F39" s="50" t="s">
        <v>141</v>
      </c>
      <c r="G39" s="271" t="s">
        <v>60</v>
      </c>
      <c r="H39" s="194" t="s">
        <v>142</v>
      </c>
      <c r="I39" s="286">
        <v>52.597765989769997</v>
      </c>
      <c r="J39" s="287">
        <f t="shared" si="0"/>
        <v>200</v>
      </c>
      <c r="K39" s="288">
        <v>200</v>
      </c>
      <c r="L39" s="288"/>
      <c r="M39" s="289" t="e">
        <f t="shared" si="1"/>
        <v>#DIV/0!</v>
      </c>
      <c r="N39" s="289">
        <f t="shared" si="2"/>
        <v>0</v>
      </c>
      <c r="O39" s="290">
        <f>IF(K39="nio",0,IF(K39&gt;0,VLOOKUP(G39,'3-Productie normen'!A:K,VLOOKUP(K39,'3-Productie normen'!$B$35:$C$41,2,FALSE),FALSE)))/VLOOKUP(B39,'2-Kosten per locatie'!$A$12:$C$15,3,FALSE)</f>
        <v>0</v>
      </c>
      <c r="P39" s="290">
        <f t="shared" si="3"/>
        <v>0</v>
      </c>
      <c r="Q39" s="291"/>
      <c r="S39" s="292">
        <f t="shared" si="4"/>
        <v>10519.553197953999</v>
      </c>
    </row>
    <row r="40" spans="1:19" ht="14.1" customHeight="1">
      <c r="A40" s="38">
        <v>40</v>
      </c>
      <c r="B40" s="213" t="s">
        <v>37</v>
      </c>
      <c r="C40" s="213" t="s">
        <v>95</v>
      </c>
      <c r="D40" s="284" t="s">
        <v>96</v>
      </c>
      <c r="E40" s="49" t="s">
        <v>146</v>
      </c>
      <c r="F40" s="50" t="s">
        <v>141</v>
      </c>
      <c r="G40" s="271" t="s">
        <v>60</v>
      </c>
      <c r="H40" s="194" t="s">
        <v>142</v>
      </c>
      <c r="I40" s="286">
        <v>49.570500000000997</v>
      </c>
      <c r="J40" s="287">
        <f t="shared" si="0"/>
        <v>200</v>
      </c>
      <c r="K40" s="288">
        <v>200</v>
      </c>
      <c r="L40" s="288"/>
      <c r="M40" s="289" t="e">
        <f t="shared" si="1"/>
        <v>#DIV/0!</v>
      </c>
      <c r="N40" s="289">
        <f t="shared" si="2"/>
        <v>0</v>
      </c>
      <c r="O40" s="290">
        <f>IF(K40="nio",0,IF(K40&gt;0,VLOOKUP(G40,'3-Productie normen'!A:K,VLOOKUP(K40,'3-Productie normen'!$B$35:$C$41,2,FALSE),FALSE)))/VLOOKUP(B40,'2-Kosten per locatie'!$A$12:$C$15,3,FALSE)</f>
        <v>0</v>
      </c>
      <c r="P40" s="290">
        <f t="shared" si="3"/>
        <v>0</v>
      </c>
      <c r="Q40" s="291"/>
      <c r="S40" s="292">
        <f t="shared" si="4"/>
        <v>9914.1000000001986</v>
      </c>
    </row>
    <row r="41" spans="1:19" ht="14.1" customHeight="1">
      <c r="A41" s="38">
        <v>41</v>
      </c>
      <c r="B41" s="213" t="s">
        <v>37</v>
      </c>
      <c r="C41" s="213" t="s">
        <v>95</v>
      </c>
      <c r="D41" s="284" t="s">
        <v>96</v>
      </c>
      <c r="E41" s="49" t="s">
        <v>147</v>
      </c>
      <c r="F41" s="397" t="s">
        <v>141</v>
      </c>
      <c r="G41" s="271" t="s">
        <v>60</v>
      </c>
      <c r="H41" s="194" t="s">
        <v>142</v>
      </c>
      <c r="I41" s="286">
        <v>52.923828539512002</v>
      </c>
      <c r="J41" s="287">
        <f t="shared" si="0"/>
        <v>200</v>
      </c>
      <c r="K41" s="288">
        <v>200</v>
      </c>
      <c r="L41" s="288"/>
      <c r="M41" s="289" t="e">
        <f t="shared" si="1"/>
        <v>#DIV/0!</v>
      </c>
      <c r="N41" s="289">
        <f t="shared" si="2"/>
        <v>0</v>
      </c>
      <c r="O41" s="290">
        <f>IF(K41="nio",0,IF(K41&gt;0,VLOOKUP(G41,'3-Productie normen'!A:K,VLOOKUP(K41,'3-Productie normen'!$B$35:$C$41,2,FALSE),FALSE)))/VLOOKUP(B41,'2-Kosten per locatie'!$A$12:$C$15,3,FALSE)</f>
        <v>0</v>
      </c>
      <c r="P41" s="290">
        <f t="shared" si="3"/>
        <v>0</v>
      </c>
      <c r="Q41" s="291"/>
      <c r="S41" s="292">
        <f t="shared" si="4"/>
        <v>10584.765707902401</v>
      </c>
    </row>
    <row r="42" spans="1:19" ht="14.1" customHeight="1">
      <c r="A42" s="38">
        <v>42</v>
      </c>
      <c r="B42" s="213" t="s">
        <v>37</v>
      </c>
      <c r="C42" s="213" t="s">
        <v>95</v>
      </c>
      <c r="D42" s="284" t="s">
        <v>96</v>
      </c>
      <c r="E42" s="49" t="s">
        <v>148</v>
      </c>
      <c r="F42" s="50" t="s">
        <v>149</v>
      </c>
      <c r="G42" s="268" t="s">
        <v>47</v>
      </c>
      <c r="H42" s="194" t="s">
        <v>142</v>
      </c>
      <c r="I42" s="286">
        <v>33.875219999999999</v>
      </c>
      <c r="J42" s="287">
        <f t="shared" si="0"/>
        <v>80</v>
      </c>
      <c r="K42" s="288">
        <v>80</v>
      </c>
      <c r="L42" s="288"/>
      <c r="M42" s="289" t="e">
        <f t="shared" si="1"/>
        <v>#DIV/0!</v>
      </c>
      <c r="N42" s="289">
        <f t="shared" si="2"/>
        <v>0</v>
      </c>
      <c r="O42" s="290">
        <f>IF(K42="nio",0,IF(K42&gt;0,VLOOKUP(G42,'3-Productie normen'!A:K,VLOOKUP(K42,'3-Productie normen'!$B$35:$C$41,2,FALSE),FALSE)))/VLOOKUP(B42,'2-Kosten per locatie'!$A$12:$C$15,3,FALSE)</f>
        <v>0</v>
      </c>
      <c r="P42" s="290">
        <f t="shared" si="3"/>
        <v>0</v>
      </c>
      <c r="Q42" s="291"/>
      <c r="S42" s="292">
        <f t="shared" si="4"/>
        <v>2710.0176000000001</v>
      </c>
    </row>
    <row r="43" spans="1:19" ht="14.1" customHeight="1">
      <c r="A43" s="38">
        <v>43</v>
      </c>
      <c r="B43" s="213" t="s">
        <v>37</v>
      </c>
      <c r="C43" s="213" t="s">
        <v>95</v>
      </c>
      <c r="D43" s="284" t="s">
        <v>96</v>
      </c>
      <c r="E43" s="49" t="s">
        <v>150</v>
      </c>
      <c r="F43" s="50" t="s">
        <v>151</v>
      </c>
      <c r="G43" s="268" t="s">
        <v>47</v>
      </c>
      <c r="H43" s="194" t="s">
        <v>142</v>
      </c>
      <c r="I43" s="286">
        <v>21.600000000001</v>
      </c>
      <c r="J43" s="287">
        <f t="shared" si="0"/>
        <v>80</v>
      </c>
      <c r="K43" s="288">
        <v>80</v>
      </c>
      <c r="L43" s="288"/>
      <c r="M43" s="289" t="e">
        <f t="shared" si="1"/>
        <v>#DIV/0!</v>
      </c>
      <c r="N43" s="289">
        <f t="shared" si="2"/>
        <v>0</v>
      </c>
      <c r="O43" s="290">
        <f>IF(K43="nio",0,IF(K43&gt;0,VLOOKUP(G43,'3-Productie normen'!A:K,VLOOKUP(K43,'3-Productie normen'!$B$35:$C$41,2,FALSE),FALSE)))/VLOOKUP(B43,'2-Kosten per locatie'!$A$12:$C$15,3,FALSE)</f>
        <v>0</v>
      </c>
      <c r="P43" s="290">
        <f t="shared" si="3"/>
        <v>0</v>
      </c>
      <c r="Q43" s="291"/>
      <c r="S43" s="292">
        <f t="shared" si="4"/>
        <v>1728.00000000008</v>
      </c>
    </row>
    <row r="44" spans="1:19" ht="14.1" customHeight="1">
      <c r="A44" s="38">
        <v>44</v>
      </c>
      <c r="B44" s="213" t="s">
        <v>37</v>
      </c>
      <c r="C44" s="213" t="s">
        <v>95</v>
      </c>
      <c r="D44" s="284" t="s">
        <v>96</v>
      </c>
      <c r="E44" s="49" t="s">
        <v>152</v>
      </c>
      <c r="F44" s="50" t="s">
        <v>153</v>
      </c>
      <c r="G44" s="268" t="s">
        <v>47</v>
      </c>
      <c r="H44" s="194" t="s">
        <v>142</v>
      </c>
      <c r="I44" s="286">
        <v>10.90522</v>
      </c>
      <c r="J44" s="287">
        <f t="shared" si="0"/>
        <v>80</v>
      </c>
      <c r="K44" s="288">
        <v>80</v>
      </c>
      <c r="L44" s="288"/>
      <c r="M44" s="289" t="e">
        <f t="shared" si="1"/>
        <v>#DIV/0!</v>
      </c>
      <c r="N44" s="289">
        <f t="shared" si="2"/>
        <v>0</v>
      </c>
      <c r="O44" s="290">
        <f>IF(K44="nio",0,IF(K44&gt;0,VLOOKUP(G44,'3-Productie normen'!A:K,VLOOKUP(K44,'3-Productie normen'!$B$35:$C$41,2,FALSE),FALSE)))/VLOOKUP(B44,'2-Kosten per locatie'!$A$12:$C$15,3,FALSE)</f>
        <v>0</v>
      </c>
      <c r="P44" s="290">
        <f t="shared" si="3"/>
        <v>0</v>
      </c>
      <c r="Q44" s="291"/>
      <c r="S44" s="292">
        <f t="shared" si="4"/>
        <v>872.41759999999999</v>
      </c>
    </row>
    <row r="45" spans="1:19" ht="14.1" customHeight="1">
      <c r="A45" s="38">
        <v>45</v>
      </c>
      <c r="B45" s="213" t="s">
        <v>37</v>
      </c>
      <c r="C45" s="213" t="s">
        <v>95</v>
      </c>
      <c r="D45" s="284" t="s">
        <v>96</v>
      </c>
      <c r="E45" s="49" t="s">
        <v>154</v>
      </c>
      <c r="F45" s="50" t="s">
        <v>153</v>
      </c>
      <c r="G45" s="268" t="s">
        <v>47</v>
      </c>
      <c r="H45" s="194" t="s">
        <v>142</v>
      </c>
      <c r="I45" s="286">
        <v>9.84</v>
      </c>
      <c r="J45" s="287">
        <f t="shared" si="0"/>
        <v>80</v>
      </c>
      <c r="K45" s="288">
        <v>80</v>
      </c>
      <c r="L45" s="288"/>
      <c r="M45" s="289" t="e">
        <f t="shared" si="1"/>
        <v>#DIV/0!</v>
      </c>
      <c r="N45" s="289">
        <f t="shared" si="2"/>
        <v>0</v>
      </c>
      <c r="O45" s="290">
        <f>IF(K45="nio",0,IF(K45&gt;0,VLOOKUP(G45,'3-Productie normen'!A:K,VLOOKUP(K45,'3-Productie normen'!$B$35:$C$41,2,FALSE),FALSE)))/VLOOKUP(B45,'2-Kosten per locatie'!$A$12:$C$15,3,FALSE)</f>
        <v>0</v>
      </c>
      <c r="P45" s="290">
        <f t="shared" si="3"/>
        <v>0</v>
      </c>
      <c r="Q45" s="291"/>
      <c r="S45" s="292">
        <f t="shared" si="4"/>
        <v>787.2</v>
      </c>
    </row>
    <row r="46" spans="1:19" ht="14.1" customHeight="1">
      <c r="A46" s="38">
        <v>46</v>
      </c>
      <c r="B46" s="213" t="s">
        <v>37</v>
      </c>
      <c r="C46" s="213" t="s">
        <v>95</v>
      </c>
      <c r="D46" s="284" t="s">
        <v>96</v>
      </c>
      <c r="E46" s="49" t="s">
        <v>155</v>
      </c>
      <c r="F46" s="50" t="s">
        <v>156</v>
      </c>
      <c r="G46" s="268" t="s">
        <v>47</v>
      </c>
      <c r="H46" s="194" t="s">
        <v>99</v>
      </c>
      <c r="I46" s="286">
        <v>22.331419364830001</v>
      </c>
      <c r="J46" s="287">
        <f t="shared" si="0"/>
        <v>80</v>
      </c>
      <c r="K46" s="288">
        <v>80</v>
      </c>
      <c r="L46" s="288"/>
      <c r="M46" s="289" t="e">
        <f t="shared" si="1"/>
        <v>#DIV/0!</v>
      </c>
      <c r="N46" s="289">
        <f t="shared" si="2"/>
        <v>0</v>
      </c>
      <c r="O46" s="290">
        <f>IF(K46="nio",0,IF(K46&gt;0,VLOOKUP(G46,'3-Productie normen'!A:K,VLOOKUP(K46,'3-Productie normen'!$B$35:$C$41,2,FALSE),FALSE)))/VLOOKUP(B46,'2-Kosten per locatie'!$A$12:$C$15,3,FALSE)</f>
        <v>0</v>
      </c>
      <c r="P46" s="290">
        <f t="shared" si="3"/>
        <v>0</v>
      </c>
      <c r="Q46" s="291"/>
      <c r="S46" s="292">
        <f t="shared" si="4"/>
        <v>1786.5135491864</v>
      </c>
    </row>
    <row r="47" spans="1:19" ht="14.1" customHeight="1">
      <c r="A47" s="38">
        <v>47</v>
      </c>
      <c r="B47" s="213" t="s">
        <v>37</v>
      </c>
      <c r="C47" s="213" t="s">
        <v>95</v>
      </c>
      <c r="D47" s="284" t="s">
        <v>96</v>
      </c>
      <c r="E47" s="49" t="s">
        <v>157</v>
      </c>
      <c r="F47" s="50" t="s">
        <v>158</v>
      </c>
      <c r="G47" s="194" t="s">
        <v>65</v>
      </c>
      <c r="H47" s="194" t="s">
        <v>99</v>
      </c>
      <c r="I47" s="286">
        <v>68.466712871493996</v>
      </c>
      <c r="J47" s="287">
        <f t="shared" si="0"/>
        <v>0</v>
      </c>
      <c r="K47" s="288" t="s">
        <v>104</v>
      </c>
      <c r="L47" s="288"/>
      <c r="M47" s="289">
        <f t="shared" si="1"/>
        <v>0</v>
      </c>
      <c r="N47" s="289">
        <f t="shared" si="2"/>
        <v>0</v>
      </c>
      <c r="O47" s="290">
        <f>IF(K47="nio",0,IF(K47&gt;0,VLOOKUP(G47,'3-Productie normen'!A:K,VLOOKUP(K47,'3-Productie normen'!$B$35:$C$41,2,FALSE),FALSE)))/VLOOKUP(B47,'2-Kosten per locatie'!$A$12:$C$15,3,FALSE)</f>
        <v>0</v>
      </c>
      <c r="P47" s="290">
        <f t="shared" si="3"/>
        <v>0</v>
      </c>
      <c r="Q47" s="291"/>
      <c r="S47" s="292">
        <f t="shared" si="4"/>
        <v>0</v>
      </c>
    </row>
    <row r="48" spans="1:19" ht="14.1" customHeight="1">
      <c r="A48" s="38">
        <v>48</v>
      </c>
      <c r="B48" s="213" t="s">
        <v>37</v>
      </c>
      <c r="C48" s="213" t="s">
        <v>95</v>
      </c>
      <c r="D48" s="284" t="s">
        <v>96</v>
      </c>
      <c r="E48" s="49" t="s">
        <v>159</v>
      </c>
      <c r="F48" s="50" t="s">
        <v>153</v>
      </c>
      <c r="G48" s="268" t="s">
        <v>47</v>
      </c>
      <c r="H48" s="194" t="s">
        <v>142</v>
      </c>
      <c r="I48" s="286">
        <v>16.621319197582</v>
      </c>
      <c r="J48" s="287">
        <f t="shared" si="0"/>
        <v>80</v>
      </c>
      <c r="K48" s="288">
        <v>80</v>
      </c>
      <c r="L48" s="288"/>
      <c r="M48" s="289" t="e">
        <f t="shared" si="1"/>
        <v>#DIV/0!</v>
      </c>
      <c r="N48" s="289">
        <f t="shared" si="2"/>
        <v>0</v>
      </c>
      <c r="O48" s="290">
        <f>IF(K48="nio",0,IF(K48&gt;0,VLOOKUP(G48,'3-Productie normen'!A:K,VLOOKUP(K48,'3-Productie normen'!$B$35:$C$41,2,FALSE),FALSE)))/VLOOKUP(B48,'2-Kosten per locatie'!$A$12:$C$15,3,FALSE)</f>
        <v>0</v>
      </c>
      <c r="P48" s="290">
        <f t="shared" si="3"/>
        <v>0</v>
      </c>
      <c r="Q48" s="291"/>
      <c r="S48" s="292">
        <f t="shared" si="4"/>
        <v>1329.70553580656</v>
      </c>
    </row>
    <row r="49" spans="1:19" ht="14.1" customHeight="1">
      <c r="A49" s="38">
        <v>49</v>
      </c>
      <c r="B49" s="213" t="s">
        <v>37</v>
      </c>
      <c r="C49" s="213" t="s">
        <v>95</v>
      </c>
      <c r="D49" s="284" t="s">
        <v>96</v>
      </c>
      <c r="E49" s="49" t="s">
        <v>160</v>
      </c>
      <c r="F49" s="50" t="s">
        <v>161</v>
      </c>
      <c r="G49" s="194" t="s">
        <v>65</v>
      </c>
      <c r="H49" s="194" t="s">
        <v>142</v>
      </c>
      <c r="I49" s="286">
        <v>34.342253110649999</v>
      </c>
      <c r="J49" s="287">
        <f t="shared" si="0"/>
        <v>0</v>
      </c>
      <c r="K49" s="288" t="s">
        <v>104</v>
      </c>
      <c r="L49" s="288"/>
      <c r="M49" s="289">
        <f t="shared" si="1"/>
        <v>0</v>
      </c>
      <c r="N49" s="289">
        <f t="shared" si="2"/>
        <v>0</v>
      </c>
      <c r="O49" s="290">
        <f>IF(K49="nio",0,IF(K49&gt;0,VLOOKUP(G49,'3-Productie normen'!A:K,VLOOKUP(K49,'3-Productie normen'!$B$35:$C$41,2,FALSE),FALSE)))/VLOOKUP(B49,'2-Kosten per locatie'!$A$12:$C$15,3,FALSE)</f>
        <v>0</v>
      </c>
      <c r="P49" s="290">
        <f t="shared" si="3"/>
        <v>0</v>
      </c>
      <c r="Q49" s="291"/>
      <c r="S49" s="292">
        <f t="shared" si="4"/>
        <v>0</v>
      </c>
    </row>
    <row r="50" spans="1:19" ht="14.1" customHeight="1">
      <c r="A50" s="38">
        <v>50</v>
      </c>
      <c r="B50" s="213" t="s">
        <v>37</v>
      </c>
      <c r="C50" s="213" t="s">
        <v>95</v>
      </c>
      <c r="D50" s="284" t="s">
        <v>96</v>
      </c>
      <c r="E50" s="49" t="s">
        <v>162</v>
      </c>
      <c r="F50" s="50" t="s">
        <v>163</v>
      </c>
      <c r="G50" s="268" t="s">
        <v>50</v>
      </c>
      <c r="H50" s="194" t="s">
        <v>164</v>
      </c>
      <c r="I50" s="286">
        <v>30.904800000000002</v>
      </c>
      <c r="J50" s="287">
        <f t="shared" si="0"/>
        <v>200</v>
      </c>
      <c r="K50" s="288">
        <v>200</v>
      </c>
      <c r="L50" s="288"/>
      <c r="M50" s="289" t="e">
        <f t="shared" si="1"/>
        <v>#DIV/0!</v>
      </c>
      <c r="N50" s="289">
        <f t="shared" si="2"/>
        <v>0</v>
      </c>
      <c r="O50" s="290">
        <f>IF(K50="nio",0,IF(K50&gt;0,VLOOKUP(G50,'3-Productie normen'!A:K,VLOOKUP(K50,'3-Productie normen'!$B$35:$C$41,2,FALSE),FALSE)))/VLOOKUP(B50,'2-Kosten per locatie'!$A$12:$C$15,3,FALSE)</f>
        <v>0</v>
      </c>
      <c r="P50" s="290">
        <f t="shared" si="3"/>
        <v>0</v>
      </c>
      <c r="Q50" s="291"/>
      <c r="S50" s="292">
        <f t="shared" si="4"/>
        <v>6180.96</v>
      </c>
    </row>
    <row r="51" spans="1:19" ht="14.1" customHeight="1">
      <c r="A51" s="38">
        <v>51</v>
      </c>
      <c r="B51" s="213" t="s">
        <v>37</v>
      </c>
      <c r="C51" s="213" t="s">
        <v>95</v>
      </c>
      <c r="D51" s="284" t="s">
        <v>96</v>
      </c>
      <c r="E51" s="49" t="s">
        <v>165</v>
      </c>
      <c r="F51" s="50" t="s">
        <v>166</v>
      </c>
      <c r="G51" s="268" t="s">
        <v>47</v>
      </c>
      <c r="H51" s="194" t="s">
        <v>142</v>
      </c>
      <c r="I51" s="286">
        <v>34.636131499999998</v>
      </c>
      <c r="J51" s="287">
        <f t="shared" si="0"/>
        <v>80</v>
      </c>
      <c r="K51" s="288">
        <v>80</v>
      </c>
      <c r="L51" s="288"/>
      <c r="M51" s="289" t="e">
        <f t="shared" si="1"/>
        <v>#DIV/0!</v>
      </c>
      <c r="N51" s="289">
        <f t="shared" si="2"/>
        <v>0</v>
      </c>
      <c r="O51" s="290">
        <f>IF(K51="nio",0,IF(K51&gt;0,VLOOKUP(G51,'3-Productie normen'!A:K,VLOOKUP(K51,'3-Productie normen'!$B$35:$C$41,2,FALSE),FALSE)))/VLOOKUP(B51,'2-Kosten per locatie'!$A$12:$C$15,3,FALSE)</f>
        <v>0</v>
      </c>
      <c r="P51" s="290">
        <f t="shared" si="3"/>
        <v>0</v>
      </c>
      <c r="Q51" s="291"/>
      <c r="S51" s="292">
        <f t="shared" si="4"/>
        <v>2770.8905199999999</v>
      </c>
    </row>
    <row r="52" spans="1:19" ht="14.1" customHeight="1">
      <c r="A52" s="38">
        <v>52</v>
      </c>
      <c r="B52" s="213" t="s">
        <v>37</v>
      </c>
      <c r="C52" s="213" t="s">
        <v>95</v>
      </c>
      <c r="D52" s="284" t="s">
        <v>96</v>
      </c>
      <c r="E52" s="49" t="s">
        <v>167</v>
      </c>
      <c r="F52" s="50" t="s">
        <v>168</v>
      </c>
      <c r="G52" s="268" t="s">
        <v>47</v>
      </c>
      <c r="H52" s="194" t="s">
        <v>142</v>
      </c>
      <c r="I52" s="286">
        <v>238.11048717443401</v>
      </c>
      <c r="J52" s="287">
        <f t="shared" si="0"/>
        <v>80</v>
      </c>
      <c r="K52" s="288">
        <v>80</v>
      </c>
      <c r="L52" s="288"/>
      <c r="M52" s="289" t="e">
        <f t="shared" si="1"/>
        <v>#DIV/0!</v>
      </c>
      <c r="N52" s="289">
        <f t="shared" si="2"/>
        <v>0</v>
      </c>
      <c r="O52" s="290">
        <f>IF(K52="nio",0,IF(K52&gt;0,VLOOKUP(G52,'3-Productie normen'!A:K,VLOOKUP(K52,'3-Productie normen'!$B$35:$C$41,2,FALSE),FALSE)))/VLOOKUP(B52,'2-Kosten per locatie'!$A$12:$C$15,3,FALSE)</f>
        <v>0</v>
      </c>
      <c r="P52" s="290">
        <f t="shared" si="3"/>
        <v>0</v>
      </c>
      <c r="Q52" s="291"/>
      <c r="S52" s="292">
        <f t="shared" si="4"/>
        <v>19048.83897395472</v>
      </c>
    </row>
    <row r="53" spans="1:19" ht="14.1" customHeight="1">
      <c r="A53" s="38">
        <v>53</v>
      </c>
      <c r="B53" s="213" t="s">
        <v>37</v>
      </c>
      <c r="C53" s="213" t="s">
        <v>95</v>
      </c>
      <c r="D53" s="284" t="s">
        <v>96</v>
      </c>
      <c r="E53" s="49" t="s">
        <v>169</v>
      </c>
      <c r="F53" s="50" t="s">
        <v>153</v>
      </c>
      <c r="G53" s="268" t="s">
        <v>47</v>
      </c>
      <c r="H53" s="194" t="s">
        <v>142</v>
      </c>
      <c r="I53" s="286">
        <v>41.097102301101003</v>
      </c>
      <c r="J53" s="287">
        <f t="shared" si="0"/>
        <v>80</v>
      </c>
      <c r="K53" s="288">
        <v>80</v>
      </c>
      <c r="L53" s="288"/>
      <c r="M53" s="289" t="e">
        <f t="shared" si="1"/>
        <v>#DIV/0!</v>
      </c>
      <c r="N53" s="289">
        <f t="shared" si="2"/>
        <v>0</v>
      </c>
      <c r="O53" s="290">
        <f>IF(K53="nio",0,IF(K53&gt;0,VLOOKUP(G53,'3-Productie normen'!A:K,VLOOKUP(K53,'3-Productie normen'!$B$35:$C$41,2,FALSE),FALSE)))/VLOOKUP(B53,'2-Kosten per locatie'!$A$12:$C$15,3,FALSE)</f>
        <v>0</v>
      </c>
      <c r="P53" s="290">
        <f t="shared" si="3"/>
        <v>0</v>
      </c>
      <c r="Q53" s="291"/>
      <c r="S53" s="292">
        <f t="shared" si="4"/>
        <v>3287.7681840880805</v>
      </c>
    </row>
    <row r="54" spans="1:19" ht="14.1" customHeight="1">
      <c r="A54" s="38">
        <v>54</v>
      </c>
      <c r="B54" s="213" t="s">
        <v>37</v>
      </c>
      <c r="C54" s="213" t="s">
        <v>95</v>
      </c>
      <c r="D54" s="284" t="s">
        <v>96</v>
      </c>
      <c r="E54" s="49" t="s">
        <v>170</v>
      </c>
      <c r="F54" s="50" t="s">
        <v>171</v>
      </c>
      <c r="G54" s="268" t="s">
        <v>47</v>
      </c>
      <c r="H54" s="194" t="s">
        <v>142</v>
      </c>
      <c r="I54" s="286">
        <v>17.459724820866001</v>
      </c>
      <c r="J54" s="287">
        <f t="shared" si="0"/>
        <v>80</v>
      </c>
      <c r="K54" s="288">
        <v>80</v>
      </c>
      <c r="L54" s="288"/>
      <c r="M54" s="289" t="e">
        <f t="shared" si="1"/>
        <v>#DIV/0!</v>
      </c>
      <c r="N54" s="289">
        <f t="shared" si="2"/>
        <v>0</v>
      </c>
      <c r="O54" s="290">
        <f>IF(K54="nio",0,IF(K54&gt;0,VLOOKUP(G54,'3-Productie normen'!A:K,VLOOKUP(K54,'3-Productie normen'!$B$35:$C$41,2,FALSE),FALSE)))/VLOOKUP(B54,'2-Kosten per locatie'!$A$12:$C$15,3,FALSE)</f>
        <v>0</v>
      </c>
      <c r="P54" s="290">
        <f t="shared" si="3"/>
        <v>0</v>
      </c>
      <c r="Q54" s="291"/>
      <c r="S54" s="292">
        <f t="shared" si="4"/>
        <v>1396.77798566928</v>
      </c>
    </row>
    <row r="55" spans="1:19" ht="14.1" customHeight="1">
      <c r="A55" s="38">
        <v>55</v>
      </c>
      <c r="B55" s="213" t="s">
        <v>37</v>
      </c>
      <c r="C55" s="213" t="s">
        <v>95</v>
      </c>
      <c r="D55" s="284" t="s">
        <v>96</v>
      </c>
      <c r="E55" s="49" t="s">
        <v>172</v>
      </c>
      <c r="F55" s="50" t="s">
        <v>173</v>
      </c>
      <c r="G55" s="268" t="s">
        <v>53</v>
      </c>
      <c r="H55" s="194" t="s">
        <v>142</v>
      </c>
      <c r="I55" s="286">
        <v>41.172375178522998</v>
      </c>
      <c r="J55" s="287">
        <f t="shared" si="0"/>
        <v>200</v>
      </c>
      <c r="K55" s="288">
        <v>200</v>
      </c>
      <c r="L55" s="288"/>
      <c r="M55" s="289" t="e">
        <f t="shared" si="1"/>
        <v>#DIV/0!</v>
      </c>
      <c r="N55" s="289">
        <f t="shared" si="2"/>
        <v>0</v>
      </c>
      <c r="O55" s="290">
        <f>IF(K55="nio",0,IF(K55&gt;0,VLOOKUP(G55,'3-Productie normen'!A:K,VLOOKUP(K55,'3-Productie normen'!$B$35:$C$41,2,FALSE),FALSE)))/VLOOKUP(B55,'2-Kosten per locatie'!$A$12:$C$15,3,FALSE)</f>
        <v>0</v>
      </c>
      <c r="P55" s="290">
        <f t="shared" si="3"/>
        <v>0</v>
      </c>
      <c r="Q55" s="291"/>
      <c r="S55" s="292">
        <f t="shared" si="4"/>
        <v>8234.4750357045996</v>
      </c>
    </row>
    <row r="56" spans="1:19" ht="14.1" customHeight="1">
      <c r="A56" s="38">
        <v>56</v>
      </c>
      <c r="B56" s="213" t="s">
        <v>37</v>
      </c>
      <c r="C56" s="213" t="s">
        <v>95</v>
      </c>
      <c r="D56" s="284" t="s">
        <v>96</v>
      </c>
      <c r="E56" s="49" t="s">
        <v>174</v>
      </c>
      <c r="F56" s="50" t="s">
        <v>138</v>
      </c>
      <c r="G56" s="194" t="s">
        <v>65</v>
      </c>
      <c r="H56" s="194" t="s">
        <v>139</v>
      </c>
      <c r="I56" s="286">
        <v>3.749929529519</v>
      </c>
      <c r="J56" s="287">
        <f t="shared" si="0"/>
        <v>0</v>
      </c>
      <c r="K56" s="288" t="s">
        <v>104</v>
      </c>
      <c r="L56" s="288"/>
      <c r="M56" s="289">
        <f t="shared" si="1"/>
        <v>0</v>
      </c>
      <c r="N56" s="289">
        <f t="shared" si="2"/>
        <v>0</v>
      </c>
      <c r="O56" s="290">
        <f>IF(K56="nio",0,IF(K56&gt;0,VLOOKUP(G56,'3-Productie normen'!A:K,VLOOKUP(K56,'3-Productie normen'!$B$35:$C$41,2,FALSE),FALSE)))/VLOOKUP(B56,'2-Kosten per locatie'!$A$12:$C$15,3,FALSE)</f>
        <v>0</v>
      </c>
      <c r="P56" s="290">
        <f t="shared" si="3"/>
        <v>0</v>
      </c>
      <c r="Q56" s="291"/>
      <c r="S56" s="292">
        <f t="shared" si="4"/>
        <v>0</v>
      </c>
    </row>
    <row r="57" spans="1:19" ht="14.1" customHeight="1">
      <c r="A57" s="38">
        <v>57</v>
      </c>
      <c r="B57" s="213" t="s">
        <v>37</v>
      </c>
      <c r="C57" s="213" t="s">
        <v>95</v>
      </c>
      <c r="D57" s="284" t="s">
        <v>96</v>
      </c>
      <c r="E57" s="49" t="s">
        <v>175</v>
      </c>
      <c r="F57" s="50" t="s">
        <v>176</v>
      </c>
      <c r="G57" s="194" t="s">
        <v>65</v>
      </c>
      <c r="H57" s="194"/>
      <c r="I57" s="286">
        <v>1.204170419043</v>
      </c>
      <c r="J57" s="287">
        <f t="shared" si="0"/>
        <v>0</v>
      </c>
      <c r="K57" s="288" t="s">
        <v>104</v>
      </c>
      <c r="L57" s="288"/>
      <c r="M57" s="289">
        <f t="shared" si="1"/>
        <v>0</v>
      </c>
      <c r="N57" s="289">
        <f t="shared" si="2"/>
        <v>0</v>
      </c>
      <c r="O57" s="290">
        <f>IF(K57="nio",0,IF(K57&gt;0,VLOOKUP(G57,'3-Productie normen'!A:K,VLOOKUP(K57,'3-Productie normen'!$B$35:$C$41,2,FALSE),FALSE)))/VLOOKUP(B57,'2-Kosten per locatie'!$A$12:$C$15,3,FALSE)</f>
        <v>0</v>
      </c>
      <c r="P57" s="290">
        <f t="shared" si="3"/>
        <v>0</v>
      </c>
      <c r="Q57" s="291"/>
      <c r="S57" s="292">
        <f t="shared" si="4"/>
        <v>0</v>
      </c>
    </row>
    <row r="58" spans="1:19" ht="14.1" customHeight="1">
      <c r="A58" s="38">
        <v>58</v>
      </c>
      <c r="B58" s="213" t="s">
        <v>37</v>
      </c>
      <c r="C58" s="213" t="s">
        <v>95</v>
      </c>
      <c r="D58" s="284" t="s">
        <v>96</v>
      </c>
      <c r="E58" s="49" t="s">
        <v>177</v>
      </c>
      <c r="F58" s="50" t="s">
        <v>178</v>
      </c>
      <c r="G58" s="194" t="s">
        <v>65</v>
      </c>
      <c r="H58" s="194"/>
      <c r="I58" s="286">
        <v>0.66789452312099995</v>
      </c>
      <c r="J58" s="287">
        <f t="shared" si="0"/>
        <v>0</v>
      </c>
      <c r="K58" s="288" t="s">
        <v>104</v>
      </c>
      <c r="L58" s="288"/>
      <c r="M58" s="289">
        <f t="shared" si="1"/>
        <v>0</v>
      </c>
      <c r="N58" s="289">
        <f t="shared" si="2"/>
        <v>0</v>
      </c>
      <c r="O58" s="290">
        <f>IF(K58="nio",0,IF(K58&gt;0,VLOOKUP(G58,'3-Productie normen'!A:K,VLOOKUP(K58,'3-Productie normen'!$B$35:$C$41,2,FALSE),FALSE)))/VLOOKUP(B58,'2-Kosten per locatie'!$A$12:$C$15,3,FALSE)</f>
        <v>0</v>
      </c>
      <c r="P58" s="290">
        <f t="shared" si="3"/>
        <v>0</v>
      </c>
      <c r="Q58" s="291"/>
      <c r="S58" s="292">
        <f t="shared" si="4"/>
        <v>0</v>
      </c>
    </row>
    <row r="59" spans="1:19" ht="14.1" customHeight="1">
      <c r="A59" s="38">
        <v>59</v>
      </c>
      <c r="B59" s="213" t="s">
        <v>37</v>
      </c>
      <c r="C59" s="213" t="s">
        <v>95</v>
      </c>
      <c r="D59" s="284" t="s">
        <v>96</v>
      </c>
      <c r="E59" s="49" t="s">
        <v>179</v>
      </c>
      <c r="F59" s="50" t="s">
        <v>180</v>
      </c>
      <c r="G59" s="194" t="s">
        <v>65</v>
      </c>
      <c r="H59" s="194" t="s">
        <v>99</v>
      </c>
      <c r="I59" s="286">
        <v>4.1170928740340003</v>
      </c>
      <c r="J59" s="287">
        <f t="shared" si="0"/>
        <v>0</v>
      </c>
      <c r="K59" s="288" t="s">
        <v>104</v>
      </c>
      <c r="L59" s="288"/>
      <c r="M59" s="289">
        <f t="shared" si="1"/>
        <v>0</v>
      </c>
      <c r="N59" s="289">
        <f t="shared" si="2"/>
        <v>0</v>
      </c>
      <c r="O59" s="290">
        <f>IF(K59="nio",0,IF(K59&gt;0,VLOOKUP(G59,'3-Productie normen'!A:K,VLOOKUP(K59,'3-Productie normen'!$B$35:$C$41,2,FALSE),FALSE)))/VLOOKUP(B59,'2-Kosten per locatie'!$A$12:$C$15,3,FALSE)</f>
        <v>0</v>
      </c>
      <c r="P59" s="290">
        <f t="shared" si="3"/>
        <v>0</v>
      </c>
      <c r="Q59" s="291"/>
      <c r="S59" s="292">
        <f t="shared" si="4"/>
        <v>0</v>
      </c>
    </row>
    <row r="60" spans="1:19" ht="14.1" customHeight="1">
      <c r="A60" s="38">
        <v>60</v>
      </c>
      <c r="B60" s="213" t="s">
        <v>37</v>
      </c>
      <c r="C60" s="213" t="s">
        <v>95</v>
      </c>
      <c r="D60" s="284" t="s">
        <v>96</v>
      </c>
      <c r="E60" s="49" t="s">
        <v>181</v>
      </c>
      <c r="F60" s="50" t="s">
        <v>182</v>
      </c>
      <c r="G60" s="194" t="s">
        <v>65</v>
      </c>
      <c r="H60" s="194" t="s">
        <v>99</v>
      </c>
      <c r="I60" s="286">
        <v>10.131524164288001</v>
      </c>
      <c r="J60" s="287">
        <f t="shared" si="0"/>
        <v>0</v>
      </c>
      <c r="K60" s="288" t="s">
        <v>104</v>
      </c>
      <c r="L60" s="288"/>
      <c r="M60" s="289">
        <f t="shared" si="1"/>
        <v>0</v>
      </c>
      <c r="N60" s="289">
        <f t="shared" si="2"/>
        <v>0</v>
      </c>
      <c r="O60" s="290">
        <f>IF(K60="nio",0,IF(K60&gt;0,VLOOKUP(G60,'3-Productie normen'!A:K,VLOOKUP(K60,'3-Productie normen'!$B$35:$C$41,2,FALSE),FALSE)))/VLOOKUP(B60,'2-Kosten per locatie'!$A$12:$C$15,3,FALSE)</f>
        <v>0</v>
      </c>
      <c r="P60" s="290">
        <f t="shared" si="3"/>
        <v>0</v>
      </c>
      <c r="Q60" s="291"/>
      <c r="S60" s="292">
        <f t="shared" si="4"/>
        <v>0</v>
      </c>
    </row>
    <row r="61" spans="1:19" ht="14.1" customHeight="1">
      <c r="A61" s="38">
        <v>61</v>
      </c>
      <c r="B61" s="213" t="s">
        <v>37</v>
      </c>
      <c r="C61" s="213" t="s">
        <v>95</v>
      </c>
      <c r="D61" s="284" t="s">
        <v>96</v>
      </c>
      <c r="E61" s="49" t="s">
        <v>183</v>
      </c>
      <c r="F61" s="50" t="s">
        <v>184</v>
      </c>
      <c r="G61" s="194" t="s">
        <v>65</v>
      </c>
      <c r="H61" s="194" t="s">
        <v>139</v>
      </c>
      <c r="I61" s="286">
        <v>1.957192740652</v>
      </c>
      <c r="J61" s="287">
        <f t="shared" si="0"/>
        <v>0</v>
      </c>
      <c r="K61" s="288" t="s">
        <v>104</v>
      </c>
      <c r="L61" s="288"/>
      <c r="M61" s="289">
        <f t="shared" si="1"/>
        <v>0</v>
      </c>
      <c r="N61" s="289">
        <f t="shared" si="2"/>
        <v>0</v>
      </c>
      <c r="O61" s="290">
        <f>IF(K61="nio",0,IF(K61&gt;0,VLOOKUP(G61,'3-Productie normen'!A:K,VLOOKUP(K61,'3-Productie normen'!$B$35:$C$41,2,FALSE),FALSE)))/VLOOKUP(B61,'2-Kosten per locatie'!$A$12:$C$15,3,FALSE)</f>
        <v>0</v>
      </c>
      <c r="P61" s="290">
        <f t="shared" si="3"/>
        <v>0</v>
      </c>
      <c r="Q61" s="291"/>
      <c r="S61" s="292">
        <f t="shared" si="4"/>
        <v>0</v>
      </c>
    </row>
    <row r="62" spans="1:19" ht="14.1" customHeight="1">
      <c r="A62" s="38">
        <v>62</v>
      </c>
      <c r="B62" s="213" t="s">
        <v>37</v>
      </c>
      <c r="C62" s="213" t="s">
        <v>95</v>
      </c>
      <c r="D62" s="284" t="s">
        <v>96</v>
      </c>
      <c r="E62" s="49" t="s">
        <v>185</v>
      </c>
      <c r="F62" s="50" t="s">
        <v>186</v>
      </c>
      <c r="G62" s="194" t="s">
        <v>65</v>
      </c>
      <c r="H62" s="194"/>
      <c r="I62" s="286">
        <v>6.7915090933269999</v>
      </c>
      <c r="J62" s="287">
        <f t="shared" si="0"/>
        <v>0</v>
      </c>
      <c r="K62" s="288" t="s">
        <v>104</v>
      </c>
      <c r="L62" s="288"/>
      <c r="M62" s="289">
        <f t="shared" si="1"/>
        <v>0</v>
      </c>
      <c r="N62" s="289">
        <f t="shared" si="2"/>
        <v>0</v>
      </c>
      <c r="O62" s="290">
        <f>IF(K62="nio",0,IF(K62&gt;0,VLOOKUP(G62,'3-Productie normen'!A:K,VLOOKUP(K62,'3-Productie normen'!$B$35:$C$41,2,FALSE),FALSE)))/VLOOKUP(B62,'2-Kosten per locatie'!$A$12:$C$15,3,FALSE)</f>
        <v>0</v>
      </c>
      <c r="P62" s="290">
        <f t="shared" si="3"/>
        <v>0</v>
      </c>
      <c r="Q62" s="291"/>
      <c r="S62" s="292">
        <f t="shared" si="4"/>
        <v>0</v>
      </c>
    </row>
    <row r="63" spans="1:19" ht="14.1" customHeight="1">
      <c r="A63" s="38">
        <v>63</v>
      </c>
      <c r="B63" s="213" t="s">
        <v>37</v>
      </c>
      <c r="C63" s="213" t="s">
        <v>95</v>
      </c>
      <c r="D63" s="284" t="s">
        <v>96</v>
      </c>
      <c r="E63" s="49" t="s">
        <v>187</v>
      </c>
      <c r="F63" s="50" t="s">
        <v>188</v>
      </c>
      <c r="G63" s="194" t="s">
        <v>65</v>
      </c>
      <c r="H63" s="194"/>
      <c r="I63" s="286">
        <v>4.5499999999989997</v>
      </c>
      <c r="J63" s="287">
        <f t="shared" si="0"/>
        <v>0</v>
      </c>
      <c r="K63" s="288" t="s">
        <v>104</v>
      </c>
      <c r="L63" s="288"/>
      <c r="M63" s="289">
        <f t="shared" si="1"/>
        <v>0</v>
      </c>
      <c r="N63" s="289">
        <f t="shared" si="2"/>
        <v>0</v>
      </c>
      <c r="O63" s="290">
        <f>IF(K63="nio",0,IF(K63&gt;0,VLOOKUP(G63,'3-Productie normen'!A:K,VLOOKUP(K63,'3-Productie normen'!$B$35:$C$41,2,FALSE),FALSE)))/VLOOKUP(B63,'2-Kosten per locatie'!$A$12:$C$15,3,FALSE)</f>
        <v>0</v>
      </c>
      <c r="P63" s="290">
        <f t="shared" si="3"/>
        <v>0</v>
      </c>
      <c r="Q63" s="291"/>
      <c r="S63" s="292">
        <f t="shared" si="4"/>
        <v>0</v>
      </c>
    </row>
    <row r="64" spans="1:19" ht="14.1" customHeight="1">
      <c r="A64" s="38">
        <v>64</v>
      </c>
      <c r="B64" s="213" t="s">
        <v>37</v>
      </c>
      <c r="C64" s="213" t="s">
        <v>95</v>
      </c>
      <c r="D64" s="284" t="s">
        <v>96</v>
      </c>
      <c r="E64" s="49" t="s">
        <v>189</v>
      </c>
      <c r="F64" s="50" t="s">
        <v>190</v>
      </c>
      <c r="G64" s="194" t="s">
        <v>65</v>
      </c>
      <c r="H64" s="194"/>
      <c r="I64" s="286">
        <v>4.5500000000009999</v>
      </c>
      <c r="J64" s="287">
        <f t="shared" si="0"/>
        <v>0</v>
      </c>
      <c r="K64" s="288" t="s">
        <v>104</v>
      </c>
      <c r="L64" s="288"/>
      <c r="M64" s="289">
        <f t="shared" si="1"/>
        <v>0</v>
      </c>
      <c r="N64" s="289">
        <f t="shared" si="2"/>
        <v>0</v>
      </c>
      <c r="O64" s="290">
        <f>IF(K64="nio",0,IF(K64&gt;0,VLOOKUP(G64,'3-Productie normen'!A:K,VLOOKUP(K64,'3-Productie normen'!$B$35:$C$41,2,FALSE),FALSE)))/VLOOKUP(B64,'2-Kosten per locatie'!$A$12:$C$15,3,FALSE)</f>
        <v>0</v>
      </c>
      <c r="P64" s="290">
        <f t="shared" si="3"/>
        <v>0</v>
      </c>
      <c r="Q64" s="291"/>
      <c r="S64" s="292">
        <f t="shared" si="4"/>
        <v>0</v>
      </c>
    </row>
    <row r="65" spans="1:19" ht="14.1" customHeight="1">
      <c r="A65" s="38">
        <v>65</v>
      </c>
      <c r="B65" s="213" t="s">
        <v>37</v>
      </c>
      <c r="C65" s="213" t="s">
        <v>95</v>
      </c>
      <c r="D65" s="284" t="s">
        <v>96</v>
      </c>
      <c r="E65" s="49" t="s">
        <v>191</v>
      </c>
      <c r="F65" s="50" t="s">
        <v>192</v>
      </c>
      <c r="G65" s="194" t="s">
        <v>65</v>
      </c>
      <c r="H65" s="194"/>
      <c r="I65" s="286">
        <v>6.9446832206620002</v>
      </c>
      <c r="J65" s="287">
        <f t="shared" si="0"/>
        <v>0</v>
      </c>
      <c r="K65" s="288" t="s">
        <v>104</v>
      </c>
      <c r="L65" s="288"/>
      <c r="M65" s="289">
        <f t="shared" si="1"/>
        <v>0</v>
      </c>
      <c r="N65" s="289">
        <f t="shared" si="2"/>
        <v>0</v>
      </c>
      <c r="O65" s="290">
        <f>IF(K65="nio",0,IF(K65&gt;0,VLOOKUP(G65,'3-Productie normen'!A:K,VLOOKUP(K65,'3-Productie normen'!$B$35:$C$41,2,FALSE),FALSE)))/VLOOKUP(B65,'2-Kosten per locatie'!$A$12:$C$15,3,FALSE)</f>
        <v>0</v>
      </c>
      <c r="P65" s="290">
        <f t="shared" si="3"/>
        <v>0</v>
      </c>
      <c r="Q65" s="291"/>
      <c r="S65" s="292">
        <f t="shared" si="4"/>
        <v>0</v>
      </c>
    </row>
    <row r="66" spans="1:19" ht="14.1" customHeight="1">
      <c r="A66" s="38">
        <v>66</v>
      </c>
      <c r="B66" s="213" t="s">
        <v>37</v>
      </c>
      <c r="C66" s="213" t="s">
        <v>95</v>
      </c>
      <c r="D66" s="284" t="s">
        <v>96</v>
      </c>
      <c r="E66" s="49" t="s">
        <v>193</v>
      </c>
      <c r="F66" s="50" t="s">
        <v>194</v>
      </c>
      <c r="G66" s="194" t="s">
        <v>65</v>
      </c>
      <c r="H66" s="194"/>
      <c r="I66" s="286">
        <v>8.6518750000000004</v>
      </c>
      <c r="J66" s="287">
        <f t="shared" si="0"/>
        <v>0</v>
      </c>
      <c r="K66" s="288" t="s">
        <v>104</v>
      </c>
      <c r="L66" s="288"/>
      <c r="M66" s="289">
        <f t="shared" si="1"/>
        <v>0</v>
      </c>
      <c r="N66" s="289">
        <f t="shared" si="2"/>
        <v>0</v>
      </c>
      <c r="O66" s="290">
        <f>IF(K66="nio",0,IF(K66&gt;0,VLOOKUP(G66,'3-Productie normen'!A:K,VLOOKUP(K66,'3-Productie normen'!$B$35:$C$41,2,FALSE),FALSE)))/VLOOKUP(B66,'2-Kosten per locatie'!$A$12:$C$15,3,FALSE)</f>
        <v>0</v>
      </c>
      <c r="P66" s="290">
        <f t="shared" si="3"/>
        <v>0</v>
      </c>
      <c r="Q66" s="291"/>
      <c r="S66" s="292">
        <f t="shared" si="4"/>
        <v>0</v>
      </c>
    </row>
    <row r="67" spans="1:19" ht="14.1" customHeight="1">
      <c r="A67" s="38">
        <v>67</v>
      </c>
      <c r="B67" s="213" t="s">
        <v>37</v>
      </c>
      <c r="C67" s="213" t="s">
        <v>95</v>
      </c>
      <c r="D67" s="284" t="s">
        <v>96</v>
      </c>
      <c r="E67" s="49" t="s">
        <v>195</v>
      </c>
      <c r="F67" s="50" t="s">
        <v>196</v>
      </c>
      <c r="G67" s="194" t="s">
        <v>65</v>
      </c>
      <c r="H67" s="194"/>
      <c r="I67" s="286">
        <v>4.4281249999999996</v>
      </c>
      <c r="J67" s="287">
        <f t="shared" si="0"/>
        <v>0</v>
      </c>
      <c r="K67" s="288" t="s">
        <v>104</v>
      </c>
      <c r="L67" s="288"/>
      <c r="M67" s="289">
        <f t="shared" si="1"/>
        <v>0</v>
      </c>
      <c r="N67" s="289">
        <f t="shared" si="2"/>
        <v>0</v>
      </c>
      <c r="O67" s="290">
        <f>IF(K67="nio",0,IF(K67&gt;0,VLOOKUP(G67,'3-Productie normen'!A:K,VLOOKUP(K67,'3-Productie normen'!$B$35:$C$41,2,FALSE),FALSE)))/VLOOKUP(B67,'2-Kosten per locatie'!$A$12:$C$15,3,FALSE)</f>
        <v>0</v>
      </c>
      <c r="P67" s="290">
        <f t="shared" si="3"/>
        <v>0</v>
      </c>
      <c r="Q67" s="291"/>
      <c r="S67" s="292">
        <f t="shared" si="4"/>
        <v>0</v>
      </c>
    </row>
    <row r="68" spans="1:19" ht="14.1" customHeight="1">
      <c r="A68" s="38">
        <v>68</v>
      </c>
      <c r="B68" s="213" t="s">
        <v>37</v>
      </c>
      <c r="C68" s="213" t="s">
        <v>95</v>
      </c>
      <c r="D68" s="284" t="s">
        <v>96</v>
      </c>
      <c r="E68" s="49" t="s">
        <v>197</v>
      </c>
      <c r="F68" s="50" t="s">
        <v>198</v>
      </c>
      <c r="G68" s="194" t="s">
        <v>65</v>
      </c>
      <c r="H68" s="194"/>
      <c r="I68" s="286">
        <v>38.76</v>
      </c>
      <c r="J68" s="287">
        <f t="shared" si="0"/>
        <v>0</v>
      </c>
      <c r="K68" s="288" t="s">
        <v>104</v>
      </c>
      <c r="L68" s="288"/>
      <c r="M68" s="289">
        <f t="shared" si="1"/>
        <v>0</v>
      </c>
      <c r="N68" s="289">
        <f t="shared" si="2"/>
        <v>0</v>
      </c>
      <c r="O68" s="290">
        <f>IF(K68="nio",0,IF(K68&gt;0,VLOOKUP(G68,'3-Productie normen'!A:K,VLOOKUP(K68,'3-Productie normen'!$B$35:$C$41,2,FALSE),FALSE)))/VLOOKUP(B68,'2-Kosten per locatie'!$A$12:$C$15,3,FALSE)</f>
        <v>0</v>
      </c>
      <c r="P68" s="290">
        <f t="shared" si="3"/>
        <v>0</v>
      </c>
      <c r="Q68" s="291"/>
      <c r="S68" s="292">
        <f t="shared" si="4"/>
        <v>0</v>
      </c>
    </row>
    <row r="69" spans="1:19" ht="14.1" customHeight="1">
      <c r="A69" s="38">
        <v>69</v>
      </c>
      <c r="B69" s="213" t="s">
        <v>37</v>
      </c>
      <c r="C69" s="213" t="s">
        <v>95</v>
      </c>
      <c r="D69" s="284" t="s">
        <v>96</v>
      </c>
      <c r="E69" s="49" t="s">
        <v>199</v>
      </c>
      <c r="F69" s="50" t="s">
        <v>200</v>
      </c>
      <c r="G69" s="194" t="s">
        <v>65</v>
      </c>
      <c r="H69" s="194"/>
      <c r="I69" s="286">
        <v>11.4648</v>
      </c>
      <c r="J69" s="287">
        <f t="shared" si="0"/>
        <v>0</v>
      </c>
      <c r="K69" s="288" t="s">
        <v>104</v>
      </c>
      <c r="L69" s="288"/>
      <c r="M69" s="289">
        <f t="shared" si="1"/>
        <v>0</v>
      </c>
      <c r="N69" s="289">
        <f t="shared" si="2"/>
        <v>0</v>
      </c>
      <c r="O69" s="290">
        <f>IF(K69="nio",0,IF(K69&gt;0,VLOOKUP(G69,'3-Productie normen'!A:K,VLOOKUP(K69,'3-Productie normen'!$B$35:$C$41,2,FALSE),FALSE)))/VLOOKUP(B69,'2-Kosten per locatie'!$A$12:$C$15,3,FALSE)</f>
        <v>0</v>
      </c>
      <c r="P69" s="290">
        <f t="shared" si="3"/>
        <v>0</v>
      </c>
      <c r="Q69" s="291"/>
      <c r="S69" s="292">
        <f t="shared" si="4"/>
        <v>0</v>
      </c>
    </row>
    <row r="70" spans="1:19" ht="14.1" customHeight="1">
      <c r="A70" s="38">
        <v>70</v>
      </c>
      <c r="B70" s="213" t="s">
        <v>37</v>
      </c>
      <c r="C70" s="213" t="s">
        <v>95</v>
      </c>
      <c r="D70" s="284" t="s">
        <v>96</v>
      </c>
      <c r="E70" s="49" t="s">
        <v>201</v>
      </c>
      <c r="F70" s="50" t="s">
        <v>202</v>
      </c>
      <c r="G70" s="271" t="s">
        <v>58</v>
      </c>
      <c r="H70" s="194" t="s">
        <v>99</v>
      </c>
      <c r="I70" s="286">
        <v>4.4825999999999997</v>
      </c>
      <c r="J70" s="287">
        <f t="shared" si="0"/>
        <v>200</v>
      </c>
      <c r="K70" s="288">
        <v>200</v>
      </c>
      <c r="L70" s="288"/>
      <c r="M70" s="289" t="e">
        <f t="shared" si="1"/>
        <v>#DIV/0!</v>
      </c>
      <c r="N70" s="289">
        <f t="shared" si="2"/>
        <v>0</v>
      </c>
      <c r="O70" s="290">
        <f>IF(K70="nio",0,IF(K70&gt;0,VLOOKUP(G70,'3-Productie normen'!A:K,VLOOKUP(K70,'3-Productie normen'!$B$35:$C$41,2,FALSE),FALSE)))/VLOOKUP(B70,'2-Kosten per locatie'!$A$12:$C$15,3,FALSE)</f>
        <v>0</v>
      </c>
      <c r="P70" s="290">
        <f t="shared" si="3"/>
        <v>0</v>
      </c>
      <c r="Q70" s="291"/>
      <c r="S70" s="292">
        <f t="shared" si="4"/>
        <v>896.52</v>
      </c>
    </row>
    <row r="71" spans="1:19" ht="14.1" customHeight="1">
      <c r="A71" s="38">
        <v>71</v>
      </c>
      <c r="B71" s="213" t="s">
        <v>37</v>
      </c>
      <c r="C71" s="213" t="s">
        <v>95</v>
      </c>
      <c r="D71" s="284" t="s">
        <v>96</v>
      </c>
      <c r="E71" s="49" t="s">
        <v>203</v>
      </c>
      <c r="F71" s="50" t="s">
        <v>204</v>
      </c>
      <c r="G71" s="268" t="s">
        <v>49</v>
      </c>
      <c r="H71" s="194" t="s">
        <v>99</v>
      </c>
      <c r="I71" s="286">
        <v>220.776785347143</v>
      </c>
      <c r="J71" s="287">
        <f t="shared" si="0"/>
        <v>200</v>
      </c>
      <c r="K71" s="288">
        <v>200</v>
      </c>
      <c r="L71" s="288"/>
      <c r="M71" s="289" t="e">
        <f t="shared" si="1"/>
        <v>#DIV/0!</v>
      </c>
      <c r="N71" s="289">
        <f t="shared" si="2"/>
        <v>0</v>
      </c>
      <c r="O71" s="290">
        <f>IF(K71="nio",0,IF(K71&gt;0,VLOOKUP(G71,'3-Productie normen'!A:K,VLOOKUP(K71,'3-Productie normen'!$B$35:$C$41,2,FALSE),FALSE)))/VLOOKUP(B71,'2-Kosten per locatie'!$A$12:$C$15,3,FALSE)</f>
        <v>0</v>
      </c>
      <c r="P71" s="290">
        <f t="shared" si="3"/>
        <v>0</v>
      </c>
      <c r="Q71" s="291"/>
      <c r="S71" s="292">
        <f t="shared" si="4"/>
        <v>44155.357069428603</v>
      </c>
    </row>
    <row r="72" spans="1:19" ht="14.1" customHeight="1">
      <c r="A72" s="38">
        <v>72</v>
      </c>
      <c r="B72" s="213" t="s">
        <v>37</v>
      </c>
      <c r="C72" s="213" t="s">
        <v>95</v>
      </c>
      <c r="D72" s="284" t="s">
        <v>96</v>
      </c>
      <c r="E72" s="49" t="s">
        <v>205</v>
      </c>
      <c r="F72" s="50" t="s">
        <v>206</v>
      </c>
      <c r="G72" s="268" t="s">
        <v>57</v>
      </c>
      <c r="H72" s="194" t="s">
        <v>142</v>
      </c>
      <c r="I72" s="286">
        <v>12.311842177342999</v>
      </c>
      <c r="J72" s="287">
        <f t="shared" si="0"/>
        <v>200</v>
      </c>
      <c r="K72" s="288">
        <v>200</v>
      </c>
      <c r="L72" s="288"/>
      <c r="M72" s="289" t="e">
        <f t="shared" si="1"/>
        <v>#DIV/0!</v>
      </c>
      <c r="N72" s="289">
        <f t="shared" si="2"/>
        <v>0</v>
      </c>
      <c r="O72" s="290">
        <f>IF(K72="nio",0,IF(K72&gt;0,VLOOKUP(G72,'3-Productie normen'!A:K,VLOOKUP(K72,'3-Productie normen'!$B$35:$C$41,2,FALSE),FALSE)))/VLOOKUP(B72,'2-Kosten per locatie'!$A$12:$C$15,3,FALSE)</f>
        <v>0</v>
      </c>
      <c r="P72" s="290">
        <f t="shared" si="3"/>
        <v>0</v>
      </c>
      <c r="Q72" s="291"/>
      <c r="S72" s="292">
        <f t="shared" si="4"/>
        <v>2462.3684354685997</v>
      </c>
    </row>
    <row r="73" spans="1:19" ht="14.1" customHeight="1">
      <c r="A73" s="38">
        <v>73</v>
      </c>
      <c r="B73" s="213" t="s">
        <v>37</v>
      </c>
      <c r="C73" s="213" t="s">
        <v>95</v>
      </c>
      <c r="D73" s="284" t="s">
        <v>96</v>
      </c>
      <c r="E73" s="49" t="s">
        <v>207</v>
      </c>
      <c r="F73" s="50" t="s">
        <v>208</v>
      </c>
      <c r="G73" s="268" t="s">
        <v>49</v>
      </c>
      <c r="H73" s="194" t="s">
        <v>142</v>
      </c>
      <c r="I73" s="286">
        <v>124.38350155825199</v>
      </c>
      <c r="J73" s="287">
        <f t="shared" si="0"/>
        <v>200</v>
      </c>
      <c r="K73" s="288">
        <v>200</v>
      </c>
      <c r="L73" s="288"/>
      <c r="M73" s="289" t="e">
        <f t="shared" si="1"/>
        <v>#DIV/0!</v>
      </c>
      <c r="N73" s="289">
        <f t="shared" si="2"/>
        <v>0</v>
      </c>
      <c r="O73" s="290">
        <f>IF(K73="nio",0,IF(K73&gt;0,VLOOKUP(G73,'3-Productie normen'!A:K,VLOOKUP(K73,'3-Productie normen'!$B$35:$C$41,2,FALSE),FALSE)))/VLOOKUP(B73,'2-Kosten per locatie'!$A$12:$C$15,3,FALSE)</f>
        <v>0</v>
      </c>
      <c r="P73" s="290">
        <f t="shared" si="3"/>
        <v>0</v>
      </c>
      <c r="Q73" s="291"/>
      <c r="S73" s="292">
        <f t="shared" si="4"/>
        <v>24876.700311650398</v>
      </c>
    </row>
    <row r="74" spans="1:19" ht="14.1" customHeight="1">
      <c r="A74" s="38">
        <v>74</v>
      </c>
      <c r="B74" s="213" t="s">
        <v>37</v>
      </c>
      <c r="C74" s="213" t="s">
        <v>95</v>
      </c>
      <c r="D74" s="284" t="s">
        <v>96</v>
      </c>
      <c r="E74" s="49" t="s">
        <v>209</v>
      </c>
      <c r="F74" s="50" t="s">
        <v>210</v>
      </c>
      <c r="G74" s="268" t="s">
        <v>49</v>
      </c>
      <c r="H74" s="194" t="s">
        <v>142</v>
      </c>
      <c r="I74" s="286">
        <v>108.684253499999</v>
      </c>
      <c r="J74" s="287">
        <f t="shared" ref="J74:J137" si="5">SUM(K74:L74)</f>
        <v>200</v>
      </c>
      <c r="K74" s="288">
        <v>200</v>
      </c>
      <c r="L74" s="288"/>
      <c r="M74" s="289" t="e">
        <f t="shared" ref="M74:M137" si="6">IF(K74="nio",0,IF(K74&gt;0,K74*I74/O74,0))</f>
        <v>#DIV/0!</v>
      </c>
      <c r="N74" s="289">
        <f t="shared" ref="N74:N137" si="7">IF(L74&gt;0,L74*I74/P74,0)</f>
        <v>0</v>
      </c>
      <c r="O74" s="290">
        <f>IF(K74="nio",0,IF(K74&gt;0,VLOOKUP(G74,'3-Productie normen'!A:K,VLOOKUP(K74,'3-Productie normen'!$B$35:$C$41,2,FALSE),FALSE)))/VLOOKUP(B74,'2-Kosten per locatie'!$A$12:$C$15,3,FALSE)</f>
        <v>0</v>
      </c>
      <c r="P74" s="290">
        <f t="shared" ref="P74:P137" si="8">IF(L74&gt;0,O74*$P$8,0)</f>
        <v>0</v>
      </c>
      <c r="Q74" s="291"/>
      <c r="S74" s="292">
        <f t="shared" ref="S74:S137" si="9">J74*I74</f>
        <v>21736.850699999799</v>
      </c>
    </row>
    <row r="75" spans="1:19" ht="14.1" customHeight="1">
      <c r="A75" s="38">
        <v>75</v>
      </c>
      <c r="B75" s="213" t="s">
        <v>37</v>
      </c>
      <c r="C75" s="213" t="s">
        <v>95</v>
      </c>
      <c r="D75" s="284" t="s">
        <v>96</v>
      </c>
      <c r="E75" s="49" t="s">
        <v>211</v>
      </c>
      <c r="F75" s="50" t="s">
        <v>210</v>
      </c>
      <c r="G75" s="268" t="s">
        <v>49</v>
      </c>
      <c r="H75" s="194" t="s">
        <v>99</v>
      </c>
      <c r="I75" s="286">
        <v>30.8052815</v>
      </c>
      <c r="J75" s="287">
        <f t="shared" si="5"/>
        <v>200</v>
      </c>
      <c r="K75" s="288">
        <v>200</v>
      </c>
      <c r="L75" s="288"/>
      <c r="M75" s="289" t="e">
        <f t="shared" si="6"/>
        <v>#DIV/0!</v>
      </c>
      <c r="N75" s="289">
        <f t="shared" si="7"/>
        <v>0</v>
      </c>
      <c r="O75" s="290">
        <f>IF(K75="nio",0,IF(K75&gt;0,VLOOKUP(G75,'3-Productie normen'!A:K,VLOOKUP(K75,'3-Productie normen'!$B$35:$C$41,2,FALSE),FALSE)))/VLOOKUP(B75,'2-Kosten per locatie'!$A$12:$C$15,3,FALSE)</f>
        <v>0</v>
      </c>
      <c r="P75" s="290">
        <f t="shared" si="8"/>
        <v>0</v>
      </c>
      <c r="Q75" s="291"/>
      <c r="S75" s="292">
        <f t="shared" si="9"/>
        <v>6161.0563000000002</v>
      </c>
    </row>
    <row r="76" spans="1:19" ht="14.1" customHeight="1">
      <c r="A76" s="38">
        <v>76</v>
      </c>
      <c r="B76" s="213" t="s">
        <v>37</v>
      </c>
      <c r="C76" s="213" t="s">
        <v>95</v>
      </c>
      <c r="D76" s="284" t="s">
        <v>96</v>
      </c>
      <c r="E76" s="49" t="s">
        <v>212</v>
      </c>
      <c r="F76" s="50" t="s">
        <v>210</v>
      </c>
      <c r="G76" s="268" t="s">
        <v>49</v>
      </c>
      <c r="H76" s="194" t="s">
        <v>99</v>
      </c>
      <c r="I76" s="286">
        <v>34.164567116360999</v>
      </c>
      <c r="J76" s="287">
        <f t="shared" si="5"/>
        <v>200</v>
      </c>
      <c r="K76" s="288">
        <v>200</v>
      </c>
      <c r="L76" s="288"/>
      <c r="M76" s="289" t="e">
        <f t="shared" si="6"/>
        <v>#DIV/0!</v>
      </c>
      <c r="N76" s="289">
        <f t="shared" si="7"/>
        <v>0</v>
      </c>
      <c r="O76" s="290">
        <f>IF(K76="nio",0,IF(K76&gt;0,VLOOKUP(G76,'3-Productie normen'!A:K,VLOOKUP(K76,'3-Productie normen'!$B$35:$C$41,2,FALSE),FALSE)))/VLOOKUP(B76,'2-Kosten per locatie'!$A$12:$C$15,3,FALSE)</f>
        <v>0</v>
      </c>
      <c r="P76" s="290">
        <f t="shared" si="8"/>
        <v>0</v>
      </c>
      <c r="Q76" s="291"/>
      <c r="S76" s="292">
        <f t="shared" si="9"/>
        <v>6832.9134232721999</v>
      </c>
    </row>
    <row r="77" spans="1:19" ht="14.1" customHeight="1">
      <c r="A77" s="38">
        <v>77</v>
      </c>
      <c r="B77" s="213" t="s">
        <v>37</v>
      </c>
      <c r="C77" s="213" t="s">
        <v>95</v>
      </c>
      <c r="D77" s="284" t="s">
        <v>96</v>
      </c>
      <c r="E77" s="49" t="s">
        <v>213</v>
      </c>
      <c r="F77" s="50" t="s">
        <v>210</v>
      </c>
      <c r="G77" s="268" t="s">
        <v>49</v>
      </c>
      <c r="H77" s="194" t="s">
        <v>142</v>
      </c>
      <c r="I77" s="286">
        <v>10.265959433478001</v>
      </c>
      <c r="J77" s="287">
        <f t="shared" si="5"/>
        <v>200</v>
      </c>
      <c r="K77" s="288">
        <v>200</v>
      </c>
      <c r="L77" s="288"/>
      <c r="M77" s="289" t="e">
        <f t="shared" si="6"/>
        <v>#DIV/0!</v>
      </c>
      <c r="N77" s="289">
        <f t="shared" si="7"/>
        <v>0</v>
      </c>
      <c r="O77" s="290">
        <f>IF(K77="nio",0,IF(K77&gt;0,VLOOKUP(G77,'3-Productie normen'!A:K,VLOOKUP(K77,'3-Productie normen'!$B$35:$C$41,2,FALSE),FALSE)))/VLOOKUP(B77,'2-Kosten per locatie'!$A$12:$C$15,3,FALSE)</f>
        <v>0</v>
      </c>
      <c r="P77" s="290">
        <f t="shared" si="8"/>
        <v>0</v>
      </c>
      <c r="Q77" s="291"/>
      <c r="S77" s="292">
        <f t="shared" si="9"/>
        <v>2053.1918866956003</v>
      </c>
    </row>
    <row r="78" spans="1:19" ht="14.1" customHeight="1">
      <c r="A78" s="38">
        <v>78</v>
      </c>
      <c r="B78" s="213" t="s">
        <v>37</v>
      </c>
      <c r="C78" s="213" t="s">
        <v>95</v>
      </c>
      <c r="D78" s="284" t="s">
        <v>96</v>
      </c>
      <c r="E78" s="49" t="s">
        <v>214</v>
      </c>
      <c r="F78" s="50" t="s">
        <v>58</v>
      </c>
      <c r="G78" s="271" t="s">
        <v>58</v>
      </c>
      <c r="H78" s="194" t="s">
        <v>142</v>
      </c>
      <c r="I78" s="286">
        <v>27.519536739978001</v>
      </c>
      <c r="J78" s="287">
        <f t="shared" si="5"/>
        <v>200</v>
      </c>
      <c r="K78" s="288">
        <v>200</v>
      </c>
      <c r="L78" s="288"/>
      <c r="M78" s="289" t="e">
        <f t="shared" si="6"/>
        <v>#DIV/0!</v>
      </c>
      <c r="N78" s="289">
        <f t="shared" si="7"/>
        <v>0</v>
      </c>
      <c r="O78" s="290">
        <f>IF(K78="nio",0,IF(K78&gt;0,VLOOKUP(G78,'3-Productie normen'!A:K,VLOOKUP(K78,'3-Productie normen'!$B$35:$C$41,2,FALSE),FALSE)))/VLOOKUP(B78,'2-Kosten per locatie'!$A$12:$C$15,3,FALSE)</f>
        <v>0</v>
      </c>
      <c r="P78" s="290">
        <f t="shared" si="8"/>
        <v>0</v>
      </c>
      <c r="Q78" s="291"/>
      <c r="S78" s="292">
        <f t="shared" si="9"/>
        <v>5503.9073479956005</v>
      </c>
    </row>
    <row r="79" spans="1:19" ht="14.1" customHeight="1">
      <c r="A79" s="38">
        <v>79</v>
      </c>
      <c r="B79" s="213" t="s">
        <v>37</v>
      </c>
      <c r="C79" s="213" t="s">
        <v>95</v>
      </c>
      <c r="D79" s="284" t="s">
        <v>96</v>
      </c>
      <c r="E79" s="49" t="s">
        <v>215</v>
      </c>
      <c r="F79" s="50" t="s">
        <v>216</v>
      </c>
      <c r="G79" s="268" t="s">
        <v>49</v>
      </c>
      <c r="H79" s="194" t="s">
        <v>99</v>
      </c>
      <c r="I79" s="286">
        <v>135.69902699493599</v>
      </c>
      <c r="J79" s="287">
        <f t="shared" si="5"/>
        <v>200</v>
      </c>
      <c r="K79" s="288">
        <v>200</v>
      </c>
      <c r="L79" s="288"/>
      <c r="M79" s="289" t="e">
        <f t="shared" si="6"/>
        <v>#DIV/0!</v>
      </c>
      <c r="N79" s="289">
        <f t="shared" si="7"/>
        <v>0</v>
      </c>
      <c r="O79" s="290">
        <f>IF(K79="nio",0,IF(K79&gt;0,VLOOKUP(G79,'3-Productie normen'!A:K,VLOOKUP(K79,'3-Productie normen'!$B$35:$C$41,2,FALSE),FALSE)))/VLOOKUP(B79,'2-Kosten per locatie'!$A$12:$C$15,3,FALSE)</f>
        <v>0</v>
      </c>
      <c r="P79" s="290">
        <f t="shared" si="8"/>
        <v>0</v>
      </c>
      <c r="Q79" s="291"/>
      <c r="S79" s="292">
        <f t="shared" si="9"/>
        <v>27139.805398987199</v>
      </c>
    </row>
    <row r="80" spans="1:19" ht="14.1" customHeight="1">
      <c r="A80" s="38">
        <v>80</v>
      </c>
      <c r="B80" s="213" t="s">
        <v>37</v>
      </c>
      <c r="C80" s="213" t="s">
        <v>95</v>
      </c>
      <c r="D80" s="284" t="s">
        <v>96</v>
      </c>
      <c r="E80" s="49" t="s">
        <v>217</v>
      </c>
      <c r="F80" s="50" t="s">
        <v>218</v>
      </c>
      <c r="G80" s="268" t="s">
        <v>49</v>
      </c>
      <c r="H80" s="194" t="s">
        <v>99</v>
      </c>
      <c r="I80" s="286">
        <v>74.861442764577006</v>
      </c>
      <c r="J80" s="287">
        <f t="shared" si="5"/>
        <v>200</v>
      </c>
      <c r="K80" s="288">
        <v>200</v>
      </c>
      <c r="L80" s="288"/>
      <c r="M80" s="289" t="e">
        <f t="shared" si="6"/>
        <v>#DIV/0!</v>
      </c>
      <c r="N80" s="289">
        <f t="shared" si="7"/>
        <v>0</v>
      </c>
      <c r="O80" s="290">
        <f>IF(K80="nio",0,IF(K80&gt;0,VLOOKUP(G80,'3-Productie normen'!A:K,VLOOKUP(K80,'3-Productie normen'!$B$35:$C$41,2,FALSE),FALSE)))/VLOOKUP(B80,'2-Kosten per locatie'!$A$12:$C$15,3,FALSE)</f>
        <v>0</v>
      </c>
      <c r="P80" s="290">
        <f t="shared" si="8"/>
        <v>0</v>
      </c>
      <c r="Q80" s="291"/>
      <c r="S80" s="292">
        <f t="shared" si="9"/>
        <v>14972.288552915401</v>
      </c>
    </row>
    <row r="81" spans="1:19" ht="14.1" customHeight="1">
      <c r="A81" s="38">
        <v>81</v>
      </c>
      <c r="B81" s="213" t="s">
        <v>37</v>
      </c>
      <c r="C81" s="213" t="s">
        <v>95</v>
      </c>
      <c r="D81" s="284" t="s">
        <v>219</v>
      </c>
      <c r="E81" s="49" t="s">
        <v>220</v>
      </c>
      <c r="F81" s="50" t="s">
        <v>221</v>
      </c>
      <c r="G81" s="268" t="s">
        <v>48</v>
      </c>
      <c r="H81" s="194" t="s">
        <v>99</v>
      </c>
      <c r="I81" s="286">
        <v>5.4341666805570004</v>
      </c>
      <c r="J81" s="287">
        <f t="shared" si="5"/>
        <v>400</v>
      </c>
      <c r="K81" s="288">
        <v>200</v>
      </c>
      <c r="L81" s="288">
        <v>200</v>
      </c>
      <c r="M81" s="289" t="e">
        <f t="shared" si="6"/>
        <v>#DIV/0!</v>
      </c>
      <c r="N81" s="289" t="e">
        <f t="shared" si="7"/>
        <v>#DIV/0!</v>
      </c>
      <c r="O81" s="290">
        <f>IF(K81="nio",0,IF(K81&gt;0,VLOOKUP(G81,'3-Productie normen'!A:K,VLOOKUP(K81,'3-Productie normen'!$B$35:$C$41,2,FALSE),FALSE)))/VLOOKUP(B81,'2-Kosten per locatie'!$A$12:$C$15,3,FALSE)</f>
        <v>0</v>
      </c>
      <c r="P81" s="290">
        <f t="shared" si="8"/>
        <v>0</v>
      </c>
      <c r="Q81" s="291"/>
      <c r="S81" s="292">
        <f t="shared" si="9"/>
        <v>2173.6666722228001</v>
      </c>
    </row>
    <row r="82" spans="1:19" ht="14.1" customHeight="1">
      <c r="A82" s="38">
        <v>82</v>
      </c>
      <c r="B82" s="213" t="s">
        <v>37</v>
      </c>
      <c r="C82" s="213" t="s">
        <v>95</v>
      </c>
      <c r="D82" s="284" t="s">
        <v>219</v>
      </c>
      <c r="E82" s="49" t="s">
        <v>222</v>
      </c>
      <c r="F82" s="50" t="s">
        <v>127</v>
      </c>
      <c r="G82" s="268" t="s">
        <v>48</v>
      </c>
      <c r="H82" s="194" t="s">
        <v>99</v>
      </c>
      <c r="I82" s="286">
        <v>1.2424999999999999</v>
      </c>
      <c r="J82" s="287">
        <f t="shared" si="5"/>
        <v>400</v>
      </c>
      <c r="K82" s="288">
        <v>200</v>
      </c>
      <c r="L82" s="288">
        <v>200</v>
      </c>
      <c r="M82" s="289" t="e">
        <f t="shared" si="6"/>
        <v>#DIV/0!</v>
      </c>
      <c r="N82" s="289" t="e">
        <f t="shared" si="7"/>
        <v>#DIV/0!</v>
      </c>
      <c r="O82" s="290">
        <f>IF(K82="nio",0,IF(K82&gt;0,VLOOKUP(G82,'3-Productie normen'!A:K,VLOOKUP(K82,'3-Productie normen'!$B$35:$C$41,2,FALSE),FALSE)))/VLOOKUP(B82,'2-Kosten per locatie'!$A$12:$C$15,3,FALSE)</f>
        <v>0</v>
      </c>
      <c r="P82" s="290">
        <f t="shared" si="8"/>
        <v>0</v>
      </c>
      <c r="Q82" s="291"/>
      <c r="S82" s="292">
        <f t="shared" si="9"/>
        <v>497</v>
      </c>
    </row>
    <row r="83" spans="1:19" ht="14.1" customHeight="1">
      <c r="A83" s="38">
        <v>83</v>
      </c>
      <c r="B83" s="213" t="s">
        <v>37</v>
      </c>
      <c r="C83" s="213" t="s">
        <v>95</v>
      </c>
      <c r="D83" s="284" t="s">
        <v>219</v>
      </c>
      <c r="E83" s="49" t="s">
        <v>223</v>
      </c>
      <c r="F83" s="50" t="s">
        <v>127</v>
      </c>
      <c r="G83" s="268" t="s">
        <v>48</v>
      </c>
      <c r="H83" s="194" t="s">
        <v>99</v>
      </c>
      <c r="I83" s="286">
        <v>1.3</v>
      </c>
      <c r="J83" s="287">
        <f t="shared" si="5"/>
        <v>400</v>
      </c>
      <c r="K83" s="288">
        <v>200</v>
      </c>
      <c r="L83" s="288">
        <v>200</v>
      </c>
      <c r="M83" s="289" t="e">
        <f t="shared" si="6"/>
        <v>#DIV/0!</v>
      </c>
      <c r="N83" s="289" t="e">
        <f t="shared" si="7"/>
        <v>#DIV/0!</v>
      </c>
      <c r="O83" s="290">
        <f>IF(K83="nio",0,IF(K83&gt;0,VLOOKUP(G83,'3-Productie normen'!A:K,VLOOKUP(K83,'3-Productie normen'!$B$35:$C$41,2,FALSE),FALSE)))/VLOOKUP(B83,'2-Kosten per locatie'!$A$12:$C$15,3,FALSE)</f>
        <v>0</v>
      </c>
      <c r="P83" s="290">
        <f t="shared" si="8"/>
        <v>0</v>
      </c>
      <c r="Q83" s="291"/>
      <c r="S83" s="292">
        <f t="shared" si="9"/>
        <v>520</v>
      </c>
    </row>
    <row r="84" spans="1:19" ht="14.1" customHeight="1">
      <c r="A84" s="38">
        <v>84</v>
      </c>
      <c r="B84" s="213" t="s">
        <v>37</v>
      </c>
      <c r="C84" s="213" t="s">
        <v>95</v>
      </c>
      <c r="D84" s="284" t="s">
        <v>219</v>
      </c>
      <c r="E84" s="49" t="s">
        <v>224</v>
      </c>
      <c r="F84" s="50" t="s">
        <v>132</v>
      </c>
      <c r="G84" s="268" t="s">
        <v>48</v>
      </c>
      <c r="H84" s="194" t="s">
        <v>99</v>
      </c>
      <c r="I84" s="286">
        <v>0.64518122036100001</v>
      </c>
      <c r="J84" s="287">
        <f t="shared" si="5"/>
        <v>400</v>
      </c>
      <c r="K84" s="288">
        <v>200</v>
      </c>
      <c r="L84" s="288">
        <v>200</v>
      </c>
      <c r="M84" s="289" t="e">
        <f t="shared" si="6"/>
        <v>#DIV/0!</v>
      </c>
      <c r="N84" s="289" t="e">
        <f t="shared" si="7"/>
        <v>#DIV/0!</v>
      </c>
      <c r="O84" s="290">
        <f>IF(K84="nio",0,IF(K84&gt;0,VLOOKUP(G84,'3-Productie normen'!A:K,VLOOKUP(K84,'3-Productie normen'!$B$35:$C$41,2,FALSE),FALSE)))/VLOOKUP(B84,'2-Kosten per locatie'!$A$12:$C$15,3,FALSE)</f>
        <v>0</v>
      </c>
      <c r="P84" s="290">
        <f t="shared" si="8"/>
        <v>0</v>
      </c>
      <c r="Q84" s="291"/>
      <c r="S84" s="292">
        <f t="shared" si="9"/>
        <v>258.07248814439998</v>
      </c>
    </row>
    <row r="85" spans="1:19" ht="14.1" customHeight="1">
      <c r="A85" s="38">
        <v>85</v>
      </c>
      <c r="B85" s="213" t="s">
        <v>37</v>
      </c>
      <c r="C85" s="213" t="s">
        <v>95</v>
      </c>
      <c r="D85" s="284" t="s">
        <v>219</v>
      </c>
      <c r="E85" s="49" t="s">
        <v>225</v>
      </c>
      <c r="F85" s="50" t="s">
        <v>132</v>
      </c>
      <c r="G85" s="268" t="s">
        <v>48</v>
      </c>
      <c r="H85" s="194" t="s">
        <v>99</v>
      </c>
      <c r="I85" s="286">
        <v>0.59955851051700004</v>
      </c>
      <c r="J85" s="287">
        <f t="shared" si="5"/>
        <v>400</v>
      </c>
      <c r="K85" s="288">
        <v>200</v>
      </c>
      <c r="L85" s="288">
        <v>200</v>
      </c>
      <c r="M85" s="289" t="e">
        <f t="shared" si="6"/>
        <v>#DIV/0!</v>
      </c>
      <c r="N85" s="289" t="e">
        <f t="shared" si="7"/>
        <v>#DIV/0!</v>
      </c>
      <c r="O85" s="290">
        <f>IF(K85="nio",0,IF(K85&gt;0,VLOOKUP(G85,'3-Productie normen'!A:K,VLOOKUP(K85,'3-Productie normen'!$B$35:$C$41,2,FALSE),FALSE)))/VLOOKUP(B85,'2-Kosten per locatie'!$A$12:$C$15,3,FALSE)</f>
        <v>0</v>
      </c>
      <c r="P85" s="290">
        <f t="shared" si="8"/>
        <v>0</v>
      </c>
      <c r="Q85" s="291"/>
      <c r="S85" s="292">
        <f t="shared" si="9"/>
        <v>239.82340420680001</v>
      </c>
    </row>
    <row r="86" spans="1:19" ht="14.1" customHeight="1">
      <c r="A86" s="38">
        <v>86</v>
      </c>
      <c r="B86" s="213" t="s">
        <v>37</v>
      </c>
      <c r="C86" s="213" t="s">
        <v>95</v>
      </c>
      <c r="D86" s="284" t="s">
        <v>219</v>
      </c>
      <c r="E86" s="49" t="s">
        <v>226</v>
      </c>
      <c r="F86" s="50" t="s">
        <v>132</v>
      </c>
      <c r="G86" s="268" t="s">
        <v>48</v>
      </c>
      <c r="H86" s="194" t="s">
        <v>99</v>
      </c>
      <c r="I86" s="286">
        <v>0.59955851051700004</v>
      </c>
      <c r="J86" s="287">
        <f t="shared" si="5"/>
        <v>400</v>
      </c>
      <c r="K86" s="288">
        <v>200</v>
      </c>
      <c r="L86" s="288">
        <v>200</v>
      </c>
      <c r="M86" s="289" t="e">
        <f t="shared" si="6"/>
        <v>#DIV/0!</v>
      </c>
      <c r="N86" s="289" t="e">
        <f t="shared" si="7"/>
        <v>#DIV/0!</v>
      </c>
      <c r="O86" s="290">
        <f>IF(K86="nio",0,IF(K86&gt;0,VLOOKUP(G86,'3-Productie normen'!A:K,VLOOKUP(K86,'3-Productie normen'!$B$35:$C$41,2,FALSE),FALSE)))/VLOOKUP(B86,'2-Kosten per locatie'!$A$12:$C$15,3,FALSE)</f>
        <v>0</v>
      </c>
      <c r="P86" s="290">
        <f t="shared" si="8"/>
        <v>0</v>
      </c>
      <c r="Q86" s="291"/>
      <c r="S86" s="292">
        <f t="shared" si="9"/>
        <v>239.82340420680001</v>
      </c>
    </row>
    <row r="87" spans="1:19" ht="14.1" customHeight="1">
      <c r="A87" s="38">
        <v>87</v>
      </c>
      <c r="B87" s="213" t="s">
        <v>37</v>
      </c>
      <c r="C87" s="213" t="s">
        <v>95</v>
      </c>
      <c r="D87" s="284" t="s">
        <v>219</v>
      </c>
      <c r="E87" s="49" t="s">
        <v>227</v>
      </c>
      <c r="F87" s="50" t="s">
        <v>132</v>
      </c>
      <c r="G87" s="268" t="s">
        <v>48</v>
      </c>
      <c r="H87" s="194" t="s">
        <v>99</v>
      </c>
      <c r="I87" s="286">
        <v>0.66253507804900003</v>
      </c>
      <c r="J87" s="287">
        <f t="shared" si="5"/>
        <v>400</v>
      </c>
      <c r="K87" s="288">
        <v>200</v>
      </c>
      <c r="L87" s="288">
        <v>200</v>
      </c>
      <c r="M87" s="289" t="e">
        <f t="shared" si="6"/>
        <v>#DIV/0!</v>
      </c>
      <c r="N87" s="289" t="e">
        <f t="shared" si="7"/>
        <v>#DIV/0!</v>
      </c>
      <c r="O87" s="290">
        <f>IF(K87="nio",0,IF(K87&gt;0,VLOOKUP(G87,'3-Productie normen'!A:K,VLOOKUP(K87,'3-Productie normen'!$B$35:$C$41,2,FALSE),FALSE)))/VLOOKUP(B87,'2-Kosten per locatie'!$A$12:$C$15,3,FALSE)</f>
        <v>0</v>
      </c>
      <c r="P87" s="290">
        <f t="shared" si="8"/>
        <v>0</v>
      </c>
      <c r="Q87" s="291"/>
      <c r="S87" s="292">
        <f t="shared" si="9"/>
        <v>265.01403121959999</v>
      </c>
    </row>
    <row r="88" spans="1:19" ht="14.1" customHeight="1">
      <c r="A88" s="38">
        <v>88</v>
      </c>
      <c r="B88" s="213" t="s">
        <v>37</v>
      </c>
      <c r="C88" s="213" t="s">
        <v>95</v>
      </c>
      <c r="D88" s="284" t="s">
        <v>219</v>
      </c>
      <c r="E88" s="49" t="s">
        <v>228</v>
      </c>
      <c r="F88" s="50" t="s">
        <v>229</v>
      </c>
      <c r="G88" s="268" t="s">
        <v>47</v>
      </c>
      <c r="H88" s="194" t="s">
        <v>99</v>
      </c>
      <c r="I88" s="286">
        <v>50.769000000006997</v>
      </c>
      <c r="J88" s="287">
        <f t="shared" si="5"/>
        <v>80</v>
      </c>
      <c r="K88" s="288">
        <v>80</v>
      </c>
      <c r="L88" s="288"/>
      <c r="M88" s="289" t="e">
        <f t="shared" si="6"/>
        <v>#DIV/0!</v>
      </c>
      <c r="N88" s="289">
        <f t="shared" si="7"/>
        <v>0</v>
      </c>
      <c r="O88" s="290">
        <f>IF(K88="nio",0,IF(K88&gt;0,VLOOKUP(G88,'3-Productie normen'!A:K,VLOOKUP(K88,'3-Productie normen'!$B$35:$C$41,2,FALSE),FALSE)))/VLOOKUP(B88,'2-Kosten per locatie'!$A$12:$C$15,3,FALSE)</f>
        <v>0</v>
      </c>
      <c r="P88" s="290">
        <f t="shared" si="8"/>
        <v>0</v>
      </c>
      <c r="Q88" s="291"/>
      <c r="S88" s="292">
        <f t="shared" si="9"/>
        <v>4061.5200000005598</v>
      </c>
    </row>
    <row r="89" spans="1:19" ht="14.1" customHeight="1">
      <c r="A89" s="38">
        <v>89</v>
      </c>
      <c r="B89" s="213" t="s">
        <v>37</v>
      </c>
      <c r="C89" s="213" t="s">
        <v>95</v>
      </c>
      <c r="D89" s="284" t="s">
        <v>219</v>
      </c>
      <c r="E89" s="49" t="s">
        <v>230</v>
      </c>
      <c r="F89" s="50" t="s">
        <v>231</v>
      </c>
      <c r="G89" s="268" t="s">
        <v>53</v>
      </c>
      <c r="H89" s="194" t="s">
        <v>99</v>
      </c>
      <c r="I89" s="286">
        <v>11.2196</v>
      </c>
      <c r="J89" s="287">
        <f t="shared" si="5"/>
        <v>200</v>
      </c>
      <c r="K89" s="288">
        <v>200</v>
      </c>
      <c r="L89" s="288"/>
      <c r="M89" s="289" t="e">
        <f t="shared" si="6"/>
        <v>#DIV/0!</v>
      </c>
      <c r="N89" s="289">
        <f t="shared" si="7"/>
        <v>0</v>
      </c>
      <c r="O89" s="290">
        <f>IF(K89="nio",0,IF(K89&gt;0,VLOOKUP(G89,'3-Productie normen'!A:K,VLOOKUP(K89,'3-Productie normen'!$B$35:$C$41,2,FALSE),FALSE)))/VLOOKUP(B89,'2-Kosten per locatie'!$A$12:$C$15,3,FALSE)</f>
        <v>0</v>
      </c>
      <c r="P89" s="290">
        <f t="shared" si="8"/>
        <v>0</v>
      </c>
      <c r="Q89" s="291"/>
      <c r="S89" s="292">
        <f t="shared" si="9"/>
        <v>2243.92</v>
      </c>
    </row>
    <row r="90" spans="1:19" ht="14.1" customHeight="1">
      <c r="A90" s="38">
        <v>90</v>
      </c>
      <c r="B90" s="213" t="s">
        <v>37</v>
      </c>
      <c r="C90" s="213" t="s">
        <v>95</v>
      </c>
      <c r="D90" s="284" t="s">
        <v>219</v>
      </c>
      <c r="E90" s="49" t="s">
        <v>232</v>
      </c>
      <c r="F90" s="50" t="s">
        <v>163</v>
      </c>
      <c r="G90" s="268" t="s">
        <v>50</v>
      </c>
      <c r="H90" s="194" t="s">
        <v>99</v>
      </c>
      <c r="I90" s="286">
        <v>24.1416</v>
      </c>
      <c r="J90" s="287">
        <f t="shared" si="5"/>
        <v>200</v>
      </c>
      <c r="K90" s="288">
        <v>200</v>
      </c>
      <c r="L90" s="288"/>
      <c r="M90" s="289" t="e">
        <f t="shared" si="6"/>
        <v>#DIV/0!</v>
      </c>
      <c r="N90" s="289">
        <f t="shared" si="7"/>
        <v>0</v>
      </c>
      <c r="O90" s="290">
        <f>IF(K90="nio",0,IF(K90&gt;0,VLOOKUP(G90,'3-Productie normen'!A:K,VLOOKUP(K90,'3-Productie normen'!$B$35:$C$41,2,FALSE),FALSE)))/VLOOKUP(B90,'2-Kosten per locatie'!$A$12:$C$15,3,FALSE)</f>
        <v>0</v>
      </c>
      <c r="P90" s="290">
        <f t="shared" si="8"/>
        <v>0</v>
      </c>
      <c r="Q90" s="291"/>
      <c r="S90" s="292">
        <f t="shared" si="9"/>
        <v>4828.32</v>
      </c>
    </row>
    <row r="91" spans="1:19" ht="14.1" customHeight="1">
      <c r="A91" s="38">
        <v>91</v>
      </c>
      <c r="B91" s="213" t="s">
        <v>37</v>
      </c>
      <c r="C91" s="213" t="s">
        <v>95</v>
      </c>
      <c r="D91" s="284" t="s">
        <v>219</v>
      </c>
      <c r="E91" s="49" t="s">
        <v>233</v>
      </c>
      <c r="F91" s="50" t="s">
        <v>229</v>
      </c>
      <c r="G91" s="268" t="s">
        <v>47</v>
      </c>
      <c r="H91" s="194" t="s">
        <v>99</v>
      </c>
      <c r="I91" s="286">
        <v>13.543737</v>
      </c>
      <c r="J91" s="287">
        <f t="shared" si="5"/>
        <v>80</v>
      </c>
      <c r="K91" s="288">
        <v>80</v>
      </c>
      <c r="L91" s="288"/>
      <c r="M91" s="289" t="e">
        <f t="shared" si="6"/>
        <v>#DIV/0!</v>
      </c>
      <c r="N91" s="289">
        <f t="shared" si="7"/>
        <v>0</v>
      </c>
      <c r="O91" s="290">
        <f>IF(K91="nio",0,IF(K91&gt;0,VLOOKUP(G91,'3-Productie normen'!A:K,VLOOKUP(K91,'3-Productie normen'!$B$35:$C$41,2,FALSE),FALSE)))/VLOOKUP(B91,'2-Kosten per locatie'!$A$12:$C$15,3,FALSE)</f>
        <v>0</v>
      </c>
      <c r="P91" s="290">
        <f t="shared" si="8"/>
        <v>0</v>
      </c>
      <c r="Q91" s="291"/>
      <c r="S91" s="292">
        <f t="shared" si="9"/>
        <v>1083.4989599999999</v>
      </c>
    </row>
    <row r="92" spans="1:19" ht="14.1" customHeight="1">
      <c r="A92" s="38">
        <v>92</v>
      </c>
      <c r="B92" s="213" t="s">
        <v>37</v>
      </c>
      <c r="C92" s="213" t="s">
        <v>95</v>
      </c>
      <c r="D92" s="284" t="s">
        <v>219</v>
      </c>
      <c r="E92" s="49" t="s">
        <v>234</v>
      </c>
      <c r="F92" s="50" t="s">
        <v>235</v>
      </c>
      <c r="G92" s="268" t="s">
        <v>47</v>
      </c>
      <c r="H92" s="194" t="s">
        <v>99</v>
      </c>
      <c r="I92" s="286">
        <v>5.52</v>
      </c>
      <c r="J92" s="287">
        <f t="shared" si="5"/>
        <v>80</v>
      </c>
      <c r="K92" s="288">
        <v>80</v>
      </c>
      <c r="L92" s="288"/>
      <c r="M92" s="289" t="e">
        <f t="shared" si="6"/>
        <v>#DIV/0!</v>
      </c>
      <c r="N92" s="289">
        <f t="shared" si="7"/>
        <v>0</v>
      </c>
      <c r="O92" s="290">
        <f>IF(K92="nio",0,IF(K92&gt;0,VLOOKUP(G92,'3-Productie normen'!A:K,VLOOKUP(K92,'3-Productie normen'!$B$35:$C$41,2,FALSE),FALSE)))/VLOOKUP(B92,'2-Kosten per locatie'!$A$12:$C$15,3,FALSE)</f>
        <v>0</v>
      </c>
      <c r="P92" s="290">
        <f t="shared" si="8"/>
        <v>0</v>
      </c>
      <c r="Q92" s="291"/>
      <c r="S92" s="292">
        <f t="shared" si="9"/>
        <v>441.59999999999997</v>
      </c>
    </row>
    <row r="93" spans="1:19" ht="14.1" customHeight="1">
      <c r="A93" s="38">
        <v>93</v>
      </c>
      <c r="B93" s="213" t="s">
        <v>37</v>
      </c>
      <c r="C93" s="213" t="s">
        <v>95</v>
      </c>
      <c r="D93" s="284" t="s">
        <v>219</v>
      </c>
      <c r="E93" s="49" t="s">
        <v>236</v>
      </c>
      <c r="F93" s="50" t="s">
        <v>173</v>
      </c>
      <c r="G93" s="268" t="s">
        <v>53</v>
      </c>
      <c r="H93" s="194" t="s">
        <v>99</v>
      </c>
      <c r="I93" s="286">
        <v>22.829725000002998</v>
      </c>
      <c r="J93" s="287">
        <f t="shared" si="5"/>
        <v>200</v>
      </c>
      <c r="K93" s="288">
        <v>200</v>
      </c>
      <c r="L93" s="288"/>
      <c r="M93" s="289" t="e">
        <f t="shared" si="6"/>
        <v>#DIV/0!</v>
      </c>
      <c r="N93" s="289">
        <f t="shared" si="7"/>
        <v>0</v>
      </c>
      <c r="O93" s="290">
        <f>IF(K93="nio",0,IF(K93&gt;0,VLOOKUP(G93,'3-Productie normen'!A:K,VLOOKUP(K93,'3-Productie normen'!$B$35:$C$41,2,FALSE),FALSE)))/VLOOKUP(B93,'2-Kosten per locatie'!$A$12:$C$15,3,FALSE)</f>
        <v>0</v>
      </c>
      <c r="P93" s="290">
        <f t="shared" si="8"/>
        <v>0</v>
      </c>
      <c r="Q93" s="291"/>
      <c r="S93" s="292">
        <f t="shared" si="9"/>
        <v>4565.9450000006</v>
      </c>
    </row>
    <row r="94" spans="1:19" ht="14.1" customHeight="1">
      <c r="A94" s="38">
        <v>94</v>
      </c>
      <c r="B94" s="213" t="s">
        <v>37</v>
      </c>
      <c r="C94" s="213" t="s">
        <v>95</v>
      </c>
      <c r="D94" s="284" t="s">
        <v>219</v>
      </c>
      <c r="E94" s="49" t="s">
        <v>237</v>
      </c>
      <c r="F94" s="50" t="s">
        <v>153</v>
      </c>
      <c r="G94" s="268" t="s">
        <v>47</v>
      </c>
      <c r="H94" s="194" t="s">
        <v>99</v>
      </c>
      <c r="I94" s="286">
        <v>15.200749999999999</v>
      </c>
      <c r="J94" s="287">
        <f t="shared" si="5"/>
        <v>80</v>
      </c>
      <c r="K94" s="288">
        <v>80</v>
      </c>
      <c r="L94" s="288"/>
      <c r="M94" s="289" t="e">
        <f t="shared" si="6"/>
        <v>#DIV/0!</v>
      </c>
      <c r="N94" s="289">
        <f t="shared" si="7"/>
        <v>0</v>
      </c>
      <c r="O94" s="290">
        <f>IF(K94="nio",0,IF(K94&gt;0,VLOOKUP(G94,'3-Productie normen'!A:K,VLOOKUP(K94,'3-Productie normen'!$B$35:$C$41,2,FALSE),FALSE)))/VLOOKUP(B94,'2-Kosten per locatie'!$A$12:$C$15,3,FALSE)</f>
        <v>0</v>
      </c>
      <c r="P94" s="290">
        <f t="shared" si="8"/>
        <v>0</v>
      </c>
      <c r="Q94" s="291"/>
      <c r="S94" s="292">
        <f t="shared" si="9"/>
        <v>1216.06</v>
      </c>
    </row>
    <row r="95" spans="1:19" ht="14.1" customHeight="1">
      <c r="A95" s="38">
        <v>95</v>
      </c>
      <c r="B95" s="213" t="s">
        <v>37</v>
      </c>
      <c r="C95" s="213" t="s">
        <v>95</v>
      </c>
      <c r="D95" s="284" t="s">
        <v>219</v>
      </c>
      <c r="E95" s="49" t="s">
        <v>238</v>
      </c>
      <c r="F95" s="50" t="s">
        <v>235</v>
      </c>
      <c r="G95" s="268" t="s">
        <v>47</v>
      </c>
      <c r="H95" s="194" t="s">
        <v>99</v>
      </c>
      <c r="I95" s="286">
        <v>5.52</v>
      </c>
      <c r="J95" s="287">
        <f t="shared" si="5"/>
        <v>80</v>
      </c>
      <c r="K95" s="288">
        <v>80</v>
      </c>
      <c r="L95" s="288"/>
      <c r="M95" s="289" t="e">
        <f t="shared" si="6"/>
        <v>#DIV/0!</v>
      </c>
      <c r="N95" s="289">
        <f t="shared" si="7"/>
        <v>0</v>
      </c>
      <c r="O95" s="290">
        <f>IF(K95="nio",0,IF(K95&gt;0,VLOOKUP(G95,'3-Productie normen'!A:K,VLOOKUP(K95,'3-Productie normen'!$B$35:$C$41,2,FALSE),FALSE)))/VLOOKUP(B95,'2-Kosten per locatie'!$A$12:$C$15,3,FALSE)</f>
        <v>0</v>
      </c>
      <c r="P95" s="290">
        <f t="shared" si="8"/>
        <v>0</v>
      </c>
      <c r="Q95" s="291"/>
      <c r="S95" s="292">
        <f t="shared" si="9"/>
        <v>441.59999999999997</v>
      </c>
    </row>
    <row r="96" spans="1:19" ht="14.1" customHeight="1">
      <c r="A96" s="38">
        <v>96</v>
      </c>
      <c r="B96" s="213" t="s">
        <v>37</v>
      </c>
      <c r="C96" s="213" t="s">
        <v>95</v>
      </c>
      <c r="D96" s="284" t="s">
        <v>219</v>
      </c>
      <c r="E96" s="49" t="s">
        <v>239</v>
      </c>
      <c r="F96" s="50" t="s">
        <v>153</v>
      </c>
      <c r="G96" s="268" t="s">
        <v>47</v>
      </c>
      <c r="H96" s="194" t="s">
        <v>99</v>
      </c>
      <c r="I96" s="286">
        <v>15.415749999999999</v>
      </c>
      <c r="J96" s="287">
        <f t="shared" si="5"/>
        <v>80</v>
      </c>
      <c r="K96" s="288">
        <v>80</v>
      </c>
      <c r="L96" s="288"/>
      <c r="M96" s="289" t="e">
        <f t="shared" si="6"/>
        <v>#DIV/0!</v>
      </c>
      <c r="N96" s="289">
        <f t="shared" si="7"/>
        <v>0</v>
      </c>
      <c r="O96" s="290">
        <f>IF(K96="nio",0,IF(K96&gt;0,VLOOKUP(G96,'3-Productie normen'!A:K,VLOOKUP(K96,'3-Productie normen'!$B$35:$C$41,2,FALSE),FALSE)))/VLOOKUP(B96,'2-Kosten per locatie'!$A$12:$C$15,3,FALSE)</f>
        <v>0</v>
      </c>
      <c r="P96" s="290">
        <f t="shared" si="8"/>
        <v>0</v>
      </c>
      <c r="Q96" s="291"/>
      <c r="S96" s="292">
        <f t="shared" si="9"/>
        <v>1233.26</v>
      </c>
    </row>
    <row r="97" spans="1:19" ht="14.1" customHeight="1">
      <c r="A97" s="38">
        <v>97</v>
      </c>
      <c r="B97" s="213" t="s">
        <v>37</v>
      </c>
      <c r="C97" s="213" t="s">
        <v>95</v>
      </c>
      <c r="D97" s="284" t="s">
        <v>219</v>
      </c>
      <c r="E97" s="49" t="s">
        <v>240</v>
      </c>
      <c r="F97" s="50" t="s">
        <v>153</v>
      </c>
      <c r="G97" s="268" t="s">
        <v>47</v>
      </c>
      <c r="H97" s="194" t="s">
        <v>99</v>
      </c>
      <c r="I97" s="286">
        <v>17.909724999998001</v>
      </c>
      <c r="J97" s="287">
        <f t="shared" si="5"/>
        <v>80</v>
      </c>
      <c r="K97" s="288">
        <v>80</v>
      </c>
      <c r="L97" s="288"/>
      <c r="M97" s="289" t="e">
        <f t="shared" si="6"/>
        <v>#DIV/0!</v>
      </c>
      <c r="N97" s="289">
        <f t="shared" si="7"/>
        <v>0</v>
      </c>
      <c r="O97" s="290">
        <f>IF(K97="nio",0,IF(K97&gt;0,VLOOKUP(G97,'3-Productie normen'!A:K,VLOOKUP(K97,'3-Productie normen'!$B$35:$C$41,2,FALSE),FALSE)))/VLOOKUP(B97,'2-Kosten per locatie'!$A$12:$C$15,3,FALSE)</f>
        <v>0</v>
      </c>
      <c r="P97" s="290">
        <f t="shared" si="8"/>
        <v>0</v>
      </c>
      <c r="Q97" s="291"/>
      <c r="S97" s="292">
        <f t="shared" si="9"/>
        <v>1432.7779999998402</v>
      </c>
    </row>
    <row r="98" spans="1:19" ht="14.1" customHeight="1">
      <c r="A98" s="38">
        <v>98</v>
      </c>
      <c r="B98" s="213" t="s">
        <v>37</v>
      </c>
      <c r="C98" s="213" t="s">
        <v>95</v>
      </c>
      <c r="D98" s="284" t="s">
        <v>219</v>
      </c>
      <c r="E98" s="49" t="s">
        <v>241</v>
      </c>
      <c r="F98" s="50" t="s">
        <v>235</v>
      </c>
      <c r="G98" s="268" t="s">
        <v>47</v>
      </c>
      <c r="H98" s="194" t="s">
        <v>99</v>
      </c>
      <c r="I98" s="286">
        <v>5.52</v>
      </c>
      <c r="J98" s="287">
        <f t="shared" si="5"/>
        <v>80</v>
      </c>
      <c r="K98" s="288">
        <v>80</v>
      </c>
      <c r="L98" s="288"/>
      <c r="M98" s="289" t="e">
        <f t="shared" si="6"/>
        <v>#DIV/0!</v>
      </c>
      <c r="N98" s="289">
        <f t="shared" si="7"/>
        <v>0</v>
      </c>
      <c r="O98" s="290">
        <f>IF(K98="nio",0,IF(K98&gt;0,VLOOKUP(G98,'3-Productie normen'!A:K,VLOOKUP(K98,'3-Productie normen'!$B$35:$C$41,2,FALSE),FALSE)))/VLOOKUP(B98,'2-Kosten per locatie'!$A$12:$C$15,3,FALSE)</f>
        <v>0</v>
      </c>
      <c r="P98" s="290">
        <f t="shared" si="8"/>
        <v>0</v>
      </c>
      <c r="Q98" s="291"/>
      <c r="S98" s="292">
        <f t="shared" si="9"/>
        <v>441.59999999999997</v>
      </c>
    </row>
    <row r="99" spans="1:19" ht="14.1" customHeight="1">
      <c r="A99" s="38">
        <v>99</v>
      </c>
      <c r="B99" s="213" t="s">
        <v>37</v>
      </c>
      <c r="C99" s="213" t="s">
        <v>95</v>
      </c>
      <c r="D99" s="284" t="s">
        <v>219</v>
      </c>
      <c r="E99" s="49" t="s">
        <v>242</v>
      </c>
      <c r="F99" s="50" t="s">
        <v>229</v>
      </c>
      <c r="G99" s="268" t="s">
        <v>47</v>
      </c>
      <c r="H99" s="194" t="s">
        <v>99</v>
      </c>
      <c r="I99" s="286">
        <v>47.475999999993</v>
      </c>
      <c r="J99" s="287">
        <f t="shared" si="5"/>
        <v>80</v>
      </c>
      <c r="K99" s="288">
        <v>80</v>
      </c>
      <c r="L99" s="288"/>
      <c r="M99" s="289" t="e">
        <f t="shared" si="6"/>
        <v>#DIV/0!</v>
      </c>
      <c r="N99" s="289">
        <f t="shared" si="7"/>
        <v>0</v>
      </c>
      <c r="O99" s="290">
        <f>IF(K99="nio",0,IF(K99&gt;0,VLOOKUP(G99,'3-Productie normen'!A:K,VLOOKUP(K99,'3-Productie normen'!$B$35:$C$41,2,FALSE),FALSE)))/VLOOKUP(B99,'2-Kosten per locatie'!$A$12:$C$15,3,FALSE)</f>
        <v>0</v>
      </c>
      <c r="P99" s="290">
        <f t="shared" si="8"/>
        <v>0</v>
      </c>
      <c r="Q99" s="291"/>
      <c r="S99" s="292">
        <f t="shared" si="9"/>
        <v>3798.0799999994401</v>
      </c>
    </row>
    <row r="100" spans="1:19" ht="14.1" customHeight="1">
      <c r="A100" s="38">
        <v>100</v>
      </c>
      <c r="B100" s="213" t="s">
        <v>37</v>
      </c>
      <c r="C100" s="213" t="s">
        <v>95</v>
      </c>
      <c r="D100" s="284" t="s">
        <v>219</v>
      </c>
      <c r="E100" s="49" t="s">
        <v>243</v>
      </c>
      <c r="F100" s="50" t="s">
        <v>229</v>
      </c>
      <c r="G100" s="268" t="s">
        <v>47</v>
      </c>
      <c r="H100" s="194" t="s">
        <v>99</v>
      </c>
      <c r="I100" s="286">
        <v>7.8585599999999998</v>
      </c>
      <c r="J100" s="287">
        <f t="shared" si="5"/>
        <v>80</v>
      </c>
      <c r="K100" s="288">
        <v>80</v>
      </c>
      <c r="L100" s="288"/>
      <c r="M100" s="289" t="e">
        <f t="shared" si="6"/>
        <v>#DIV/0!</v>
      </c>
      <c r="N100" s="289">
        <f t="shared" si="7"/>
        <v>0</v>
      </c>
      <c r="O100" s="290">
        <f>IF(K100="nio",0,IF(K100&gt;0,VLOOKUP(G100,'3-Productie normen'!A:K,VLOOKUP(K100,'3-Productie normen'!$B$35:$C$41,2,FALSE),FALSE)))/VLOOKUP(B100,'2-Kosten per locatie'!$A$12:$C$15,3,FALSE)</f>
        <v>0</v>
      </c>
      <c r="P100" s="290">
        <f t="shared" si="8"/>
        <v>0</v>
      </c>
      <c r="Q100" s="291"/>
      <c r="S100" s="292">
        <f t="shared" si="9"/>
        <v>628.6848</v>
      </c>
    </row>
    <row r="101" spans="1:19" ht="14.1" customHeight="1">
      <c r="A101" s="38">
        <v>101</v>
      </c>
      <c r="B101" s="213" t="s">
        <v>37</v>
      </c>
      <c r="C101" s="213" t="s">
        <v>95</v>
      </c>
      <c r="D101" s="284" t="s">
        <v>219</v>
      </c>
      <c r="E101" s="49" t="s">
        <v>244</v>
      </c>
      <c r="F101" s="50" t="s">
        <v>231</v>
      </c>
      <c r="G101" s="268" t="s">
        <v>53</v>
      </c>
      <c r="H101" s="194" t="s">
        <v>99</v>
      </c>
      <c r="I101" s="286">
        <v>22.802102999999001</v>
      </c>
      <c r="J101" s="287">
        <f t="shared" si="5"/>
        <v>200</v>
      </c>
      <c r="K101" s="288">
        <v>200</v>
      </c>
      <c r="L101" s="288"/>
      <c r="M101" s="289" t="e">
        <f t="shared" si="6"/>
        <v>#DIV/0!</v>
      </c>
      <c r="N101" s="289">
        <f t="shared" si="7"/>
        <v>0</v>
      </c>
      <c r="O101" s="290">
        <f>IF(K101="nio",0,IF(K101&gt;0,VLOOKUP(G101,'3-Productie normen'!A:K,VLOOKUP(K101,'3-Productie normen'!$B$35:$C$41,2,FALSE),FALSE)))/VLOOKUP(B101,'2-Kosten per locatie'!$A$12:$C$15,3,FALSE)</f>
        <v>0</v>
      </c>
      <c r="P101" s="290">
        <f t="shared" si="8"/>
        <v>0</v>
      </c>
      <c r="Q101" s="291"/>
      <c r="S101" s="292">
        <f t="shared" si="9"/>
        <v>4560.4205999998003</v>
      </c>
    </row>
    <row r="102" spans="1:19" ht="14.1" customHeight="1">
      <c r="A102" s="38">
        <v>102</v>
      </c>
      <c r="B102" s="213" t="s">
        <v>37</v>
      </c>
      <c r="C102" s="213" t="s">
        <v>95</v>
      </c>
      <c r="D102" s="284" t="s">
        <v>219</v>
      </c>
      <c r="E102" s="49" t="s">
        <v>245</v>
      </c>
      <c r="F102" s="50" t="s">
        <v>246</v>
      </c>
      <c r="G102" s="268" t="s">
        <v>47</v>
      </c>
      <c r="H102" s="194" t="s">
        <v>99</v>
      </c>
      <c r="I102" s="286">
        <v>30.616499999997</v>
      </c>
      <c r="J102" s="287">
        <f t="shared" si="5"/>
        <v>80</v>
      </c>
      <c r="K102" s="288">
        <v>80</v>
      </c>
      <c r="L102" s="288"/>
      <c r="M102" s="289" t="e">
        <f t="shared" si="6"/>
        <v>#DIV/0!</v>
      </c>
      <c r="N102" s="289">
        <f t="shared" si="7"/>
        <v>0</v>
      </c>
      <c r="O102" s="290">
        <f>IF(K102="nio",0,IF(K102&gt;0,VLOOKUP(G102,'3-Productie normen'!A:K,VLOOKUP(K102,'3-Productie normen'!$B$35:$C$41,2,FALSE),FALSE)))/VLOOKUP(B102,'2-Kosten per locatie'!$A$12:$C$15,3,FALSE)</f>
        <v>0</v>
      </c>
      <c r="P102" s="290">
        <f t="shared" si="8"/>
        <v>0</v>
      </c>
      <c r="Q102" s="291"/>
      <c r="S102" s="292">
        <f t="shared" si="9"/>
        <v>2449.3199999997601</v>
      </c>
    </row>
    <row r="103" spans="1:19" ht="14.1" customHeight="1">
      <c r="A103" s="38">
        <v>103</v>
      </c>
      <c r="B103" s="213" t="s">
        <v>37</v>
      </c>
      <c r="C103" s="213" t="s">
        <v>95</v>
      </c>
      <c r="D103" s="284" t="s">
        <v>219</v>
      </c>
      <c r="E103" s="49" t="s">
        <v>247</v>
      </c>
      <c r="F103" s="50" t="s">
        <v>141</v>
      </c>
      <c r="G103" s="271" t="s">
        <v>60</v>
      </c>
      <c r="H103" s="194" t="s">
        <v>99</v>
      </c>
      <c r="I103" s="286">
        <v>39.700521999995999</v>
      </c>
      <c r="J103" s="287">
        <f t="shared" si="5"/>
        <v>200</v>
      </c>
      <c r="K103" s="288">
        <v>200</v>
      </c>
      <c r="L103" s="288"/>
      <c r="M103" s="289" t="e">
        <f t="shared" si="6"/>
        <v>#DIV/0!</v>
      </c>
      <c r="N103" s="289">
        <f t="shared" si="7"/>
        <v>0</v>
      </c>
      <c r="O103" s="290">
        <f>IF(K103="nio",0,IF(K103&gt;0,VLOOKUP(G103,'3-Productie normen'!A:K,VLOOKUP(K103,'3-Productie normen'!$B$35:$C$41,2,FALSE),FALSE)))/VLOOKUP(B103,'2-Kosten per locatie'!$A$12:$C$15,3,FALSE)</f>
        <v>0</v>
      </c>
      <c r="P103" s="290">
        <f t="shared" si="8"/>
        <v>0</v>
      </c>
      <c r="Q103" s="291"/>
      <c r="S103" s="292">
        <f t="shared" si="9"/>
        <v>7940.1043999991998</v>
      </c>
    </row>
    <row r="104" spans="1:19" ht="14.1" customHeight="1">
      <c r="A104" s="38">
        <v>104</v>
      </c>
      <c r="B104" s="213" t="s">
        <v>37</v>
      </c>
      <c r="C104" s="213" t="s">
        <v>95</v>
      </c>
      <c r="D104" s="284" t="s">
        <v>219</v>
      </c>
      <c r="E104" s="49" t="s">
        <v>248</v>
      </c>
      <c r="F104" s="50" t="s">
        <v>246</v>
      </c>
      <c r="G104" s="268" t="s">
        <v>47</v>
      </c>
      <c r="H104" s="194" t="s">
        <v>99</v>
      </c>
      <c r="I104" s="286">
        <v>50.314213999994998</v>
      </c>
      <c r="J104" s="287">
        <f t="shared" si="5"/>
        <v>80</v>
      </c>
      <c r="K104" s="288">
        <v>80</v>
      </c>
      <c r="L104" s="288"/>
      <c r="M104" s="289" t="e">
        <f t="shared" si="6"/>
        <v>#DIV/0!</v>
      </c>
      <c r="N104" s="289">
        <f t="shared" si="7"/>
        <v>0</v>
      </c>
      <c r="O104" s="290">
        <f>IF(K104="nio",0,IF(K104&gt;0,VLOOKUP(G104,'3-Productie normen'!A:K,VLOOKUP(K104,'3-Productie normen'!$B$35:$C$41,2,FALSE),FALSE)))/VLOOKUP(B104,'2-Kosten per locatie'!$A$12:$C$15,3,FALSE)</f>
        <v>0</v>
      </c>
      <c r="P104" s="290">
        <f t="shared" si="8"/>
        <v>0</v>
      </c>
      <c r="Q104" s="291"/>
      <c r="S104" s="292">
        <f t="shared" si="9"/>
        <v>4025.1371199995997</v>
      </c>
    </row>
    <row r="105" spans="1:19" ht="14.1" customHeight="1">
      <c r="A105" s="38">
        <v>105</v>
      </c>
      <c r="B105" s="213" t="s">
        <v>37</v>
      </c>
      <c r="C105" s="213" t="s">
        <v>95</v>
      </c>
      <c r="D105" s="284" t="s">
        <v>219</v>
      </c>
      <c r="E105" s="49" t="s">
        <v>249</v>
      </c>
      <c r="F105" s="50" t="s">
        <v>250</v>
      </c>
      <c r="G105" s="271" t="s">
        <v>60</v>
      </c>
      <c r="H105" s="194" t="s">
        <v>99</v>
      </c>
      <c r="I105" s="286">
        <v>23.545749999999</v>
      </c>
      <c r="J105" s="287">
        <f t="shared" si="5"/>
        <v>200</v>
      </c>
      <c r="K105" s="288">
        <v>200</v>
      </c>
      <c r="L105" s="288"/>
      <c r="M105" s="289" t="e">
        <f t="shared" si="6"/>
        <v>#DIV/0!</v>
      </c>
      <c r="N105" s="289">
        <f t="shared" si="7"/>
        <v>0</v>
      </c>
      <c r="O105" s="290">
        <f>IF(K105="nio",0,IF(K105&gt;0,VLOOKUP(G105,'3-Productie normen'!A:K,VLOOKUP(K105,'3-Productie normen'!$B$35:$C$41,2,FALSE),FALSE)))/VLOOKUP(B105,'2-Kosten per locatie'!$A$12:$C$15,3,FALSE)</f>
        <v>0</v>
      </c>
      <c r="P105" s="290">
        <f t="shared" si="8"/>
        <v>0</v>
      </c>
      <c r="Q105" s="291"/>
      <c r="S105" s="292">
        <f t="shared" si="9"/>
        <v>4709.1499999997995</v>
      </c>
    </row>
    <row r="106" spans="1:19" ht="14.1" customHeight="1">
      <c r="A106" s="38">
        <v>106</v>
      </c>
      <c r="B106" s="213" t="s">
        <v>37</v>
      </c>
      <c r="C106" s="213" t="s">
        <v>95</v>
      </c>
      <c r="D106" s="284" t="s">
        <v>219</v>
      </c>
      <c r="E106" s="49" t="s">
        <v>251</v>
      </c>
      <c r="F106" s="50" t="s">
        <v>141</v>
      </c>
      <c r="G106" s="271" t="s">
        <v>60</v>
      </c>
      <c r="H106" s="194" t="s">
        <v>99</v>
      </c>
      <c r="I106" s="286">
        <v>47.761499999983997</v>
      </c>
      <c r="J106" s="287">
        <f t="shared" si="5"/>
        <v>200</v>
      </c>
      <c r="K106" s="288">
        <v>200</v>
      </c>
      <c r="L106" s="288"/>
      <c r="M106" s="289" t="e">
        <f t="shared" si="6"/>
        <v>#DIV/0!</v>
      </c>
      <c r="N106" s="289">
        <f t="shared" si="7"/>
        <v>0</v>
      </c>
      <c r="O106" s="290">
        <f>IF(K106="nio",0,IF(K106&gt;0,VLOOKUP(G106,'3-Productie normen'!A:K,VLOOKUP(K106,'3-Productie normen'!$B$35:$C$41,2,FALSE),FALSE)))/VLOOKUP(B106,'2-Kosten per locatie'!$A$12:$C$15,3,FALSE)</f>
        <v>0</v>
      </c>
      <c r="P106" s="290">
        <f t="shared" si="8"/>
        <v>0</v>
      </c>
      <c r="Q106" s="291"/>
      <c r="S106" s="292">
        <f t="shared" si="9"/>
        <v>9552.2999999967997</v>
      </c>
    </row>
    <row r="107" spans="1:19" ht="14.1" customHeight="1">
      <c r="A107" s="38">
        <v>107</v>
      </c>
      <c r="B107" s="213" t="s">
        <v>37</v>
      </c>
      <c r="C107" s="213" t="s">
        <v>95</v>
      </c>
      <c r="D107" s="284" t="s">
        <v>219</v>
      </c>
      <c r="E107" s="49" t="s">
        <v>252</v>
      </c>
      <c r="F107" s="50" t="s">
        <v>141</v>
      </c>
      <c r="G107" s="271" t="s">
        <v>60</v>
      </c>
      <c r="H107" s="194" t="s">
        <v>99</v>
      </c>
      <c r="I107" s="286">
        <v>47.896499999983</v>
      </c>
      <c r="J107" s="287">
        <f t="shared" si="5"/>
        <v>200</v>
      </c>
      <c r="K107" s="288">
        <v>200</v>
      </c>
      <c r="L107" s="288"/>
      <c r="M107" s="289" t="e">
        <f t="shared" si="6"/>
        <v>#DIV/0!</v>
      </c>
      <c r="N107" s="289">
        <f t="shared" si="7"/>
        <v>0</v>
      </c>
      <c r="O107" s="290">
        <f>IF(K107="nio",0,IF(K107&gt;0,VLOOKUP(G107,'3-Productie normen'!A:K,VLOOKUP(K107,'3-Productie normen'!$B$35:$C$41,2,FALSE),FALSE)))/VLOOKUP(B107,'2-Kosten per locatie'!$A$12:$C$15,3,FALSE)</f>
        <v>0</v>
      </c>
      <c r="P107" s="290">
        <f t="shared" si="8"/>
        <v>0</v>
      </c>
      <c r="Q107" s="291"/>
      <c r="S107" s="292">
        <f t="shared" si="9"/>
        <v>9579.2999999965996</v>
      </c>
    </row>
    <row r="108" spans="1:19" ht="14.1" customHeight="1">
      <c r="A108" s="38">
        <v>108</v>
      </c>
      <c r="B108" s="213" t="s">
        <v>37</v>
      </c>
      <c r="C108" s="213" t="s">
        <v>95</v>
      </c>
      <c r="D108" s="284" t="s">
        <v>219</v>
      </c>
      <c r="E108" s="49" t="s">
        <v>253</v>
      </c>
      <c r="F108" s="50" t="s">
        <v>141</v>
      </c>
      <c r="G108" s="271" t="s">
        <v>60</v>
      </c>
      <c r="H108" s="194" t="s">
        <v>99</v>
      </c>
      <c r="I108" s="286">
        <v>47.641499999986998</v>
      </c>
      <c r="J108" s="287">
        <f t="shared" si="5"/>
        <v>200</v>
      </c>
      <c r="K108" s="288">
        <v>200</v>
      </c>
      <c r="L108" s="288"/>
      <c r="M108" s="289" t="e">
        <f t="shared" si="6"/>
        <v>#DIV/0!</v>
      </c>
      <c r="N108" s="289">
        <f t="shared" si="7"/>
        <v>0</v>
      </c>
      <c r="O108" s="290">
        <f>IF(K108="nio",0,IF(K108&gt;0,VLOOKUP(G108,'3-Productie normen'!A:K,VLOOKUP(K108,'3-Productie normen'!$B$35:$C$41,2,FALSE),FALSE)))/VLOOKUP(B108,'2-Kosten per locatie'!$A$12:$C$15,3,FALSE)</f>
        <v>0</v>
      </c>
      <c r="P108" s="290">
        <f t="shared" si="8"/>
        <v>0</v>
      </c>
      <c r="Q108" s="291"/>
      <c r="S108" s="292">
        <f t="shared" si="9"/>
        <v>9528.2999999973999</v>
      </c>
    </row>
    <row r="109" spans="1:19" ht="14.1" customHeight="1">
      <c r="A109" s="38">
        <v>109</v>
      </c>
      <c r="B109" s="213" t="s">
        <v>37</v>
      </c>
      <c r="C109" s="213" t="s">
        <v>95</v>
      </c>
      <c r="D109" s="284" t="s">
        <v>219</v>
      </c>
      <c r="E109" s="49" t="s">
        <v>254</v>
      </c>
      <c r="F109" s="50" t="s">
        <v>255</v>
      </c>
      <c r="G109" s="271" t="s">
        <v>61</v>
      </c>
      <c r="H109" s="194" t="s">
        <v>99</v>
      </c>
      <c r="I109" s="286">
        <v>47.896499999984002</v>
      </c>
      <c r="J109" s="287">
        <f t="shared" si="5"/>
        <v>200</v>
      </c>
      <c r="K109" s="288">
        <v>200</v>
      </c>
      <c r="L109" s="288"/>
      <c r="M109" s="289" t="e">
        <f t="shared" si="6"/>
        <v>#DIV/0!</v>
      </c>
      <c r="N109" s="289">
        <f t="shared" si="7"/>
        <v>0</v>
      </c>
      <c r="O109" s="290">
        <f>IF(K109="nio",0,IF(K109&gt;0,VLOOKUP(G109,'3-Productie normen'!A:K,VLOOKUP(K109,'3-Productie normen'!$B$35:$C$41,2,FALSE),FALSE)))/VLOOKUP(B109,'2-Kosten per locatie'!$A$12:$C$15,3,FALSE)</f>
        <v>0</v>
      </c>
      <c r="P109" s="290">
        <f t="shared" si="8"/>
        <v>0</v>
      </c>
      <c r="Q109" s="291"/>
      <c r="S109" s="292">
        <f t="shared" si="9"/>
        <v>9579.2999999967997</v>
      </c>
    </row>
    <row r="110" spans="1:19" ht="14.1" customHeight="1">
      <c r="A110" s="38">
        <v>110</v>
      </c>
      <c r="B110" s="213" t="s">
        <v>37</v>
      </c>
      <c r="C110" s="213" t="s">
        <v>95</v>
      </c>
      <c r="D110" s="284" t="s">
        <v>219</v>
      </c>
      <c r="E110" s="49" t="s">
        <v>256</v>
      </c>
      <c r="F110" s="50" t="s">
        <v>141</v>
      </c>
      <c r="G110" s="271" t="s">
        <v>60</v>
      </c>
      <c r="H110" s="194" t="s">
        <v>99</v>
      </c>
      <c r="I110" s="286">
        <v>47.896499999981998</v>
      </c>
      <c r="J110" s="287">
        <f t="shared" si="5"/>
        <v>200</v>
      </c>
      <c r="K110" s="288">
        <v>200</v>
      </c>
      <c r="L110" s="288"/>
      <c r="M110" s="289" t="e">
        <f t="shared" si="6"/>
        <v>#DIV/0!</v>
      </c>
      <c r="N110" s="289">
        <f t="shared" si="7"/>
        <v>0</v>
      </c>
      <c r="O110" s="290">
        <f>IF(K110="nio",0,IF(K110&gt;0,VLOOKUP(G110,'3-Productie normen'!A:K,VLOOKUP(K110,'3-Productie normen'!$B$35:$C$41,2,FALSE),FALSE)))/VLOOKUP(B110,'2-Kosten per locatie'!$A$12:$C$15,3,FALSE)</f>
        <v>0</v>
      </c>
      <c r="P110" s="290">
        <f t="shared" si="8"/>
        <v>0</v>
      </c>
      <c r="Q110" s="291"/>
      <c r="S110" s="292">
        <f t="shared" si="9"/>
        <v>9579.2999999963995</v>
      </c>
    </row>
    <row r="111" spans="1:19" ht="14.1" customHeight="1">
      <c r="A111" s="38">
        <v>111</v>
      </c>
      <c r="B111" s="213" t="s">
        <v>37</v>
      </c>
      <c r="C111" s="213" t="s">
        <v>95</v>
      </c>
      <c r="D111" s="284" t="s">
        <v>219</v>
      </c>
      <c r="E111" s="49" t="s">
        <v>257</v>
      </c>
      <c r="F111" s="50" t="s">
        <v>62</v>
      </c>
      <c r="G111" s="271" t="s">
        <v>62</v>
      </c>
      <c r="H111" s="194" t="s">
        <v>99</v>
      </c>
      <c r="I111" s="286">
        <v>61.847929076966999</v>
      </c>
      <c r="J111" s="287">
        <f t="shared" si="5"/>
        <v>200</v>
      </c>
      <c r="K111" s="288">
        <v>200</v>
      </c>
      <c r="L111" s="288"/>
      <c r="M111" s="289" t="e">
        <f t="shared" si="6"/>
        <v>#DIV/0!</v>
      </c>
      <c r="N111" s="289">
        <f t="shared" si="7"/>
        <v>0</v>
      </c>
      <c r="O111" s="290">
        <f>IF(K111="nio",0,IF(K111&gt;0,VLOOKUP(G111,'3-Productie normen'!A:K,VLOOKUP(K111,'3-Productie normen'!$B$35:$C$41,2,FALSE),FALSE)))/VLOOKUP(B111,'2-Kosten per locatie'!$A$12:$C$15,3,FALSE)</f>
        <v>0</v>
      </c>
      <c r="P111" s="290">
        <f t="shared" si="8"/>
        <v>0</v>
      </c>
      <c r="Q111" s="291"/>
      <c r="S111" s="292">
        <f t="shared" si="9"/>
        <v>12369.5858153934</v>
      </c>
    </row>
    <row r="112" spans="1:19" ht="14.1" customHeight="1">
      <c r="A112" s="38">
        <v>112</v>
      </c>
      <c r="B112" s="213" t="s">
        <v>37</v>
      </c>
      <c r="C112" s="213" t="s">
        <v>95</v>
      </c>
      <c r="D112" s="284" t="s">
        <v>219</v>
      </c>
      <c r="E112" s="49" t="s">
        <v>258</v>
      </c>
      <c r="F112" s="50" t="s">
        <v>62</v>
      </c>
      <c r="G112" s="271" t="s">
        <v>62</v>
      </c>
      <c r="H112" s="194" t="s">
        <v>99</v>
      </c>
      <c r="I112" s="286">
        <v>68.083163666717994</v>
      </c>
      <c r="J112" s="287">
        <f t="shared" si="5"/>
        <v>200</v>
      </c>
      <c r="K112" s="288">
        <v>200</v>
      </c>
      <c r="L112" s="288"/>
      <c r="M112" s="289" t="e">
        <f t="shared" si="6"/>
        <v>#DIV/0!</v>
      </c>
      <c r="N112" s="289">
        <f t="shared" si="7"/>
        <v>0</v>
      </c>
      <c r="O112" s="290">
        <f>IF(K112="nio",0,IF(K112&gt;0,VLOOKUP(G112,'3-Productie normen'!A:K,VLOOKUP(K112,'3-Productie normen'!$B$35:$C$41,2,FALSE),FALSE)))/VLOOKUP(B112,'2-Kosten per locatie'!$A$12:$C$15,3,FALSE)</f>
        <v>0</v>
      </c>
      <c r="P112" s="290">
        <f t="shared" si="8"/>
        <v>0</v>
      </c>
      <c r="Q112" s="291"/>
      <c r="S112" s="292">
        <f t="shared" si="9"/>
        <v>13616.632733343598</v>
      </c>
    </row>
    <row r="113" spans="1:19" ht="14.1" customHeight="1">
      <c r="A113" s="38">
        <v>113</v>
      </c>
      <c r="B113" s="213" t="s">
        <v>37</v>
      </c>
      <c r="C113" s="213" t="s">
        <v>95</v>
      </c>
      <c r="D113" s="284" t="s">
        <v>219</v>
      </c>
      <c r="E113" s="49" t="s">
        <v>259</v>
      </c>
      <c r="F113" s="50" t="s">
        <v>250</v>
      </c>
      <c r="G113" s="271" t="s">
        <v>60</v>
      </c>
      <c r="H113" s="194" t="s">
        <v>99</v>
      </c>
      <c r="I113" s="286">
        <v>19.100310332242</v>
      </c>
      <c r="J113" s="287">
        <f t="shared" si="5"/>
        <v>200</v>
      </c>
      <c r="K113" s="288">
        <v>200</v>
      </c>
      <c r="L113" s="288"/>
      <c r="M113" s="289" t="e">
        <f t="shared" si="6"/>
        <v>#DIV/0!</v>
      </c>
      <c r="N113" s="289">
        <f t="shared" si="7"/>
        <v>0</v>
      </c>
      <c r="O113" s="290">
        <f>IF(K113="nio",0,IF(K113&gt;0,VLOOKUP(G113,'3-Productie normen'!A:K,VLOOKUP(K113,'3-Productie normen'!$B$35:$C$41,2,FALSE),FALSE)))/VLOOKUP(B113,'2-Kosten per locatie'!$A$12:$C$15,3,FALSE)</f>
        <v>0</v>
      </c>
      <c r="P113" s="290">
        <f t="shared" si="8"/>
        <v>0</v>
      </c>
      <c r="Q113" s="291"/>
      <c r="S113" s="292">
        <f t="shared" si="9"/>
        <v>3820.0620664483999</v>
      </c>
    </row>
    <row r="114" spans="1:19" ht="14.1" customHeight="1">
      <c r="A114" s="38">
        <v>114</v>
      </c>
      <c r="B114" s="213" t="s">
        <v>37</v>
      </c>
      <c r="C114" s="213" t="s">
        <v>95</v>
      </c>
      <c r="D114" s="284" t="s">
        <v>219</v>
      </c>
      <c r="E114" s="49" t="s">
        <v>260</v>
      </c>
      <c r="F114" s="50" t="s">
        <v>246</v>
      </c>
      <c r="G114" s="268" t="s">
        <v>47</v>
      </c>
      <c r="H114" s="194" t="s">
        <v>99</v>
      </c>
      <c r="I114" s="286">
        <v>85.636718488707004</v>
      </c>
      <c r="J114" s="287">
        <f t="shared" si="5"/>
        <v>80</v>
      </c>
      <c r="K114" s="288">
        <v>80</v>
      </c>
      <c r="L114" s="288"/>
      <c r="M114" s="289" t="e">
        <f t="shared" si="6"/>
        <v>#DIV/0!</v>
      </c>
      <c r="N114" s="289">
        <f t="shared" si="7"/>
        <v>0</v>
      </c>
      <c r="O114" s="290">
        <f>IF(K114="nio",0,IF(K114&gt;0,VLOOKUP(G114,'3-Productie normen'!A:K,VLOOKUP(K114,'3-Productie normen'!$B$35:$C$41,2,FALSE),FALSE)))/VLOOKUP(B114,'2-Kosten per locatie'!$A$12:$C$15,3,FALSE)</f>
        <v>0</v>
      </c>
      <c r="P114" s="290">
        <f t="shared" si="8"/>
        <v>0</v>
      </c>
      <c r="Q114" s="291"/>
      <c r="S114" s="292">
        <f t="shared" si="9"/>
        <v>6850.9374790965603</v>
      </c>
    </row>
    <row r="115" spans="1:19" ht="14.1" customHeight="1">
      <c r="A115" s="38">
        <v>115</v>
      </c>
      <c r="B115" s="213" t="s">
        <v>37</v>
      </c>
      <c r="C115" s="213" t="s">
        <v>95</v>
      </c>
      <c r="D115" s="284" t="s">
        <v>219</v>
      </c>
      <c r="E115" s="49" t="s">
        <v>261</v>
      </c>
      <c r="F115" s="50" t="s">
        <v>250</v>
      </c>
      <c r="G115" s="271" t="s">
        <v>60</v>
      </c>
      <c r="H115" s="194" t="s">
        <v>99</v>
      </c>
      <c r="I115" s="286">
        <v>13.494004227454001</v>
      </c>
      <c r="J115" s="287">
        <f t="shared" si="5"/>
        <v>200</v>
      </c>
      <c r="K115" s="288">
        <v>200</v>
      </c>
      <c r="L115" s="288"/>
      <c r="M115" s="289" t="e">
        <f t="shared" si="6"/>
        <v>#DIV/0!</v>
      </c>
      <c r="N115" s="289">
        <f t="shared" si="7"/>
        <v>0</v>
      </c>
      <c r="O115" s="290">
        <f>IF(K115="nio",0,IF(K115&gt;0,VLOOKUP(G115,'3-Productie normen'!A:K,VLOOKUP(K115,'3-Productie normen'!$B$35:$C$41,2,FALSE),FALSE)))/VLOOKUP(B115,'2-Kosten per locatie'!$A$12:$C$15,3,FALSE)</f>
        <v>0</v>
      </c>
      <c r="P115" s="290">
        <f t="shared" si="8"/>
        <v>0</v>
      </c>
      <c r="Q115" s="291"/>
      <c r="S115" s="292">
        <f t="shared" si="9"/>
        <v>2698.8008454908004</v>
      </c>
    </row>
    <row r="116" spans="1:19" ht="14.1" customHeight="1">
      <c r="A116" s="38">
        <v>116</v>
      </c>
      <c r="B116" s="213" t="s">
        <v>37</v>
      </c>
      <c r="C116" s="213" t="s">
        <v>95</v>
      </c>
      <c r="D116" s="284" t="s">
        <v>219</v>
      </c>
      <c r="E116" s="49" t="s">
        <v>262</v>
      </c>
      <c r="F116" s="50" t="s">
        <v>141</v>
      </c>
      <c r="G116" s="271" t="s">
        <v>60</v>
      </c>
      <c r="H116" s="194" t="s">
        <v>99</v>
      </c>
      <c r="I116" s="286">
        <v>51.601225000001001</v>
      </c>
      <c r="J116" s="287">
        <f t="shared" si="5"/>
        <v>200</v>
      </c>
      <c r="K116" s="288">
        <v>200</v>
      </c>
      <c r="L116" s="288"/>
      <c r="M116" s="289" t="e">
        <f t="shared" si="6"/>
        <v>#DIV/0!</v>
      </c>
      <c r="N116" s="289">
        <f t="shared" si="7"/>
        <v>0</v>
      </c>
      <c r="O116" s="290">
        <f>IF(K116="nio",0,IF(K116&gt;0,VLOOKUP(G116,'3-Productie normen'!A:K,VLOOKUP(K116,'3-Productie normen'!$B$35:$C$41,2,FALSE),FALSE)))/VLOOKUP(B116,'2-Kosten per locatie'!$A$12:$C$15,3,FALSE)</f>
        <v>0</v>
      </c>
      <c r="P116" s="290">
        <f t="shared" si="8"/>
        <v>0</v>
      </c>
      <c r="Q116" s="291"/>
      <c r="S116" s="292">
        <f t="shared" si="9"/>
        <v>10320.245000000201</v>
      </c>
    </row>
    <row r="117" spans="1:19" ht="14.1" customHeight="1">
      <c r="A117" s="38">
        <v>117</v>
      </c>
      <c r="B117" s="213" t="s">
        <v>37</v>
      </c>
      <c r="C117" s="213" t="s">
        <v>95</v>
      </c>
      <c r="D117" s="284" t="s">
        <v>219</v>
      </c>
      <c r="E117" s="49" t="s">
        <v>263</v>
      </c>
      <c r="F117" s="50" t="s">
        <v>141</v>
      </c>
      <c r="G117" s="271" t="s">
        <v>60</v>
      </c>
      <c r="H117" s="194" t="s">
        <v>99</v>
      </c>
      <c r="I117" s="286">
        <v>56.474915306165002</v>
      </c>
      <c r="J117" s="287">
        <f t="shared" si="5"/>
        <v>200</v>
      </c>
      <c r="K117" s="288">
        <v>200</v>
      </c>
      <c r="L117" s="288"/>
      <c r="M117" s="289" t="e">
        <f t="shared" si="6"/>
        <v>#DIV/0!</v>
      </c>
      <c r="N117" s="289">
        <f t="shared" si="7"/>
        <v>0</v>
      </c>
      <c r="O117" s="290">
        <f>IF(K117="nio",0,IF(K117&gt;0,VLOOKUP(G117,'3-Productie normen'!A:K,VLOOKUP(K117,'3-Productie normen'!$B$35:$C$41,2,FALSE),FALSE)))/VLOOKUP(B117,'2-Kosten per locatie'!$A$12:$C$15,3,FALSE)</f>
        <v>0</v>
      </c>
      <c r="P117" s="290">
        <f t="shared" si="8"/>
        <v>0</v>
      </c>
      <c r="Q117" s="291"/>
      <c r="S117" s="292">
        <f t="shared" si="9"/>
        <v>11294.983061233001</v>
      </c>
    </row>
    <row r="118" spans="1:19" ht="14.1" customHeight="1">
      <c r="A118" s="38">
        <v>118</v>
      </c>
      <c r="B118" s="213" t="s">
        <v>37</v>
      </c>
      <c r="C118" s="213" t="s">
        <v>95</v>
      </c>
      <c r="D118" s="284" t="s">
        <v>219</v>
      </c>
      <c r="E118" s="49" t="s">
        <v>264</v>
      </c>
      <c r="F118" s="50" t="s">
        <v>265</v>
      </c>
      <c r="G118" s="268" t="s">
        <v>56</v>
      </c>
      <c r="H118" s="194" t="s">
        <v>99</v>
      </c>
      <c r="I118" s="286">
        <v>93.831045227893995</v>
      </c>
      <c r="J118" s="287">
        <f t="shared" si="5"/>
        <v>200</v>
      </c>
      <c r="K118" s="288">
        <v>200</v>
      </c>
      <c r="L118" s="288"/>
      <c r="M118" s="289" t="e">
        <f t="shared" si="6"/>
        <v>#DIV/0!</v>
      </c>
      <c r="N118" s="289">
        <f t="shared" si="7"/>
        <v>0</v>
      </c>
      <c r="O118" s="290">
        <f>IF(K118="nio",0,IF(K118&gt;0,VLOOKUP(G118,'3-Productie normen'!A:K,VLOOKUP(K118,'3-Productie normen'!$B$35:$C$41,2,FALSE),FALSE)))/VLOOKUP(B118,'2-Kosten per locatie'!$A$12:$C$15,3,FALSE)</f>
        <v>0</v>
      </c>
      <c r="P118" s="290">
        <f t="shared" si="8"/>
        <v>0</v>
      </c>
      <c r="Q118" s="291"/>
      <c r="S118" s="292">
        <f t="shared" si="9"/>
        <v>18766.209045578798</v>
      </c>
    </row>
    <row r="119" spans="1:19" ht="14.1" customHeight="1">
      <c r="A119" s="38">
        <v>119</v>
      </c>
      <c r="B119" s="213" t="s">
        <v>37</v>
      </c>
      <c r="C119" s="213" t="s">
        <v>95</v>
      </c>
      <c r="D119" s="284" t="s">
        <v>219</v>
      </c>
      <c r="E119" s="49" t="s">
        <v>266</v>
      </c>
      <c r="F119" s="50" t="s">
        <v>267</v>
      </c>
      <c r="G119" s="268" t="s">
        <v>47</v>
      </c>
      <c r="H119" s="194" t="s">
        <v>99</v>
      </c>
      <c r="I119" s="286">
        <v>8.4914999999990002</v>
      </c>
      <c r="J119" s="287">
        <f t="shared" si="5"/>
        <v>80</v>
      </c>
      <c r="K119" s="288">
        <v>80</v>
      </c>
      <c r="L119" s="288"/>
      <c r="M119" s="289" t="e">
        <f t="shared" si="6"/>
        <v>#DIV/0!</v>
      </c>
      <c r="N119" s="289">
        <f t="shared" si="7"/>
        <v>0</v>
      </c>
      <c r="O119" s="290">
        <f>IF(K119="nio",0,IF(K119&gt;0,VLOOKUP(G119,'3-Productie normen'!A:K,VLOOKUP(K119,'3-Productie normen'!$B$35:$C$41,2,FALSE),FALSE)))/VLOOKUP(B119,'2-Kosten per locatie'!$A$12:$C$15,3,FALSE)</f>
        <v>0</v>
      </c>
      <c r="P119" s="290">
        <f t="shared" si="8"/>
        <v>0</v>
      </c>
      <c r="Q119" s="291"/>
      <c r="S119" s="292">
        <f t="shared" si="9"/>
        <v>679.31999999992001</v>
      </c>
    </row>
    <row r="120" spans="1:19" ht="14.1" customHeight="1">
      <c r="A120" s="38">
        <v>120</v>
      </c>
      <c r="B120" s="213" t="s">
        <v>37</v>
      </c>
      <c r="C120" s="213" t="s">
        <v>95</v>
      </c>
      <c r="D120" s="284" t="s">
        <v>219</v>
      </c>
      <c r="E120" s="49" t="s">
        <v>268</v>
      </c>
      <c r="F120" s="50" t="s">
        <v>267</v>
      </c>
      <c r="G120" s="268" t="s">
        <v>47</v>
      </c>
      <c r="H120" s="194" t="s">
        <v>99</v>
      </c>
      <c r="I120" s="286">
        <v>8.5565750000000005</v>
      </c>
      <c r="J120" s="287">
        <f t="shared" si="5"/>
        <v>80</v>
      </c>
      <c r="K120" s="288">
        <v>80</v>
      </c>
      <c r="L120" s="288"/>
      <c r="M120" s="289" t="e">
        <f t="shared" si="6"/>
        <v>#DIV/0!</v>
      </c>
      <c r="N120" s="289">
        <f t="shared" si="7"/>
        <v>0</v>
      </c>
      <c r="O120" s="290">
        <f>IF(K120="nio",0,IF(K120&gt;0,VLOOKUP(G120,'3-Productie normen'!A:K,VLOOKUP(K120,'3-Productie normen'!$B$35:$C$41,2,FALSE),FALSE)))/VLOOKUP(B120,'2-Kosten per locatie'!$A$12:$C$15,3,FALSE)</f>
        <v>0</v>
      </c>
      <c r="P120" s="290">
        <f t="shared" si="8"/>
        <v>0</v>
      </c>
      <c r="Q120" s="291"/>
      <c r="S120" s="292">
        <f t="shared" si="9"/>
        <v>684.52600000000007</v>
      </c>
    </row>
    <row r="121" spans="1:19" ht="14.1" customHeight="1">
      <c r="A121" s="38">
        <v>121</v>
      </c>
      <c r="B121" s="213" t="s">
        <v>37</v>
      </c>
      <c r="C121" s="213" t="s">
        <v>95</v>
      </c>
      <c r="D121" s="284" t="s">
        <v>219</v>
      </c>
      <c r="E121" s="49" t="s">
        <v>269</v>
      </c>
      <c r="F121" s="50" t="s">
        <v>267</v>
      </c>
      <c r="G121" s="268" t="s">
        <v>47</v>
      </c>
      <c r="H121" s="194" t="s">
        <v>99</v>
      </c>
      <c r="I121" s="286">
        <v>10.789850000003</v>
      </c>
      <c r="J121" s="287">
        <f t="shared" si="5"/>
        <v>80</v>
      </c>
      <c r="K121" s="288">
        <v>80</v>
      </c>
      <c r="L121" s="288"/>
      <c r="M121" s="289" t="e">
        <f t="shared" si="6"/>
        <v>#DIV/0!</v>
      </c>
      <c r="N121" s="289">
        <f t="shared" si="7"/>
        <v>0</v>
      </c>
      <c r="O121" s="290">
        <f>IF(K121="nio",0,IF(K121&gt;0,VLOOKUP(G121,'3-Productie normen'!A:K,VLOOKUP(K121,'3-Productie normen'!$B$35:$C$41,2,FALSE),FALSE)))/VLOOKUP(B121,'2-Kosten per locatie'!$A$12:$C$15,3,FALSE)</f>
        <v>0</v>
      </c>
      <c r="P121" s="290">
        <f t="shared" si="8"/>
        <v>0</v>
      </c>
      <c r="Q121" s="291"/>
      <c r="S121" s="292">
        <f t="shared" si="9"/>
        <v>863.18800000023998</v>
      </c>
    </row>
    <row r="122" spans="1:19" ht="14.1" customHeight="1">
      <c r="A122" s="38">
        <v>122</v>
      </c>
      <c r="B122" s="213" t="s">
        <v>37</v>
      </c>
      <c r="C122" s="213" t="s">
        <v>95</v>
      </c>
      <c r="D122" s="284" t="s">
        <v>219</v>
      </c>
      <c r="E122" s="49" t="s">
        <v>270</v>
      </c>
      <c r="F122" s="50" t="s">
        <v>141</v>
      </c>
      <c r="G122" s="271" t="s">
        <v>60</v>
      </c>
      <c r="H122" s="194" t="s">
        <v>99</v>
      </c>
      <c r="I122" s="286">
        <v>37.615750000002997</v>
      </c>
      <c r="J122" s="287">
        <f t="shared" si="5"/>
        <v>200</v>
      </c>
      <c r="K122" s="288">
        <v>200</v>
      </c>
      <c r="L122" s="288"/>
      <c r="M122" s="289" t="e">
        <f t="shared" si="6"/>
        <v>#DIV/0!</v>
      </c>
      <c r="N122" s="289">
        <f t="shared" si="7"/>
        <v>0</v>
      </c>
      <c r="O122" s="290">
        <f>IF(K122="nio",0,IF(K122&gt;0,VLOOKUP(G122,'3-Productie normen'!A:K,VLOOKUP(K122,'3-Productie normen'!$B$35:$C$41,2,FALSE),FALSE)))/VLOOKUP(B122,'2-Kosten per locatie'!$A$12:$C$15,3,FALSE)</f>
        <v>0</v>
      </c>
      <c r="P122" s="290">
        <f t="shared" si="8"/>
        <v>0</v>
      </c>
      <c r="Q122" s="291"/>
      <c r="S122" s="292">
        <f t="shared" si="9"/>
        <v>7523.150000000599</v>
      </c>
    </row>
    <row r="123" spans="1:19" ht="14.1" customHeight="1">
      <c r="A123" s="38">
        <v>123</v>
      </c>
      <c r="B123" s="213" t="s">
        <v>37</v>
      </c>
      <c r="C123" s="213" t="s">
        <v>95</v>
      </c>
      <c r="D123" s="284" t="s">
        <v>219</v>
      </c>
      <c r="E123" s="49" t="s">
        <v>271</v>
      </c>
      <c r="F123" s="50" t="s">
        <v>255</v>
      </c>
      <c r="G123" s="271" t="s">
        <v>61</v>
      </c>
      <c r="H123" s="194" t="s">
        <v>99</v>
      </c>
      <c r="I123" s="286">
        <v>56.536500000006001</v>
      </c>
      <c r="J123" s="287">
        <f t="shared" si="5"/>
        <v>200</v>
      </c>
      <c r="K123" s="288">
        <v>200</v>
      </c>
      <c r="L123" s="288"/>
      <c r="M123" s="289" t="e">
        <f t="shared" si="6"/>
        <v>#DIV/0!</v>
      </c>
      <c r="N123" s="289">
        <f t="shared" si="7"/>
        <v>0</v>
      </c>
      <c r="O123" s="290">
        <f>IF(K123="nio",0,IF(K123&gt;0,VLOOKUP(G123,'3-Productie normen'!A:K,VLOOKUP(K123,'3-Productie normen'!$B$35:$C$41,2,FALSE),FALSE)))/VLOOKUP(B123,'2-Kosten per locatie'!$A$12:$C$15,3,FALSE)</f>
        <v>0</v>
      </c>
      <c r="P123" s="290">
        <f t="shared" si="8"/>
        <v>0</v>
      </c>
      <c r="Q123" s="291"/>
      <c r="S123" s="292">
        <f t="shared" si="9"/>
        <v>11307.3000000012</v>
      </c>
    </row>
    <row r="124" spans="1:19" ht="14.1" customHeight="1">
      <c r="A124" s="38">
        <v>124</v>
      </c>
      <c r="B124" s="213" t="s">
        <v>37</v>
      </c>
      <c r="C124" s="213" t="s">
        <v>95</v>
      </c>
      <c r="D124" s="284" t="s">
        <v>219</v>
      </c>
      <c r="E124" s="49" t="s">
        <v>272</v>
      </c>
      <c r="F124" s="50" t="s">
        <v>141</v>
      </c>
      <c r="G124" s="271" t="s">
        <v>60</v>
      </c>
      <c r="H124" s="194" t="s">
        <v>99</v>
      </c>
      <c r="I124" s="286">
        <v>46.382825000004999</v>
      </c>
      <c r="J124" s="287">
        <f t="shared" si="5"/>
        <v>200</v>
      </c>
      <c r="K124" s="288">
        <v>200</v>
      </c>
      <c r="L124" s="288"/>
      <c r="M124" s="289" t="e">
        <f t="shared" si="6"/>
        <v>#DIV/0!</v>
      </c>
      <c r="N124" s="289">
        <f t="shared" si="7"/>
        <v>0</v>
      </c>
      <c r="O124" s="290">
        <f>IF(K124="nio",0,IF(K124&gt;0,VLOOKUP(G124,'3-Productie normen'!A:K,VLOOKUP(K124,'3-Productie normen'!$B$35:$C$41,2,FALSE),FALSE)))/VLOOKUP(B124,'2-Kosten per locatie'!$A$12:$C$15,3,FALSE)</f>
        <v>0</v>
      </c>
      <c r="P124" s="290">
        <f t="shared" si="8"/>
        <v>0</v>
      </c>
      <c r="Q124" s="291"/>
      <c r="S124" s="292">
        <f t="shared" si="9"/>
        <v>9276.5650000009991</v>
      </c>
    </row>
    <row r="125" spans="1:19" ht="14.1" customHeight="1">
      <c r="A125" s="38">
        <v>125</v>
      </c>
      <c r="B125" s="213" t="s">
        <v>37</v>
      </c>
      <c r="C125" s="213" t="s">
        <v>95</v>
      </c>
      <c r="D125" s="284" t="s">
        <v>219</v>
      </c>
      <c r="E125" s="49" t="s">
        <v>273</v>
      </c>
      <c r="F125" s="50" t="s">
        <v>138</v>
      </c>
      <c r="G125" s="194" t="s">
        <v>65</v>
      </c>
      <c r="H125" s="194" t="s">
        <v>99</v>
      </c>
      <c r="I125" s="286">
        <v>2.9340861631549999</v>
      </c>
      <c r="J125" s="287">
        <f t="shared" si="5"/>
        <v>0</v>
      </c>
      <c r="K125" s="288" t="s">
        <v>104</v>
      </c>
      <c r="L125" s="288"/>
      <c r="M125" s="289">
        <f t="shared" si="6"/>
        <v>0</v>
      </c>
      <c r="N125" s="289">
        <f t="shared" si="7"/>
        <v>0</v>
      </c>
      <c r="O125" s="290">
        <f>IF(K125="nio",0,IF(K125&gt;0,VLOOKUP(G125,'3-Productie normen'!A:K,VLOOKUP(K125,'3-Productie normen'!$B$35:$C$41,2,FALSE),FALSE)))/VLOOKUP(B125,'2-Kosten per locatie'!$A$12:$C$15,3,FALSE)</f>
        <v>0</v>
      </c>
      <c r="P125" s="290">
        <f t="shared" si="8"/>
        <v>0</v>
      </c>
      <c r="Q125" s="291"/>
      <c r="S125" s="292">
        <f t="shared" si="9"/>
        <v>0</v>
      </c>
    </row>
    <row r="126" spans="1:19" ht="14.1" customHeight="1">
      <c r="A126" s="38">
        <v>126</v>
      </c>
      <c r="B126" s="213" t="s">
        <v>37</v>
      </c>
      <c r="C126" s="213" t="s">
        <v>95</v>
      </c>
      <c r="D126" s="284" t="s">
        <v>219</v>
      </c>
      <c r="E126" s="49" t="s">
        <v>274</v>
      </c>
      <c r="F126" s="50" t="s">
        <v>275</v>
      </c>
      <c r="G126" s="268" t="s">
        <v>48</v>
      </c>
      <c r="H126" s="194" t="s">
        <v>99</v>
      </c>
      <c r="I126" s="286">
        <v>9.0720100499910004</v>
      </c>
      <c r="J126" s="287">
        <f t="shared" si="5"/>
        <v>400</v>
      </c>
      <c r="K126" s="288">
        <v>200</v>
      </c>
      <c r="L126" s="288">
        <v>200</v>
      </c>
      <c r="M126" s="289" t="e">
        <f t="shared" si="6"/>
        <v>#DIV/0!</v>
      </c>
      <c r="N126" s="289" t="e">
        <f t="shared" si="7"/>
        <v>#DIV/0!</v>
      </c>
      <c r="O126" s="290">
        <f>IF(K126="nio",0,IF(K126&gt;0,VLOOKUP(G126,'3-Productie normen'!A:K,VLOOKUP(K126,'3-Productie normen'!$B$35:$C$41,2,FALSE),FALSE)))/VLOOKUP(B126,'2-Kosten per locatie'!$A$12:$C$15,3,FALSE)</f>
        <v>0</v>
      </c>
      <c r="P126" s="290">
        <f t="shared" si="8"/>
        <v>0</v>
      </c>
      <c r="Q126" s="291"/>
      <c r="S126" s="292">
        <f t="shared" si="9"/>
        <v>3628.8040199964003</v>
      </c>
    </row>
    <row r="127" spans="1:19" ht="14.1" customHeight="1">
      <c r="A127" s="38">
        <v>127</v>
      </c>
      <c r="B127" s="213" t="s">
        <v>37</v>
      </c>
      <c r="C127" s="213" t="s">
        <v>95</v>
      </c>
      <c r="D127" s="284" t="s">
        <v>219</v>
      </c>
      <c r="E127" s="49" t="s">
        <v>276</v>
      </c>
      <c r="F127" s="50" t="s">
        <v>127</v>
      </c>
      <c r="G127" s="268" t="s">
        <v>48</v>
      </c>
      <c r="H127" s="194" t="s">
        <v>99</v>
      </c>
      <c r="I127" s="286">
        <v>1.209597990002</v>
      </c>
      <c r="J127" s="287">
        <f t="shared" si="5"/>
        <v>400</v>
      </c>
      <c r="K127" s="288">
        <v>200</v>
      </c>
      <c r="L127" s="288">
        <v>200</v>
      </c>
      <c r="M127" s="289" t="e">
        <f t="shared" si="6"/>
        <v>#DIV/0!</v>
      </c>
      <c r="N127" s="289" t="e">
        <f t="shared" si="7"/>
        <v>#DIV/0!</v>
      </c>
      <c r="O127" s="290">
        <f>IF(K127="nio",0,IF(K127&gt;0,VLOOKUP(G127,'3-Productie normen'!A:K,VLOOKUP(K127,'3-Productie normen'!$B$35:$C$41,2,FALSE),FALSE)))/VLOOKUP(B127,'2-Kosten per locatie'!$A$12:$C$15,3,FALSE)</f>
        <v>0</v>
      </c>
      <c r="P127" s="290">
        <f t="shared" si="8"/>
        <v>0</v>
      </c>
      <c r="Q127" s="291"/>
      <c r="S127" s="292">
        <f t="shared" si="9"/>
        <v>483.83919600079997</v>
      </c>
    </row>
    <row r="128" spans="1:19" ht="14.1" customHeight="1">
      <c r="A128" s="38">
        <v>128</v>
      </c>
      <c r="B128" s="213" t="s">
        <v>37</v>
      </c>
      <c r="C128" s="213" t="s">
        <v>95</v>
      </c>
      <c r="D128" s="284" t="s">
        <v>219</v>
      </c>
      <c r="E128" s="49" t="s">
        <v>277</v>
      </c>
      <c r="F128" s="50" t="s">
        <v>127</v>
      </c>
      <c r="G128" s="268" t="s">
        <v>48</v>
      </c>
      <c r="H128" s="194" t="s">
        <v>99</v>
      </c>
      <c r="I128" s="286">
        <v>1.209597990002</v>
      </c>
      <c r="J128" s="287">
        <f t="shared" si="5"/>
        <v>400</v>
      </c>
      <c r="K128" s="288">
        <v>200</v>
      </c>
      <c r="L128" s="288">
        <v>200</v>
      </c>
      <c r="M128" s="289" t="e">
        <f t="shared" si="6"/>
        <v>#DIV/0!</v>
      </c>
      <c r="N128" s="289" t="e">
        <f t="shared" si="7"/>
        <v>#DIV/0!</v>
      </c>
      <c r="O128" s="290">
        <f>IF(K128="nio",0,IF(K128&gt;0,VLOOKUP(G128,'3-Productie normen'!A:K,VLOOKUP(K128,'3-Productie normen'!$B$35:$C$41,2,FALSE),FALSE)))/VLOOKUP(B128,'2-Kosten per locatie'!$A$12:$C$15,3,FALSE)</f>
        <v>0</v>
      </c>
      <c r="P128" s="290">
        <f t="shared" si="8"/>
        <v>0</v>
      </c>
      <c r="Q128" s="291"/>
      <c r="S128" s="292">
        <f t="shared" si="9"/>
        <v>483.83919600079997</v>
      </c>
    </row>
    <row r="129" spans="1:19" ht="14.1" customHeight="1">
      <c r="A129" s="38">
        <v>129</v>
      </c>
      <c r="B129" s="213" t="s">
        <v>37</v>
      </c>
      <c r="C129" s="213" t="s">
        <v>95</v>
      </c>
      <c r="D129" s="284" t="s">
        <v>219</v>
      </c>
      <c r="E129" s="49" t="s">
        <v>278</v>
      </c>
      <c r="F129" s="50" t="s">
        <v>127</v>
      </c>
      <c r="G129" s="268" t="s">
        <v>48</v>
      </c>
      <c r="H129" s="194" t="s">
        <v>99</v>
      </c>
      <c r="I129" s="286">
        <v>1.209597990002</v>
      </c>
      <c r="J129" s="287">
        <f t="shared" si="5"/>
        <v>400</v>
      </c>
      <c r="K129" s="288">
        <v>200</v>
      </c>
      <c r="L129" s="288">
        <v>200</v>
      </c>
      <c r="M129" s="289" t="e">
        <f t="shared" si="6"/>
        <v>#DIV/0!</v>
      </c>
      <c r="N129" s="289" t="e">
        <f t="shared" si="7"/>
        <v>#DIV/0!</v>
      </c>
      <c r="O129" s="290">
        <f>IF(K129="nio",0,IF(K129&gt;0,VLOOKUP(G129,'3-Productie normen'!A:K,VLOOKUP(K129,'3-Productie normen'!$B$35:$C$41,2,FALSE),FALSE)))/VLOOKUP(B129,'2-Kosten per locatie'!$A$12:$C$15,3,FALSE)</f>
        <v>0</v>
      </c>
      <c r="P129" s="290">
        <f t="shared" si="8"/>
        <v>0</v>
      </c>
      <c r="Q129" s="291"/>
      <c r="S129" s="292">
        <f t="shared" si="9"/>
        <v>483.83919600079997</v>
      </c>
    </row>
    <row r="130" spans="1:19" ht="14.1" customHeight="1">
      <c r="A130" s="38">
        <v>130</v>
      </c>
      <c r="B130" s="213" t="s">
        <v>37</v>
      </c>
      <c r="C130" s="213" t="s">
        <v>95</v>
      </c>
      <c r="D130" s="284" t="s">
        <v>219</v>
      </c>
      <c r="E130" s="49" t="s">
        <v>279</v>
      </c>
      <c r="F130" s="50" t="s">
        <v>127</v>
      </c>
      <c r="G130" s="268" t="s">
        <v>48</v>
      </c>
      <c r="H130" s="194" t="s">
        <v>99</v>
      </c>
      <c r="I130" s="286">
        <v>1.209597990002</v>
      </c>
      <c r="J130" s="287">
        <f t="shared" si="5"/>
        <v>400</v>
      </c>
      <c r="K130" s="288">
        <v>200</v>
      </c>
      <c r="L130" s="288">
        <v>200</v>
      </c>
      <c r="M130" s="289" t="e">
        <f t="shared" si="6"/>
        <v>#DIV/0!</v>
      </c>
      <c r="N130" s="289" t="e">
        <f t="shared" si="7"/>
        <v>#DIV/0!</v>
      </c>
      <c r="O130" s="290">
        <f>IF(K130="nio",0,IF(K130&gt;0,VLOOKUP(G130,'3-Productie normen'!A:K,VLOOKUP(K130,'3-Productie normen'!$B$35:$C$41,2,FALSE),FALSE)))/VLOOKUP(B130,'2-Kosten per locatie'!$A$12:$C$15,3,FALSE)</f>
        <v>0</v>
      </c>
      <c r="P130" s="290">
        <f t="shared" si="8"/>
        <v>0</v>
      </c>
      <c r="Q130" s="291"/>
      <c r="S130" s="292">
        <f t="shared" si="9"/>
        <v>483.83919600079997</v>
      </c>
    </row>
    <row r="131" spans="1:19" ht="14.1" customHeight="1">
      <c r="A131" s="38">
        <v>131</v>
      </c>
      <c r="B131" s="213" t="s">
        <v>37</v>
      </c>
      <c r="C131" s="213" t="s">
        <v>95</v>
      </c>
      <c r="D131" s="284" t="s">
        <v>219</v>
      </c>
      <c r="E131" s="49" t="s">
        <v>280</v>
      </c>
      <c r="F131" s="50" t="s">
        <v>127</v>
      </c>
      <c r="G131" s="268" t="s">
        <v>48</v>
      </c>
      <c r="H131" s="194" t="s">
        <v>99</v>
      </c>
      <c r="I131" s="286">
        <v>1.209597990002</v>
      </c>
      <c r="J131" s="287">
        <f t="shared" si="5"/>
        <v>400</v>
      </c>
      <c r="K131" s="288">
        <v>200</v>
      </c>
      <c r="L131" s="288">
        <v>200</v>
      </c>
      <c r="M131" s="289" t="e">
        <f t="shared" si="6"/>
        <v>#DIV/0!</v>
      </c>
      <c r="N131" s="289" t="e">
        <f t="shared" si="7"/>
        <v>#DIV/0!</v>
      </c>
      <c r="O131" s="290">
        <f>IF(K131="nio",0,IF(K131&gt;0,VLOOKUP(G131,'3-Productie normen'!A:K,VLOOKUP(K131,'3-Productie normen'!$B$35:$C$41,2,FALSE),FALSE)))/VLOOKUP(B131,'2-Kosten per locatie'!$A$12:$C$15,3,FALSE)</f>
        <v>0</v>
      </c>
      <c r="P131" s="290">
        <f t="shared" si="8"/>
        <v>0</v>
      </c>
      <c r="Q131" s="291"/>
      <c r="S131" s="292">
        <f t="shared" si="9"/>
        <v>483.83919600079997</v>
      </c>
    </row>
    <row r="132" spans="1:19" ht="14.1" customHeight="1">
      <c r="A132" s="38">
        <v>132</v>
      </c>
      <c r="B132" s="213" t="s">
        <v>37</v>
      </c>
      <c r="C132" s="213" t="s">
        <v>95</v>
      </c>
      <c r="D132" s="284" t="s">
        <v>219</v>
      </c>
      <c r="E132" s="49" t="s">
        <v>281</v>
      </c>
      <c r="F132" s="50" t="s">
        <v>282</v>
      </c>
      <c r="G132" s="194" t="s">
        <v>65</v>
      </c>
      <c r="H132" s="194"/>
      <c r="I132" s="286">
        <v>9.3550000000000004</v>
      </c>
      <c r="J132" s="287">
        <f t="shared" si="5"/>
        <v>0</v>
      </c>
      <c r="K132" s="288" t="s">
        <v>104</v>
      </c>
      <c r="L132" s="288"/>
      <c r="M132" s="289">
        <f t="shared" si="6"/>
        <v>0</v>
      </c>
      <c r="N132" s="289">
        <f t="shared" si="7"/>
        <v>0</v>
      </c>
      <c r="O132" s="290">
        <f>IF(K132="nio",0,IF(K132&gt;0,VLOOKUP(G132,'3-Productie normen'!A:K,VLOOKUP(K132,'3-Productie normen'!$B$35:$C$41,2,FALSE),FALSE)))/VLOOKUP(B132,'2-Kosten per locatie'!$A$12:$C$15,3,FALSE)</f>
        <v>0</v>
      </c>
      <c r="P132" s="290">
        <f t="shared" si="8"/>
        <v>0</v>
      </c>
      <c r="Q132" s="291"/>
      <c r="S132" s="292">
        <f t="shared" si="9"/>
        <v>0</v>
      </c>
    </row>
    <row r="133" spans="1:19" ht="14.1" customHeight="1">
      <c r="A133" s="38">
        <v>133</v>
      </c>
      <c r="B133" s="213" t="s">
        <v>37</v>
      </c>
      <c r="C133" s="213" t="s">
        <v>95</v>
      </c>
      <c r="D133" s="284" t="s">
        <v>219</v>
      </c>
      <c r="E133" s="49" t="s">
        <v>283</v>
      </c>
      <c r="F133" s="50" t="s">
        <v>284</v>
      </c>
      <c r="G133" s="194" t="s">
        <v>65</v>
      </c>
      <c r="H133" s="194"/>
      <c r="I133" s="286">
        <v>1.032</v>
      </c>
      <c r="J133" s="287">
        <f t="shared" si="5"/>
        <v>0</v>
      </c>
      <c r="K133" s="288" t="s">
        <v>104</v>
      </c>
      <c r="L133" s="288"/>
      <c r="M133" s="289">
        <f t="shared" si="6"/>
        <v>0</v>
      </c>
      <c r="N133" s="289">
        <f t="shared" si="7"/>
        <v>0</v>
      </c>
      <c r="O133" s="290">
        <f>IF(K133="nio",0,IF(K133&gt;0,VLOOKUP(G133,'3-Productie normen'!A:K,VLOOKUP(K133,'3-Productie normen'!$B$35:$C$41,2,FALSE),FALSE)))/VLOOKUP(B133,'2-Kosten per locatie'!$A$12:$C$15,3,FALSE)</f>
        <v>0</v>
      </c>
      <c r="P133" s="290">
        <f t="shared" si="8"/>
        <v>0</v>
      </c>
      <c r="Q133" s="291"/>
      <c r="S133" s="292">
        <f t="shared" si="9"/>
        <v>0</v>
      </c>
    </row>
    <row r="134" spans="1:19" ht="14.1" customHeight="1">
      <c r="A134" s="38">
        <v>134</v>
      </c>
      <c r="B134" s="213" t="s">
        <v>37</v>
      </c>
      <c r="C134" s="213" t="s">
        <v>95</v>
      </c>
      <c r="D134" s="284" t="s">
        <v>219</v>
      </c>
      <c r="E134" s="49" t="s">
        <v>285</v>
      </c>
      <c r="F134" s="50" t="s">
        <v>284</v>
      </c>
      <c r="G134" s="194" t="s">
        <v>65</v>
      </c>
      <c r="H134" s="194"/>
      <c r="I134" s="286">
        <v>1.1826000000000001</v>
      </c>
      <c r="J134" s="287">
        <f t="shared" si="5"/>
        <v>0</v>
      </c>
      <c r="K134" s="288" t="s">
        <v>104</v>
      </c>
      <c r="L134" s="288"/>
      <c r="M134" s="289">
        <f t="shared" si="6"/>
        <v>0</v>
      </c>
      <c r="N134" s="289">
        <f t="shared" si="7"/>
        <v>0</v>
      </c>
      <c r="O134" s="290">
        <f>IF(K134="nio",0,IF(K134&gt;0,VLOOKUP(G134,'3-Productie normen'!A:K,VLOOKUP(K134,'3-Productie normen'!$B$35:$C$41,2,FALSE),FALSE)))/VLOOKUP(B134,'2-Kosten per locatie'!$A$12:$C$15,3,FALSE)</f>
        <v>0</v>
      </c>
      <c r="P134" s="290">
        <f t="shared" si="8"/>
        <v>0</v>
      </c>
      <c r="Q134" s="291"/>
      <c r="S134" s="292">
        <f t="shared" si="9"/>
        <v>0</v>
      </c>
    </row>
    <row r="135" spans="1:19" ht="14.1" customHeight="1">
      <c r="A135" s="38">
        <v>135</v>
      </c>
      <c r="B135" s="213" t="s">
        <v>37</v>
      </c>
      <c r="C135" s="213" t="s">
        <v>95</v>
      </c>
      <c r="D135" s="284" t="s">
        <v>219</v>
      </c>
      <c r="E135" s="49" t="s">
        <v>286</v>
      </c>
      <c r="F135" s="50" t="s">
        <v>59</v>
      </c>
      <c r="G135" s="194" t="s">
        <v>65</v>
      </c>
      <c r="H135" s="194" t="s">
        <v>99</v>
      </c>
      <c r="I135" s="286">
        <v>4.5495071159159997</v>
      </c>
      <c r="J135" s="287">
        <f t="shared" si="5"/>
        <v>0</v>
      </c>
      <c r="K135" s="288" t="s">
        <v>104</v>
      </c>
      <c r="L135" s="288"/>
      <c r="M135" s="289">
        <f t="shared" si="6"/>
        <v>0</v>
      </c>
      <c r="N135" s="289">
        <f t="shared" si="7"/>
        <v>0</v>
      </c>
      <c r="O135" s="290">
        <f>IF(K135="nio",0,IF(K135&gt;0,VLOOKUP(G135,'3-Productie normen'!A:K,VLOOKUP(K135,'3-Productie normen'!$B$35:$C$41,2,FALSE),FALSE)))/VLOOKUP(B135,'2-Kosten per locatie'!$A$12:$C$15,3,FALSE)</f>
        <v>0</v>
      </c>
      <c r="P135" s="290">
        <f t="shared" si="8"/>
        <v>0</v>
      </c>
      <c r="Q135" s="291"/>
      <c r="S135" s="292">
        <f t="shared" si="9"/>
        <v>0</v>
      </c>
    </row>
    <row r="136" spans="1:19" ht="14.1" customHeight="1">
      <c r="A136" s="38">
        <v>136</v>
      </c>
      <c r="B136" s="213" t="s">
        <v>37</v>
      </c>
      <c r="C136" s="213" t="s">
        <v>95</v>
      </c>
      <c r="D136" s="284" t="s">
        <v>219</v>
      </c>
      <c r="E136" s="49" t="s">
        <v>287</v>
      </c>
      <c r="F136" s="50" t="s">
        <v>59</v>
      </c>
      <c r="G136" s="194" t="s">
        <v>65</v>
      </c>
      <c r="H136" s="194" t="s">
        <v>99</v>
      </c>
      <c r="I136" s="286">
        <v>4.5495071159179998</v>
      </c>
      <c r="J136" s="287">
        <f t="shared" si="5"/>
        <v>0</v>
      </c>
      <c r="K136" s="288" t="s">
        <v>104</v>
      </c>
      <c r="L136" s="288"/>
      <c r="M136" s="289">
        <f t="shared" si="6"/>
        <v>0</v>
      </c>
      <c r="N136" s="289">
        <f t="shared" si="7"/>
        <v>0</v>
      </c>
      <c r="O136" s="290">
        <f>IF(K136="nio",0,IF(K136&gt;0,VLOOKUP(G136,'3-Productie normen'!A:K,VLOOKUP(K136,'3-Productie normen'!$B$35:$C$41,2,FALSE),FALSE)))/VLOOKUP(B136,'2-Kosten per locatie'!$A$12:$C$15,3,FALSE)</f>
        <v>0</v>
      </c>
      <c r="P136" s="290">
        <f t="shared" si="8"/>
        <v>0</v>
      </c>
      <c r="Q136" s="291"/>
      <c r="S136" s="292">
        <f t="shared" si="9"/>
        <v>0</v>
      </c>
    </row>
    <row r="137" spans="1:19" ht="14.1" customHeight="1">
      <c r="A137" s="38">
        <v>137</v>
      </c>
      <c r="B137" s="213" t="s">
        <v>37</v>
      </c>
      <c r="C137" s="213" t="s">
        <v>95</v>
      </c>
      <c r="D137" s="284" t="s">
        <v>219</v>
      </c>
      <c r="E137" s="49" t="s">
        <v>288</v>
      </c>
      <c r="F137" s="50" t="s">
        <v>289</v>
      </c>
      <c r="G137" s="194" t="s">
        <v>65</v>
      </c>
      <c r="H137" s="194"/>
      <c r="I137" s="286">
        <v>6.6546832206620001</v>
      </c>
      <c r="J137" s="287">
        <f t="shared" si="5"/>
        <v>0</v>
      </c>
      <c r="K137" s="288" t="s">
        <v>104</v>
      </c>
      <c r="L137" s="288"/>
      <c r="M137" s="289">
        <f t="shared" si="6"/>
        <v>0</v>
      </c>
      <c r="N137" s="289">
        <f t="shared" si="7"/>
        <v>0</v>
      </c>
      <c r="O137" s="290">
        <f>IF(K137="nio",0,IF(K137&gt;0,VLOOKUP(G137,'3-Productie normen'!A:K,VLOOKUP(K137,'3-Productie normen'!$B$35:$C$41,2,FALSE),FALSE)))/VLOOKUP(B137,'2-Kosten per locatie'!$A$12:$C$15,3,FALSE)</f>
        <v>0</v>
      </c>
      <c r="P137" s="290">
        <f t="shared" si="8"/>
        <v>0</v>
      </c>
      <c r="Q137" s="291"/>
      <c r="S137" s="292">
        <f t="shared" si="9"/>
        <v>0</v>
      </c>
    </row>
    <row r="138" spans="1:19" ht="14.1" customHeight="1">
      <c r="A138" s="38">
        <v>138</v>
      </c>
      <c r="B138" s="213" t="s">
        <v>37</v>
      </c>
      <c r="C138" s="213" t="s">
        <v>95</v>
      </c>
      <c r="D138" s="284" t="s">
        <v>219</v>
      </c>
      <c r="E138" s="49" t="s">
        <v>290</v>
      </c>
      <c r="F138" s="50" t="s">
        <v>291</v>
      </c>
      <c r="G138" s="268" t="s">
        <v>49</v>
      </c>
      <c r="H138" s="194" t="s">
        <v>99</v>
      </c>
      <c r="I138" s="286">
        <v>82.291255236366993</v>
      </c>
      <c r="J138" s="287">
        <f t="shared" ref="J138:J201" si="10">SUM(K138:L138)</f>
        <v>200</v>
      </c>
      <c r="K138" s="288">
        <v>200</v>
      </c>
      <c r="L138" s="288"/>
      <c r="M138" s="289" t="e">
        <f t="shared" ref="M138:M201" si="11">IF(K138="nio",0,IF(K138&gt;0,K138*I138/O138,0))</f>
        <v>#DIV/0!</v>
      </c>
      <c r="N138" s="289">
        <f t="shared" ref="N138:N201" si="12">IF(L138&gt;0,L138*I138/P138,0)</f>
        <v>0</v>
      </c>
      <c r="O138" s="290">
        <f>IF(K138="nio",0,IF(K138&gt;0,VLOOKUP(G138,'3-Productie normen'!A:K,VLOOKUP(K138,'3-Productie normen'!$B$35:$C$41,2,FALSE),FALSE)))/VLOOKUP(B138,'2-Kosten per locatie'!$A$12:$C$15,3,FALSE)</f>
        <v>0</v>
      </c>
      <c r="P138" s="290">
        <f t="shared" ref="P138:P201" si="13">IF(L138&gt;0,O138*$P$8,0)</f>
        <v>0</v>
      </c>
      <c r="Q138" s="291"/>
      <c r="S138" s="292">
        <f t="shared" ref="S138:S201" si="14">J138*I138</f>
        <v>16458.251047273399</v>
      </c>
    </row>
    <row r="139" spans="1:19" ht="14.1" customHeight="1">
      <c r="A139" s="38">
        <v>139</v>
      </c>
      <c r="B139" s="213" t="s">
        <v>37</v>
      </c>
      <c r="C139" s="213" t="s">
        <v>95</v>
      </c>
      <c r="D139" s="284" t="s">
        <v>219</v>
      </c>
      <c r="E139" s="49" t="s">
        <v>292</v>
      </c>
      <c r="F139" s="50" t="s">
        <v>202</v>
      </c>
      <c r="G139" s="271" t="s">
        <v>58</v>
      </c>
      <c r="H139" s="194" t="s">
        <v>99</v>
      </c>
      <c r="I139" s="286">
        <v>34.18850626583</v>
      </c>
      <c r="J139" s="287">
        <f t="shared" si="10"/>
        <v>200</v>
      </c>
      <c r="K139" s="288">
        <v>200</v>
      </c>
      <c r="L139" s="288"/>
      <c r="M139" s="289" t="e">
        <f t="shared" si="11"/>
        <v>#DIV/0!</v>
      </c>
      <c r="N139" s="289">
        <f t="shared" si="12"/>
        <v>0</v>
      </c>
      <c r="O139" s="290">
        <f>IF(K139="nio",0,IF(K139&gt;0,VLOOKUP(G139,'3-Productie normen'!A:K,VLOOKUP(K139,'3-Productie normen'!$B$35:$C$41,2,FALSE),FALSE)))/VLOOKUP(B139,'2-Kosten per locatie'!$A$12:$C$15,3,FALSE)</f>
        <v>0</v>
      </c>
      <c r="P139" s="290">
        <f t="shared" si="13"/>
        <v>0</v>
      </c>
      <c r="Q139" s="291"/>
      <c r="S139" s="292">
        <f t="shared" si="14"/>
        <v>6837.7012531660002</v>
      </c>
    </row>
    <row r="140" spans="1:19" ht="14.1" customHeight="1">
      <c r="A140" s="38">
        <v>140</v>
      </c>
      <c r="B140" s="213" t="s">
        <v>37</v>
      </c>
      <c r="C140" s="213" t="s">
        <v>95</v>
      </c>
      <c r="D140" s="284" t="s">
        <v>219</v>
      </c>
      <c r="E140" s="49" t="s">
        <v>293</v>
      </c>
      <c r="F140" s="50" t="s">
        <v>210</v>
      </c>
      <c r="G140" s="268" t="s">
        <v>49</v>
      </c>
      <c r="H140" s="194" t="s">
        <v>142</v>
      </c>
      <c r="I140" s="286">
        <v>77.115600000002999</v>
      </c>
      <c r="J140" s="287">
        <f t="shared" si="10"/>
        <v>200</v>
      </c>
      <c r="K140" s="288">
        <v>200</v>
      </c>
      <c r="L140" s="288"/>
      <c r="M140" s="289" t="e">
        <f t="shared" si="11"/>
        <v>#DIV/0!</v>
      </c>
      <c r="N140" s="289">
        <f t="shared" si="12"/>
        <v>0</v>
      </c>
      <c r="O140" s="290">
        <f>IF(K140="nio",0,IF(K140&gt;0,VLOOKUP(G140,'3-Productie normen'!A:K,VLOOKUP(K140,'3-Productie normen'!$B$35:$C$41,2,FALSE),FALSE)))/VLOOKUP(B140,'2-Kosten per locatie'!$A$12:$C$15,3,FALSE)</f>
        <v>0</v>
      </c>
      <c r="P140" s="290">
        <f t="shared" si="13"/>
        <v>0</v>
      </c>
      <c r="Q140" s="291"/>
      <c r="S140" s="292">
        <f t="shared" si="14"/>
        <v>15423.120000000599</v>
      </c>
    </row>
    <row r="141" spans="1:19" ht="14.1" customHeight="1">
      <c r="A141" s="38">
        <v>141</v>
      </c>
      <c r="B141" s="213" t="s">
        <v>37</v>
      </c>
      <c r="C141" s="213" t="s">
        <v>95</v>
      </c>
      <c r="D141" s="284" t="s">
        <v>219</v>
      </c>
      <c r="E141" s="49" t="s">
        <v>294</v>
      </c>
      <c r="F141" s="50" t="s">
        <v>210</v>
      </c>
      <c r="G141" s="268" t="s">
        <v>49</v>
      </c>
      <c r="H141" s="194" t="s">
        <v>142</v>
      </c>
      <c r="I141" s="286">
        <v>109.722714250628</v>
      </c>
      <c r="J141" s="287">
        <f t="shared" si="10"/>
        <v>200</v>
      </c>
      <c r="K141" s="288">
        <v>200</v>
      </c>
      <c r="L141" s="288"/>
      <c r="M141" s="289" t="e">
        <f t="shared" si="11"/>
        <v>#DIV/0!</v>
      </c>
      <c r="N141" s="289">
        <f t="shared" si="12"/>
        <v>0</v>
      </c>
      <c r="O141" s="290">
        <f>IF(K141="nio",0,IF(K141&gt;0,VLOOKUP(G141,'3-Productie normen'!A:K,VLOOKUP(K141,'3-Productie normen'!$B$35:$C$41,2,FALSE),FALSE)))/VLOOKUP(B141,'2-Kosten per locatie'!$A$12:$C$15,3,FALSE)</f>
        <v>0</v>
      </c>
      <c r="P141" s="290">
        <f t="shared" si="13"/>
        <v>0</v>
      </c>
      <c r="Q141" s="291"/>
      <c r="S141" s="292">
        <f t="shared" si="14"/>
        <v>21944.542850125599</v>
      </c>
    </row>
    <row r="142" spans="1:19" ht="14.1" customHeight="1">
      <c r="A142" s="38">
        <v>142</v>
      </c>
      <c r="B142" s="213" t="s">
        <v>37</v>
      </c>
      <c r="C142" s="213" t="s">
        <v>95</v>
      </c>
      <c r="D142" s="284" t="s">
        <v>219</v>
      </c>
      <c r="E142" s="49" t="s">
        <v>295</v>
      </c>
      <c r="F142" s="50" t="s">
        <v>210</v>
      </c>
      <c r="G142" s="268" t="s">
        <v>49</v>
      </c>
      <c r="H142" s="194" t="s">
        <v>142</v>
      </c>
      <c r="I142" s="286">
        <v>41.128850000024997</v>
      </c>
      <c r="J142" s="287">
        <f t="shared" si="10"/>
        <v>200</v>
      </c>
      <c r="K142" s="288">
        <v>200</v>
      </c>
      <c r="L142" s="288"/>
      <c r="M142" s="289" t="e">
        <f t="shared" si="11"/>
        <v>#DIV/0!</v>
      </c>
      <c r="N142" s="289">
        <f t="shared" si="12"/>
        <v>0</v>
      </c>
      <c r="O142" s="290">
        <f>IF(K142="nio",0,IF(K142&gt;0,VLOOKUP(G142,'3-Productie normen'!A:K,VLOOKUP(K142,'3-Productie normen'!$B$35:$C$41,2,FALSE),FALSE)))/VLOOKUP(B142,'2-Kosten per locatie'!$A$12:$C$15,3,FALSE)</f>
        <v>0</v>
      </c>
      <c r="P142" s="290">
        <f t="shared" si="13"/>
        <v>0</v>
      </c>
      <c r="Q142" s="291"/>
      <c r="S142" s="292">
        <f t="shared" si="14"/>
        <v>8225.770000004999</v>
      </c>
    </row>
    <row r="143" spans="1:19" ht="14.1" customHeight="1">
      <c r="A143" s="38">
        <v>143</v>
      </c>
      <c r="B143" s="213" t="s">
        <v>37</v>
      </c>
      <c r="C143" s="213" t="s">
        <v>95</v>
      </c>
      <c r="D143" s="284" t="s">
        <v>219</v>
      </c>
      <c r="E143" s="49" t="s">
        <v>296</v>
      </c>
      <c r="F143" s="50" t="s">
        <v>210</v>
      </c>
      <c r="G143" s="268" t="s">
        <v>49</v>
      </c>
      <c r="H143" s="194" t="s">
        <v>142</v>
      </c>
      <c r="I143" s="286">
        <v>67.787900000034</v>
      </c>
      <c r="J143" s="287">
        <f t="shared" si="10"/>
        <v>200</v>
      </c>
      <c r="K143" s="288">
        <v>200</v>
      </c>
      <c r="L143" s="288"/>
      <c r="M143" s="289" t="e">
        <f t="shared" si="11"/>
        <v>#DIV/0!</v>
      </c>
      <c r="N143" s="289">
        <f t="shared" si="12"/>
        <v>0</v>
      </c>
      <c r="O143" s="290">
        <f>IF(K143="nio",0,IF(K143&gt;0,VLOOKUP(G143,'3-Productie normen'!A:K,VLOOKUP(K143,'3-Productie normen'!$B$35:$C$41,2,FALSE),FALSE)))/VLOOKUP(B143,'2-Kosten per locatie'!$A$12:$C$15,3,FALSE)</f>
        <v>0</v>
      </c>
      <c r="P143" s="290">
        <f t="shared" si="13"/>
        <v>0</v>
      </c>
      <c r="Q143" s="291"/>
      <c r="S143" s="292">
        <f t="shared" si="14"/>
        <v>13557.580000006799</v>
      </c>
    </row>
    <row r="144" spans="1:19" ht="14.1" customHeight="1">
      <c r="A144" s="38">
        <v>144</v>
      </c>
      <c r="B144" s="213" t="s">
        <v>37</v>
      </c>
      <c r="C144" s="213" t="s">
        <v>95</v>
      </c>
      <c r="D144" s="284" t="s">
        <v>219</v>
      </c>
      <c r="E144" s="49" t="s">
        <v>297</v>
      </c>
      <c r="F144" s="50" t="s">
        <v>210</v>
      </c>
      <c r="G144" s="268" t="s">
        <v>49</v>
      </c>
      <c r="H144" s="194" t="s">
        <v>142</v>
      </c>
      <c r="I144" s="286">
        <v>16.621575589765001</v>
      </c>
      <c r="J144" s="287">
        <f t="shared" si="10"/>
        <v>200</v>
      </c>
      <c r="K144" s="288">
        <v>200</v>
      </c>
      <c r="L144" s="288"/>
      <c r="M144" s="289" t="e">
        <f t="shared" si="11"/>
        <v>#DIV/0!</v>
      </c>
      <c r="N144" s="289">
        <f t="shared" si="12"/>
        <v>0</v>
      </c>
      <c r="O144" s="290">
        <f>IF(K144="nio",0,IF(K144&gt;0,VLOOKUP(G144,'3-Productie normen'!A:K,VLOOKUP(K144,'3-Productie normen'!$B$35:$C$41,2,FALSE),FALSE)))/VLOOKUP(B144,'2-Kosten per locatie'!$A$12:$C$15,3,FALSE)</f>
        <v>0</v>
      </c>
      <c r="P144" s="290">
        <f t="shared" si="13"/>
        <v>0</v>
      </c>
      <c r="Q144" s="291"/>
      <c r="S144" s="292">
        <f t="shared" si="14"/>
        <v>3324.3151179530005</v>
      </c>
    </row>
    <row r="145" spans="1:19" ht="14.1" customHeight="1">
      <c r="A145" s="38">
        <v>145</v>
      </c>
      <c r="B145" s="213" t="s">
        <v>37</v>
      </c>
      <c r="C145" s="213" t="s">
        <v>95</v>
      </c>
      <c r="D145" s="284" t="s">
        <v>219</v>
      </c>
      <c r="E145" s="49" t="s">
        <v>298</v>
      </c>
      <c r="F145" s="50" t="s">
        <v>58</v>
      </c>
      <c r="G145" s="194" t="s">
        <v>65</v>
      </c>
      <c r="H145" s="194"/>
      <c r="I145" s="286">
        <v>22.039641118323999</v>
      </c>
      <c r="J145" s="287">
        <f t="shared" si="10"/>
        <v>0</v>
      </c>
      <c r="K145" s="288" t="s">
        <v>104</v>
      </c>
      <c r="L145" s="288"/>
      <c r="M145" s="289">
        <f t="shared" si="11"/>
        <v>0</v>
      </c>
      <c r="N145" s="289">
        <f t="shared" si="12"/>
        <v>0</v>
      </c>
      <c r="O145" s="290">
        <f>IF(K145="nio",0,IF(K145&gt;0,VLOOKUP(G145,'3-Productie normen'!A:K,VLOOKUP(K145,'3-Productie normen'!$B$35:$C$41,2,FALSE),FALSE)))/VLOOKUP(B145,'2-Kosten per locatie'!$A$12:$C$15,3,FALSE)</f>
        <v>0</v>
      </c>
      <c r="P145" s="290">
        <f t="shared" si="13"/>
        <v>0</v>
      </c>
      <c r="Q145" s="291"/>
      <c r="S145" s="292">
        <f t="shared" si="14"/>
        <v>0</v>
      </c>
    </row>
    <row r="146" spans="1:19" ht="14.1" customHeight="1">
      <c r="A146" s="38">
        <v>146</v>
      </c>
      <c r="B146" s="213" t="s">
        <v>37</v>
      </c>
      <c r="C146" s="213" t="s">
        <v>95</v>
      </c>
      <c r="D146" s="284" t="s">
        <v>219</v>
      </c>
      <c r="E146" s="49" t="s">
        <v>299</v>
      </c>
      <c r="F146" s="50" t="s">
        <v>300</v>
      </c>
      <c r="G146" s="268" t="s">
        <v>47</v>
      </c>
      <c r="H146" s="194" t="s">
        <v>142</v>
      </c>
      <c r="I146" s="286">
        <v>26.80454602503</v>
      </c>
      <c r="J146" s="287">
        <f t="shared" si="10"/>
        <v>80</v>
      </c>
      <c r="K146" s="288">
        <v>80</v>
      </c>
      <c r="L146" s="288"/>
      <c r="M146" s="289" t="e">
        <f t="shared" si="11"/>
        <v>#DIV/0!</v>
      </c>
      <c r="N146" s="289">
        <f t="shared" si="12"/>
        <v>0</v>
      </c>
      <c r="O146" s="290">
        <f>IF(K146="nio",0,IF(K146&gt;0,VLOOKUP(G146,'3-Productie normen'!A:K,VLOOKUP(K146,'3-Productie normen'!$B$35:$C$41,2,FALSE),FALSE)))/VLOOKUP(B146,'2-Kosten per locatie'!$A$12:$C$15,3,FALSE)</f>
        <v>0</v>
      </c>
      <c r="P146" s="290">
        <f t="shared" si="13"/>
        <v>0</v>
      </c>
      <c r="Q146" s="291"/>
      <c r="S146" s="292">
        <f t="shared" si="14"/>
        <v>2144.3636820023999</v>
      </c>
    </row>
    <row r="147" spans="1:19" ht="14.1" customHeight="1">
      <c r="A147" s="38">
        <v>147</v>
      </c>
      <c r="B147" s="213" t="s">
        <v>37</v>
      </c>
      <c r="C147" s="213" t="s">
        <v>95</v>
      </c>
      <c r="D147" s="284" t="s">
        <v>301</v>
      </c>
      <c r="E147" s="49" t="s">
        <v>302</v>
      </c>
      <c r="F147" s="50" t="s">
        <v>303</v>
      </c>
      <c r="G147" s="268" t="s">
        <v>48</v>
      </c>
      <c r="H147" s="194" t="s">
        <v>99</v>
      </c>
      <c r="I147" s="286">
        <v>5.4341666805570004</v>
      </c>
      <c r="J147" s="287">
        <f t="shared" si="10"/>
        <v>400</v>
      </c>
      <c r="K147" s="288">
        <v>200</v>
      </c>
      <c r="L147" s="288">
        <v>200</v>
      </c>
      <c r="M147" s="289" t="e">
        <f t="shared" si="11"/>
        <v>#DIV/0!</v>
      </c>
      <c r="N147" s="289" t="e">
        <f t="shared" si="12"/>
        <v>#DIV/0!</v>
      </c>
      <c r="O147" s="290">
        <f>IF(K147="nio",0,IF(K147&gt;0,VLOOKUP(G147,'3-Productie normen'!A:K,VLOOKUP(K147,'3-Productie normen'!$B$35:$C$41,2,FALSE),FALSE)))/VLOOKUP(B147,'2-Kosten per locatie'!$A$12:$C$15,3,FALSE)</f>
        <v>0</v>
      </c>
      <c r="P147" s="290">
        <f t="shared" si="13"/>
        <v>0</v>
      </c>
      <c r="Q147" s="291"/>
      <c r="S147" s="292">
        <f t="shared" si="14"/>
        <v>2173.6666722228001</v>
      </c>
    </row>
    <row r="148" spans="1:19" ht="14.1" customHeight="1">
      <c r="A148" s="38">
        <v>148</v>
      </c>
      <c r="B148" s="213" t="s">
        <v>37</v>
      </c>
      <c r="C148" s="213" t="s">
        <v>95</v>
      </c>
      <c r="D148" s="284" t="s">
        <v>301</v>
      </c>
      <c r="E148" s="49" t="s">
        <v>304</v>
      </c>
      <c r="F148" s="50" t="s">
        <v>127</v>
      </c>
      <c r="G148" s="268" t="s">
        <v>48</v>
      </c>
      <c r="H148" s="194" t="s">
        <v>99</v>
      </c>
      <c r="I148" s="286">
        <v>1.2424999999999999</v>
      </c>
      <c r="J148" s="287">
        <f t="shared" si="10"/>
        <v>400</v>
      </c>
      <c r="K148" s="288">
        <v>200</v>
      </c>
      <c r="L148" s="288">
        <v>200</v>
      </c>
      <c r="M148" s="289" t="e">
        <f t="shared" si="11"/>
        <v>#DIV/0!</v>
      </c>
      <c r="N148" s="289" t="e">
        <f t="shared" si="12"/>
        <v>#DIV/0!</v>
      </c>
      <c r="O148" s="290">
        <f>IF(K148="nio",0,IF(K148&gt;0,VLOOKUP(G148,'3-Productie normen'!A:K,VLOOKUP(K148,'3-Productie normen'!$B$35:$C$41,2,FALSE),FALSE)))/VLOOKUP(B148,'2-Kosten per locatie'!$A$12:$C$15,3,FALSE)</f>
        <v>0</v>
      </c>
      <c r="P148" s="290">
        <f t="shared" si="13"/>
        <v>0</v>
      </c>
      <c r="Q148" s="291"/>
      <c r="S148" s="292">
        <f t="shared" si="14"/>
        <v>497</v>
      </c>
    </row>
    <row r="149" spans="1:19" ht="14.1" customHeight="1">
      <c r="A149" s="38">
        <v>149</v>
      </c>
      <c r="B149" s="213" t="s">
        <v>37</v>
      </c>
      <c r="C149" s="213" t="s">
        <v>95</v>
      </c>
      <c r="D149" s="284" t="s">
        <v>301</v>
      </c>
      <c r="E149" s="49" t="s">
        <v>305</v>
      </c>
      <c r="F149" s="50" t="s">
        <v>127</v>
      </c>
      <c r="G149" s="268" t="s">
        <v>48</v>
      </c>
      <c r="H149" s="194" t="s">
        <v>99</v>
      </c>
      <c r="I149" s="286">
        <v>1.3</v>
      </c>
      <c r="J149" s="287">
        <f t="shared" si="10"/>
        <v>400</v>
      </c>
      <c r="K149" s="288">
        <v>200</v>
      </c>
      <c r="L149" s="288">
        <v>200</v>
      </c>
      <c r="M149" s="289" t="e">
        <f t="shared" si="11"/>
        <v>#DIV/0!</v>
      </c>
      <c r="N149" s="289" t="e">
        <f t="shared" si="12"/>
        <v>#DIV/0!</v>
      </c>
      <c r="O149" s="290">
        <f>IF(K149="nio",0,IF(K149&gt;0,VLOOKUP(G149,'3-Productie normen'!A:K,VLOOKUP(K149,'3-Productie normen'!$B$35:$C$41,2,FALSE),FALSE)))/VLOOKUP(B149,'2-Kosten per locatie'!$A$12:$C$15,3,FALSE)</f>
        <v>0</v>
      </c>
      <c r="P149" s="290">
        <f t="shared" si="13"/>
        <v>0</v>
      </c>
      <c r="Q149" s="291"/>
      <c r="S149" s="292">
        <f t="shared" si="14"/>
        <v>520</v>
      </c>
    </row>
    <row r="150" spans="1:19" ht="14.1" customHeight="1">
      <c r="A150" s="38">
        <v>150</v>
      </c>
      <c r="B150" s="213" t="s">
        <v>37</v>
      </c>
      <c r="C150" s="213" t="s">
        <v>95</v>
      </c>
      <c r="D150" s="284" t="s">
        <v>301</v>
      </c>
      <c r="E150" s="49" t="s">
        <v>306</v>
      </c>
      <c r="F150" s="50" t="s">
        <v>132</v>
      </c>
      <c r="G150" s="268" t="s">
        <v>48</v>
      </c>
      <c r="H150" s="194" t="s">
        <v>99</v>
      </c>
      <c r="I150" s="286">
        <v>0.798457336809</v>
      </c>
      <c r="J150" s="287">
        <f t="shared" si="10"/>
        <v>400</v>
      </c>
      <c r="K150" s="288">
        <v>200</v>
      </c>
      <c r="L150" s="288">
        <v>200</v>
      </c>
      <c r="M150" s="289" t="e">
        <f t="shared" si="11"/>
        <v>#DIV/0!</v>
      </c>
      <c r="N150" s="289" t="e">
        <f t="shared" si="12"/>
        <v>#DIV/0!</v>
      </c>
      <c r="O150" s="290">
        <f>IF(K150="nio",0,IF(K150&gt;0,VLOOKUP(G150,'3-Productie normen'!A:K,VLOOKUP(K150,'3-Productie normen'!$B$35:$C$41,2,FALSE),FALSE)))/VLOOKUP(B150,'2-Kosten per locatie'!$A$12:$C$15,3,FALSE)</f>
        <v>0</v>
      </c>
      <c r="P150" s="290">
        <f t="shared" si="13"/>
        <v>0</v>
      </c>
      <c r="Q150" s="291"/>
      <c r="S150" s="292">
        <f t="shared" si="14"/>
        <v>319.38293472359999</v>
      </c>
    </row>
    <row r="151" spans="1:19" ht="14.1" customHeight="1">
      <c r="A151" s="38">
        <v>151</v>
      </c>
      <c r="B151" s="213" t="s">
        <v>37</v>
      </c>
      <c r="C151" s="213" t="s">
        <v>95</v>
      </c>
      <c r="D151" s="284" t="s">
        <v>301</v>
      </c>
      <c r="E151" s="49" t="s">
        <v>307</v>
      </c>
      <c r="F151" s="50" t="s">
        <v>132</v>
      </c>
      <c r="G151" s="268" t="s">
        <v>48</v>
      </c>
      <c r="H151" s="194" t="s">
        <v>99</v>
      </c>
      <c r="I151" s="286">
        <v>0.69868248009300005</v>
      </c>
      <c r="J151" s="287">
        <f t="shared" si="10"/>
        <v>400</v>
      </c>
      <c r="K151" s="288">
        <v>200</v>
      </c>
      <c r="L151" s="288">
        <v>200</v>
      </c>
      <c r="M151" s="289" t="e">
        <f t="shared" si="11"/>
        <v>#DIV/0!</v>
      </c>
      <c r="N151" s="289" t="e">
        <f t="shared" si="12"/>
        <v>#DIV/0!</v>
      </c>
      <c r="O151" s="290">
        <f>IF(K151="nio",0,IF(K151&gt;0,VLOOKUP(G151,'3-Productie normen'!A:K,VLOOKUP(K151,'3-Productie normen'!$B$35:$C$41,2,FALSE),FALSE)))/VLOOKUP(B151,'2-Kosten per locatie'!$A$12:$C$15,3,FALSE)</f>
        <v>0</v>
      </c>
      <c r="P151" s="290">
        <f t="shared" si="13"/>
        <v>0</v>
      </c>
      <c r="Q151" s="291"/>
      <c r="S151" s="292">
        <f t="shared" si="14"/>
        <v>279.47299203720002</v>
      </c>
    </row>
    <row r="152" spans="1:19" ht="14.1" customHeight="1">
      <c r="A152" s="38">
        <v>152</v>
      </c>
      <c r="B152" s="213" t="s">
        <v>37</v>
      </c>
      <c r="C152" s="213" t="s">
        <v>95</v>
      </c>
      <c r="D152" s="284" t="s">
        <v>301</v>
      </c>
      <c r="E152" s="49" t="s">
        <v>308</v>
      </c>
      <c r="F152" s="50" t="s">
        <v>309</v>
      </c>
      <c r="G152" s="268" t="s">
        <v>48</v>
      </c>
      <c r="H152" s="194" t="s">
        <v>99</v>
      </c>
      <c r="I152" s="286">
        <v>0.74199601051700004</v>
      </c>
      <c r="J152" s="287">
        <f t="shared" si="10"/>
        <v>400</v>
      </c>
      <c r="K152" s="288">
        <v>200</v>
      </c>
      <c r="L152" s="288">
        <v>200</v>
      </c>
      <c r="M152" s="289" t="e">
        <f t="shared" si="11"/>
        <v>#DIV/0!</v>
      </c>
      <c r="N152" s="289" t="e">
        <f t="shared" si="12"/>
        <v>#DIV/0!</v>
      </c>
      <c r="O152" s="290">
        <f>IF(K152="nio",0,IF(K152&gt;0,VLOOKUP(G152,'3-Productie normen'!A:K,VLOOKUP(K152,'3-Productie normen'!$B$35:$C$41,2,FALSE),FALSE)))/VLOOKUP(B152,'2-Kosten per locatie'!$A$12:$C$15,3,FALSE)</f>
        <v>0</v>
      </c>
      <c r="P152" s="290">
        <f t="shared" si="13"/>
        <v>0</v>
      </c>
      <c r="Q152" s="291"/>
      <c r="S152" s="292">
        <f t="shared" si="14"/>
        <v>296.7984042068</v>
      </c>
    </row>
    <row r="153" spans="1:19" ht="14.1" customHeight="1">
      <c r="A153" s="38">
        <v>153</v>
      </c>
      <c r="B153" s="213" t="s">
        <v>37</v>
      </c>
      <c r="C153" s="213" t="s">
        <v>95</v>
      </c>
      <c r="D153" s="284" t="s">
        <v>301</v>
      </c>
      <c r="E153" s="49" t="s">
        <v>310</v>
      </c>
      <c r="F153" s="50" t="s">
        <v>132</v>
      </c>
      <c r="G153" s="268" t="s">
        <v>48</v>
      </c>
      <c r="H153" s="194" t="s">
        <v>99</v>
      </c>
      <c r="I153" s="286">
        <v>0.77613396160100001</v>
      </c>
      <c r="J153" s="287">
        <f t="shared" si="10"/>
        <v>400</v>
      </c>
      <c r="K153" s="288">
        <v>200</v>
      </c>
      <c r="L153" s="288">
        <v>200</v>
      </c>
      <c r="M153" s="289" t="e">
        <f t="shared" si="11"/>
        <v>#DIV/0!</v>
      </c>
      <c r="N153" s="289" t="e">
        <f t="shared" si="12"/>
        <v>#DIV/0!</v>
      </c>
      <c r="O153" s="290">
        <f>IF(K153="nio",0,IF(K153&gt;0,VLOOKUP(G153,'3-Productie normen'!A:K,VLOOKUP(K153,'3-Productie normen'!$B$35:$C$41,2,FALSE),FALSE)))/VLOOKUP(B153,'2-Kosten per locatie'!$A$12:$C$15,3,FALSE)</f>
        <v>0</v>
      </c>
      <c r="P153" s="290">
        <f t="shared" si="13"/>
        <v>0</v>
      </c>
      <c r="Q153" s="291"/>
      <c r="S153" s="292">
        <f t="shared" si="14"/>
        <v>310.45358464039998</v>
      </c>
    </row>
    <row r="154" spans="1:19" ht="14.1" customHeight="1">
      <c r="A154" s="38">
        <v>154</v>
      </c>
      <c r="B154" s="213" t="s">
        <v>37</v>
      </c>
      <c r="C154" s="213" t="s">
        <v>95</v>
      </c>
      <c r="D154" s="284" t="s">
        <v>301</v>
      </c>
      <c r="E154" s="49" t="s">
        <v>311</v>
      </c>
      <c r="F154" s="50" t="s">
        <v>229</v>
      </c>
      <c r="G154" s="268" t="s">
        <v>47</v>
      </c>
      <c r="H154" s="194" t="s">
        <v>142</v>
      </c>
      <c r="I154" s="286">
        <v>109.24643700001</v>
      </c>
      <c r="J154" s="287">
        <f t="shared" si="10"/>
        <v>80</v>
      </c>
      <c r="K154" s="288">
        <v>80</v>
      </c>
      <c r="L154" s="288"/>
      <c r="M154" s="289" t="e">
        <f t="shared" si="11"/>
        <v>#DIV/0!</v>
      </c>
      <c r="N154" s="289">
        <f t="shared" si="12"/>
        <v>0</v>
      </c>
      <c r="O154" s="290">
        <f>IF(K154="nio",0,IF(K154&gt;0,VLOOKUP(G154,'3-Productie normen'!A:K,VLOOKUP(K154,'3-Productie normen'!$B$35:$C$41,2,FALSE),FALSE)))/VLOOKUP(B154,'2-Kosten per locatie'!$A$12:$C$15,3,FALSE)</f>
        <v>0</v>
      </c>
      <c r="P154" s="290">
        <f t="shared" si="13"/>
        <v>0</v>
      </c>
      <c r="Q154" s="291"/>
      <c r="S154" s="292">
        <f t="shared" si="14"/>
        <v>8739.7149600007997</v>
      </c>
    </row>
    <row r="155" spans="1:19" ht="14.1" customHeight="1">
      <c r="A155" s="38">
        <v>155</v>
      </c>
      <c r="B155" s="213" t="s">
        <v>37</v>
      </c>
      <c r="C155" s="213" t="s">
        <v>95</v>
      </c>
      <c r="D155" s="284" t="s">
        <v>301</v>
      </c>
      <c r="E155" s="49" t="s">
        <v>312</v>
      </c>
      <c r="F155" s="50" t="s">
        <v>231</v>
      </c>
      <c r="G155" s="268" t="s">
        <v>53</v>
      </c>
      <c r="H155" s="194" t="s">
        <v>142</v>
      </c>
      <c r="I155" s="286">
        <v>11.2196</v>
      </c>
      <c r="J155" s="287">
        <f t="shared" si="10"/>
        <v>200</v>
      </c>
      <c r="K155" s="288">
        <v>200</v>
      </c>
      <c r="L155" s="288"/>
      <c r="M155" s="289" t="e">
        <f t="shared" si="11"/>
        <v>#DIV/0!</v>
      </c>
      <c r="N155" s="289">
        <f t="shared" si="12"/>
        <v>0</v>
      </c>
      <c r="O155" s="290">
        <f>IF(K155="nio",0,IF(K155&gt;0,VLOOKUP(G155,'3-Productie normen'!A:K,VLOOKUP(K155,'3-Productie normen'!$B$35:$C$41,2,FALSE),FALSE)))/VLOOKUP(B155,'2-Kosten per locatie'!$A$12:$C$15,3,FALSE)</f>
        <v>0</v>
      </c>
      <c r="P155" s="290">
        <f t="shared" si="13"/>
        <v>0</v>
      </c>
      <c r="Q155" s="291"/>
      <c r="S155" s="292">
        <f t="shared" si="14"/>
        <v>2243.92</v>
      </c>
    </row>
    <row r="156" spans="1:19" ht="14.1" customHeight="1">
      <c r="A156" s="38">
        <v>156</v>
      </c>
      <c r="B156" s="213" t="s">
        <v>37</v>
      </c>
      <c r="C156" s="213" t="s">
        <v>95</v>
      </c>
      <c r="D156" s="284" t="s">
        <v>301</v>
      </c>
      <c r="E156" s="49" t="s">
        <v>313</v>
      </c>
      <c r="F156" s="50" t="s">
        <v>163</v>
      </c>
      <c r="G156" s="268" t="s">
        <v>50</v>
      </c>
      <c r="H156" s="194" t="s">
        <v>142</v>
      </c>
      <c r="I156" s="286">
        <v>41.772400000000999</v>
      </c>
      <c r="J156" s="287">
        <f t="shared" si="10"/>
        <v>200</v>
      </c>
      <c r="K156" s="288">
        <v>200</v>
      </c>
      <c r="L156" s="288"/>
      <c r="M156" s="289" t="e">
        <f t="shared" si="11"/>
        <v>#DIV/0!</v>
      </c>
      <c r="N156" s="289">
        <f t="shared" si="12"/>
        <v>0</v>
      </c>
      <c r="O156" s="290">
        <f>IF(K156="nio",0,IF(K156&gt;0,VLOOKUP(G156,'3-Productie normen'!A:K,VLOOKUP(K156,'3-Productie normen'!$B$35:$C$41,2,FALSE),FALSE)))/VLOOKUP(B156,'2-Kosten per locatie'!$A$12:$C$15,3,FALSE)</f>
        <v>0</v>
      </c>
      <c r="P156" s="290">
        <f t="shared" si="13"/>
        <v>0</v>
      </c>
      <c r="Q156" s="291"/>
      <c r="S156" s="292">
        <f t="shared" si="14"/>
        <v>8354.4800000001997</v>
      </c>
    </row>
    <row r="157" spans="1:19" ht="14.1" customHeight="1">
      <c r="A157" s="38">
        <v>157</v>
      </c>
      <c r="B157" s="213" t="s">
        <v>37</v>
      </c>
      <c r="C157" s="213" t="s">
        <v>95</v>
      </c>
      <c r="D157" s="284" t="s">
        <v>301</v>
      </c>
      <c r="E157" s="49" t="s">
        <v>314</v>
      </c>
      <c r="F157" s="50" t="s">
        <v>315</v>
      </c>
      <c r="G157" s="268" t="s">
        <v>47</v>
      </c>
      <c r="H157" s="194" t="s">
        <v>142</v>
      </c>
      <c r="I157" s="286">
        <v>5.52</v>
      </c>
      <c r="J157" s="287">
        <f t="shared" si="10"/>
        <v>80</v>
      </c>
      <c r="K157" s="288">
        <v>80</v>
      </c>
      <c r="L157" s="288"/>
      <c r="M157" s="289" t="e">
        <f t="shared" si="11"/>
        <v>#DIV/0!</v>
      </c>
      <c r="N157" s="289">
        <f t="shared" si="12"/>
        <v>0</v>
      </c>
      <c r="O157" s="290">
        <f>IF(K157="nio",0,IF(K157&gt;0,VLOOKUP(G157,'3-Productie normen'!A:K,VLOOKUP(K157,'3-Productie normen'!$B$35:$C$41,2,FALSE),FALSE)))/VLOOKUP(B157,'2-Kosten per locatie'!$A$12:$C$15,3,FALSE)</f>
        <v>0</v>
      </c>
      <c r="P157" s="290">
        <f t="shared" si="13"/>
        <v>0</v>
      </c>
      <c r="Q157" s="291"/>
      <c r="S157" s="292">
        <f t="shared" si="14"/>
        <v>441.59999999999997</v>
      </c>
    </row>
    <row r="158" spans="1:19" ht="14.1" customHeight="1">
      <c r="A158" s="38">
        <v>158</v>
      </c>
      <c r="B158" s="213" t="s">
        <v>37</v>
      </c>
      <c r="C158" s="213" t="s">
        <v>95</v>
      </c>
      <c r="D158" s="284" t="s">
        <v>301</v>
      </c>
      <c r="E158" s="49" t="s">
        <v>316</v>
      </c>
      <c r="F158" s="50" t="s">
        <v>315</v>
      </c>
      <c r="G158" s="268" t="s">
        <v>47</v>
      </c>
      <c r="H158" s="194" t="s">
        <v>142</v>
      </c>
      <c r="I158" s="286">
        <v>5.52</v>
      </c>
      <c r="J158" s="287">
        <f t="shared" si="10"/>
        <v>80</v>
      </c>
      <c r="K158" s="288">
        <v>80</v>
      </c>
      <c r="L158" s="288"/>
      <c r="M158" s="289" t="e">
        <f t="shared" si="11"/>
        <v>#DIV/0!</v>
      </c>
      <c r="N158" s="289">
        <f t="shared" si="12"/>
        <v>0</v>
      </c>
      <c r="O158" s="290">
        <f>IF(K158="nio",0,IF(K158&gt;0,VLOOKUP(G158,'3-Productie normen'!A:K,VLOOKUP(K158,'3-Productie normen'!$B$35:$C$41,2,FALSE),FALSE)))/VLOOKUP(B158,'2-Kosten per locatie'!$A$12:$C$15,3,FALSE)</f>
        <v>0</v>
      </c>
      <c r="P158" s="290">
        <f t="shared" si="13"/>
        <v>0</v>
      </c>
      <c r="Q158" s="291"/>
      <c r="S158" s="292">
        <f t="shared" si="14"/>
        <v>441.59999999999997</v>
      </c>
    </row>
    <row r="159" spans="1:19" ht="14.1" customHeight="1">
      <c r="A159" s="38">
        <v>159</v>
      </c>
      <c r="B159" s="213" t="s">
        <v>37</v>
      </c>
      <c r="C159" s="213" t="s">
        <v>95</v>
      </c>
      <c r="D159" s="284" t="s">
        <v>301</v>
      </c>
      <c r="E159" s="49" t="s">
        <v>317</v>
      </c>
      <c r="F159" s="50" t="s">
        <v>153</v>
      </c>
      <c r="G159" s="268" t="s">
        <v>47</v>
      </c>
      <c r="H159" s="194" t="s">
        <v>142</v>
      </c>
      <c r="I159" s="286">
        <v>29.960750000000001</v>
      </c>
      <c r="J159" s="287">
        <f t="shared" si="10"/>
        <v>80</v>
      </c>
      <c r="K159" s="288">
        <v>80</v>
      </c>
      <c r="L159" s="288"/>
      <c r="M159" s="289" t="e">
        <f t="shared" si="11"/>
        <v>#DIV/0!</v>
      </c>
      <c r="N159" s="289">
        <f t="shared" si="12"/>
        <v>0</v>
      </c>
      <c r="O159" s="290">
        <f>IF(K159="nio",0,IF(K159&gt;0,VLOOKUP(G159,'3-Productie normen'!A:K,VLOOKUP(K159,'3-Productie normen'!$B$35:$C$41,2,FALSE),FALSE)))/VLOOKUP(B159,'2-Kosten per locatie'!$A$12:$C$15,3,FALSE)</f>
        <v>0</v>
      </c>
      <c r="P159" s="290">
        <f t="shared" si="13"/>
        <v>0</v>
      </c>
      <c r="Q159" s="291"/>
      <c r="S159" s="292">
        <f t="shared" si="14"/>
        <v>2396.86</v>
      </c>
    </row>
    <row r="160" spans="1:19" ht="14.1" customHeight="1">
      <c r="A160" s="38">
        <v>160</v>
      </c>
      <c r="B160" s="213" t="s">
        <v>37</v>
      </c>
      <c r="C160" s="213" t="s">
        <v>95</v>
      </c>
      <c r="D160" s="284" t="s">
        <v>301</v>
      </c>
      <c r="E160" s="49" t="s">
        <v>318</v>
      </c>
      <c r="F160" s="50" t="s">
        <v>319</v>
      </c>
      <c r="G160" s="268" t="s">
        <v>47</v>
      </c>
      <c r="H160" s="194" t="s">
        <v>142</v>
      </c>
      <c r="I160" s="286">
        <v>17.906499999998001</v>
      </c>
      <c r="J160" s="287">
        <f t="shared" si="10"/>
        <v>80</v>
      </c>
      <c r="K160" s="288">
        <v>80</v>
      </c>
      <c r="L160" s="288"/>
      <c r="M160" s="289" t="e">
        <f t="shared" si="11"/>
        <v>#DIV/0!</v>
      </c>
      <c r="N160" s="289">
        <f t="shared" si="12"/>
        <v>0</v>
      </c>
      <c r="O160" s="290">
        <f>IF(K160="nio",0,IF(K160&gt;0,VLOOKUP(G160,'3-Productie normen'!A:K,VLOOKUP(K160,'3-Productie normen'!$B$35:$C$41,2,FALSE),FALSE)))/VLOOKUP(B160,'2-Kosten per locatie'!$A$12:$C$15,3,FALSE)</f>
        <v>0</v>
      </c>
      <c r="P160" s="290">
        <f t="shared" si="13"/>
        <v>0</v>
      </c>
      <c r="Q160" s="291"/>
      <c r="S160" s="292">
        <f t="shared" si="14"/>
        <v>1432.5199999998401</v>
      </c>
    </row>
    <row r="161" spans="1:19" ht="14.1" customHeight="1">
      <c r="A161" s="38">
        <v>161</v>
      </c>
      <c r="B161" s="213" t="s">
        <v>37</v>
      </c>
      <c r="C161" s="213" t="s">
        <v>95</v>
      </c>
      <c r="D161" s="284" t="s">
        <v>301</v>
      </c>
      <c r="E161" s="49" t="s">
        <v>320</v>
      </c>
      <c r="F161" s="50" t="s">
        <v>321</v>
      </c>
      <c r="G161" s="268" t="s">
        <v>47</v>
      </c>
      <c r="H161" s="194" t="s">
        <v>142</v>
      </c>
      <c r="I161" s="286">
        <v>14.575749999993</v>
      </c>
      <c r="J161" s="287">
        <f t="shared" si="10"/>
        <v>80</v>
      </c>
      <c r="K161" s="288">
        <v>80</v>
      </c>
      <c r="L161" s="288"/>
      <c r="M161" s="289" t="e">
        <f t="shared" si="11"/>
        <v>#DIV/0!</v>
      </c>
      <c r="N161" s="289">
        <f t="shared" si="12"/>
        <v>0</v>
      </c>
      <c r="O161" s="290">
        <f>IF(K161="nio",0,IF(K161&gt;0,VLOOKUP(G161,'3-Productie normen'!A:K,VLOOKUP(K161,'3-Productie normen'!$B$35:$C$41,2,FALSE),FALSE)))/VLOOKUP(B161,'2-Kosten per locatie'!$A$12:$C$15,3,FALSE)</f>
        <v>0</v>
      </c>
      <c r="P161" s="290">
        <f t="shared" si="13"/>
        <v>0</v>
      </c>
      <c r="Q161" s="291"/>
      <c r="S161" s="292">
        <f t="shared" si="14"/>
        <v>1166.0599999994402</v>
      </c>
    </row>
    <row r="162" spans="1:19" ht="14.1" customHeight="1">
      <c r="A162" s="38">
        <v>162</v>
      </c>
      <c r="B162" s="213" t="s">
        <v>37</v>
      </c>
      <c r="C162" s="213" t="s">
        <v>95</v>
      </c>
      <c r="D162" s="284" t="s">
        <v>301</v>
      </c>
      <c r="E162" s="49" t="s">
        <v>322</v>
      </c>
      <c r="F162" s="50" t="s">
        <v>315</v>
      </c>
      <c r="G162" s="268" t="s">
        <v>47</v>
      </c>
      <c r="H162" s="194" t="s">
        <v>142</v>
      </c>
      <c r="I162" s="286">
        <v>5.52</v>
      </c>
      <c r="J162" s="287">
        <f t="shared" si="10"/>
        <v>80</v>
      </c>
      <c r="K162" s="288">
        <v>80</v>
      </c>
      <c r="L162" s="288"/>
      <c r="M162" s="289" t="e">
        <f t="shared" si="11"/>
        <v>#DIV/0!</v>
      </c>
      <c r="N162" s="289">
        <f t="shared" si="12"/>
        <v>0</v>
      </c>
      <c r="O162" s="290">
        <f>IF(K162="nio",0,IF(K162&gt;0,VLOOKUP(G162,'3-Productie normen'!A:K,VLOOKUP(K162,'3-Productie normen'!$B$35:$C$41,2,FALSE),FALSE)))/VLOOKUP(B162,'2-Kosten per locatie'!$A$12:$C$15,3,FALSE)</f>
        <v>0</v>
      </c>
      <c r="P162" s="290">
        <f t="shared" si="13"/>
        <v>0</v>
      </c>
      <c r="Q162" s="291"/>
      <c r="S162" s="292">
        <f t="shared" si="14"/>
        <v>441.59999999999997</v>
      </c>
    </row>
    <row r="163" spans="1:19" ht="14.1" customHeight="1">
      <c r="A163" s="38">
        <v>163</v>
      </c>
      <c r="B163" s="213" t="s">
        <v>37</v>
      </c>
      <c r="C163" s="213" t="s">
        <v>95</v>
      </c>
      <c r="D163" s="284" t="s">
        <v>301</v>
      </c>
      <c r="E163" s="49" t="s">
        <v>323</v>
      </c>
      <c r="F163" s="50" t="s">
        <v>231</v>
      </c>
      <c r="G163" s="268" t="s">
        <v>53</v>
      </c>
      <c r="H163" s="194" t="s">
        <v>142</v>
      </c>
      <c r="I163" s="286">
        <v>11.513400000000001</v>
      </c>
      <c r="J163" s="287">
        <f t="shared" si="10"/>
        <v>200</v>
      </c>
      <c r="K163" s="288">
        <v>200</v>
      </c>
      <c r="L163" s="288"/>
      <c r="M163" s="289" t="e">
        <f t="shared" si="11"/>
        <v>#DIV/0!</v>
      </c>
      <c r="N163" s="289">
        <f t="shared" si="12"/>
        <v>0</v>
      </c>
      <c r="O163" s="290">
        <f>IF(K163="nio",0,IF(K163&gt;0,VLOOKUP(G163,'3-Productie normen'!A:K,VLOOKUP(K163,'3-Productie normen'!$B$35:$C$41,2,FALSE),FALSE)))/VLOOKUP(B163,'2-Kosten per locatie'!$A$12:$C$15,3,FALSE)</f>
        <v>0</v>
      </c>
      <c r="P163" s="290">
        <f t="shared" si="13"/>
        <v>0</v>
      </c>
      <c r="Q163" s="291"/>
      <c r="S163" s="292">
        <f t="shared" si="14"/>
        <v>2302.6800000000003</v>
      </c>
    </row>
    <row r="164" spans="1:19" ht="14.1" customHeight="1">
      <c r="A164" s="38">
        <v>164</v>
      </c>
      <c r="B164" s="213" t="s">
        <v>37</v>
      </c>
      <c r="C164" s="213" t="s">
        <v>95</v>
      </c>
      <c r="D164" s="284" t="s">
        <v>301</v>
      </c>
      <c r="E164" s="49" t="s">
        <v>324</v>
      </c>
      <c r="F164" s="50" t="s">
        <v>231</v>
      </c>
      <c r="G164" s="268" t="s">
        <v>53</v>
      </c>
      <c r="H164" s="194" t="s">
        <v>142</v>
      </c>
      <c r="I164" s="286">
        <v>11.288702999999</v>
      </c>
      <c r="J164" s="287">
        <f t="shared" si="10"/>
        <v>200</v>
      </c>
      <c r="K164" s="288">
        <v>200</v>
      </c>
      <c r="L164" s="288"/>
      <c r="M164" s="289" t="e">
        <f t="shared" si="11"/>
        <v>#DIV/0!</v>
      </c>
      <c r="N164" s="289">
        <f t="shared" si="12"/>
        <v>0</v>
      </c>
      <c r="O164" s="290">
        <f>IF(K164="nio",0,IF(K164&gt;0,VLOOKUP(G164,'3-Productie normen'!A:K,VLOOKUP(K164,'3-Productie normen'!$B$35:$C$41,2,FALSE),FALSE)))/VLOOKUP(B164,'2-Kosten per locatie'!$A$12:$C$15,3,FALSE)</f>
        <v>0</v>
      </c>
      <c r="P164" s="290">
        <f t="shared" si="13"/>
        <v>0</v>
      </c>
      <c r="Q164" s="291"/>
      <c r="S164" s="292">
        <f t="shared" si="14"/>
        <v>2257.7405999998</v>
      </c>
    </row>
    <row r="165" spans="1:19" ht="14.1" customHeight="1">
      <c r="A165" s="38">
        <v>165</v>
      </c>
      <c r="B165" s="213" t="s">
        <v>37</v>
      </c>
      <c r="C165" s="213" t="s">
        <v>95</v>
      </c>
      <c r="D165" s="284" t="s">
        <v>301</v>
      </c>
      <c r="E165" s="49" t="s">
        <v>325</v>
      </c>
      <c r="F165" s="50" t="s">
        <v>153</v>
      </c>
      <c r="G165" s="268" t="s">
        <v>47</v>
      </c>
      <c r="H165" s="194" t="s">
        <v>142</v>
      </c>
      <c r="I165" s="286">
        <v>18.496499999992</v>
      </c>
      <c r="J165" s="287">
        <f t="shared" si="10"/>
        <v>80</v>
      </c>
      <c r="K165" s="288">
        <v>80</v>
      </c>
      <c r="L165" s="288"/>
      <c r="M165" s="289" t="e">
        <f t="shared" si="11"/>
        <v>#DIV/0!</v>
      </c>
      <c r="N165" s="289">
        <f t="shared" si="12"/>
        <v>0</v>
      </c>
      <c r="O165" s="290">
        <f>IF(K165="nio",0,IF(K165&gt;0,VLOOKUP(G165,'3-Productie normen'!A:K,VLOOKUP(K165,'3-Productie normen'!$B$35:$C$41,2,FALSE),FALSE)))/VLOOKUP(B165,'2-Kosten per locatie'!$A$12:$C$15,3,FALSE)</f>
        <v>0</v>
      </c>
      <c r="P165" s="290">
        <f t="shared" si="13"/>
        <v>0</v>
      </c>
      <c r="Q165" s="291"/>
      <c r="S165" s="292">
        <f t="shared" si="14"/>
        <v>1479.71999999936</v>
      </c>
    </row>
    <row r="166" spans="1:19" ht="14.1" customHeight="1">
      <c r="A166" s="38">
        <v>166</v>
      </c>
      <c r="B166" s="213" t="s">
        <v>37</v>
      </c>
      <c r="C166" s="213" t="s">
        <v>95</v>
      </c>
      <c r="D166" s="284" t="s">
        <v>301</v>
      </c>
      <c r="E166" s="49" t="s">
        <v>326</v>
      </c>
      <c r="F166" s="50" t="s">
        <v>173</v>
      </c>
      <c r="G166" s="268" t="s">
        <v>53</v>
      </c>
      <c r="H166" s="194" t="s">
        <v>142</v>
      </c>
      <c r="I166" s="286">
        <v>14.575749999992</v>
      </c>
      <c r="J166" s="287">
        <f t="shared" si="10"/>
        <v>200</v>
      </c>
      <c r="K166" s="288">
        <v>200</v>
      </c>
      <c r="L166" s="288"/>
      <c r="M166" s="289" t="e">
        <f t="shared" si="11"/>
        <v>#DIV/0!</v>
      </c>
      <c r="N166" s="289">
        <f t="shared" si="12"/>
        <v>0</v>
      </c>
      <c r="O166" s="290">
        <f>IF(K166="nio",0,IF(K166&gt;0,VLOOKUP(G166,'3-Productie normen'!A:K,VLOOKUP(K166,'3-Productie normen'!$B$35:$C$41,2,FALSE),FALSE)))/VLOOKUP(B166,'2-Kosten per locatie'!$A$12:$C$15,3,FALSE)</f>
        <v>0</v>
      </c>
      <c r="P166" s="290">
        <f t="shared" si="13"/>
        <v>0</v>
      </c>
      <c r="Q166" s="291"/>
      <c r="S166" s="292">
        <f t="shared" si="14"/>
        <v>2915.1499999984003</v>
      </c>
    </row>
    <row r="167" spans="1:19" ht="14.1" customHeight="1">
      <c r="A167" s="38">
        <v>167</v>
      </c>
      <c r="B167" s="213" t="s">
        <v>37</v>
      </c>
      <c r="C167" s="213" t="s">
        <v>95</v>
      </c>
      <c r="D167" s="284" t="s">
        <v>301</v>
      </c>
      <c r="E167" s="49" t="s">
        <v>327</v>
      </c>
      <c r="F167" s="50" t="s">
        <v>246</v>
      </c>
      <c r="G167" s="268" t="s">
        <v>47</v>
      </c>
      <c r="H167" s="194" t="s">
        <v>142</v>
      </c>
      <c r="I167" s="286">
        <v>30.616499999995</v>
      </c>
      <c r="J167" s="287">
        <f t="shared" si="10"/>
        <v>80</v>
      </c>
      <c r="K167" s="288">
        <v>80</v>
      </c>
      <c r="L167" s="288"/>
      <c r="M167" s="289" t="e">
        <f t="shared" si="11"/>
        <v>#DIV/0!</v>
      </c>
      <c r="N167" s="289">
        <f t="shared" si="12"/>
        <v>0</v>
      </c>
      <c r="O167" s="290">
        <f>IF(K167="nio",0,IF(K167&gt;0,VLOOKUP(G167,'3-Productie normen'!A:K,VLOOKUP(K167,'3-Productie normen'!$B$35:$C$41,2,FALSE),FALSE)))/VLOOKUP(B167,'2-Kosten per locatie'!$A$12:$C$15,3,FALSE)</f>
        <v>0</v>
      </c>
      <c r="P167" s="290">
        <f t="shared" si="13"/>
        <v>0</v>
      </c>
      <c r="Q167" s="291"/>
      <c r="S167" s="292">
        <f t="shared" si="14"/>
        <v>2449.3199999996</v>
      </c>
    </row>
    <row r="168" spans="1:19" ht="14.1" customHeight="1">
      <c r="A168" s="38">
        <v>168</v>
      </c>
      <c r="B168" s="213" t="s">
        <v>37</v>
      </c>
      <c r="C168" s="213" t="s">
        <v>95</v>
      </c>
      <c r="D168" s="284" t="s">
        <v>301</v>
      </c>
      <c r="E168" s="49" t="s">
        <v>328</v>
      </c>
      <c r="F168" s="50" t="s">
        <v>141</v>
      </c>
      <c r="G168" s="271" t="s">
        <v>60</v>
      </c>
      <c r="H168" s="194" t="s">
        <v>142</v>
      </c>
      <c r="I168" s="286">
        <v>39.700521999994997</v>
      </c>
      <c r="J168" s="287">
        <f t="shared" si="10"/>
        <v>200</v>
      </c>
      <c r="K168" s="288">
        <v>200</v>
      </c>
      <c r="L168" s="288"/>
      <c r="M168" s="289" t="e">
        <f t="shared" si="11"/>
        <v>#DIV/0!</v>
      </c>
      <c r="N168" s="289">
        <f t="shared" si="12"/>
        <v>0</v>
      </c>
      <c r="O168" s="290">
        <f>IF(K168="nio",0,IF(K168&gt;0,VLOOKUP(G168,'3-Productie normen'!A:K,VLOOKUP(K168,'3-Productie normen'!$B$35:$C$41,2,FALSE),FALSE)))/VLOOKUP(B168,'2-Kosten per locatie'!$A$12:$C$15,3,FALSE)</f>
        <v>0</v>
      </c>
      <c r="P168" s="290">
        <f t="shared" si="13"/>
        <v>0</v>
      </c>
      <c r="Q168" s="291"/>
      <c r="S168" s="292">
        <f t="shared" si="14"/>
        <v>7940.1043999989997</v>
      </c>
    </row>
    <row r="169" spans="1:19" ht="14.1" customHeight="1">
      <c r="A169" s="38">
        <v>169</v>
      </c>
      <c r="B169" s="213" t="s">
        <v>37</v>
      </c>
      <c r="C169" s="213" t="s">
        <v>95</v>
      </c>
      <c r="D169" s="284" t="s">
        <v>301</v>
      </c>
      <c r="E169" s="49" t="s">
        <v>329</v>
      </c>
      <c r="F169" s="50" t="s">
        <v>265</v>
      </c>
      <c r="G169" s="268" t="s">
        <v>56</v>
      </c>
      <c r="H169" s="194" t="s">
        <v>142</v>
      </c>
      <c r="I169" s="286">
        <v>50.303463999994001</v>
      </c>
      <c r="J169" s="287">
        <f t="shared" si="10"/>
        <v>200</v>
      </c>
      <c r="K169" s="288">
        <v>200</v>
      </c>
      <c r="L169" s="288"/>
      <c r="M169" s="289" t="e">
        <f t="shared" si="11"/>
        <v>#DIV/0!</v>
      </c>
      <c r="N169" s="289">
        <f t="shared" si="12"/>
        <v>0</v>
      </c>
      <c r="O169" s="290">
        <f>IF(K169="nio",0,IF(K169&gt;0,VLOOKUP(G169,'3-Productie normen'!A:K,VLOOKUP(K169,'3-Productie normen'!$B$35:$C$41,2,FALSE),FALSE)))/VLOOKUP(B169,'2-Kosten per locatie'!$A$12:$C$15,3,FALSE)</f>
        <v>0</v>
      </c>
      <c r="P169" s="290">
        <f t="shared" si="13"/>
        <v>0</v>
      </c>
      <c r="Q169" s="291"/>
      <c r="S169" s="292">
        <f t="shared" si="14"/>
        <v>10060.6927999988</v>
      </c>
    </row>
    <row r="170" spans="1:19" ht="14.1" customHeight="1">
      <c r="A170" s="38">
        <v>170</v>
      </c>
      <c r="B170" s="213" t="s">
        <v>37</v>
      </c>
      <c r="C170" s="213" t="s">
        <v>95</v>
      </c>
      <c r="D170" s="284" t="s">
        <v>301</v>
      </c>
      <c r="E170" s="49" t="s">
        <v>330</v>
      </c>
      <c r="F170" s="50" t="s">
        <v>250</v>
      </c>
      <c r="G170" s="271" t="s">
        <v>60</v>
      </c>
      <c r="H170" s="194" t="s">
        <v>142</v>
      </c>
      <c r="I170" s="286">
        <v>23.556499999999001</v>
      </c>
      <c r="J170" s="287">
        <f t="shared" si="10"/>
        <v>200</v>
      </c>
      <c r="K170" s="288">
        <v>200</v>
      </c>
      <c r="L170" s="288"/>
      <c r="M170" s="289" t="e">
        <f t="shared" si="11"/>
        <v>#DIV/0!</v>
      </c>
      <c r="N170" s="289">
        <f t="shared" si="12"/>
        <v>0</v>
      </c>
      <c r="O170" s="290">
        <f>IF(K170="nio",0,IF(K170&gt;0,VLOOKUP(G170,'3-Productie normen'!A:K,VLOOKUP(K170,'3-Productie normen'!$B$35:$C$41,2,FALSE),FALSE)))/VLOOKUP(B170,'2-Kosten per locatie'!$A$12:$C$15,3,FALSE)</f>
        <v>0</v>
      </c>
      <c r="P170" s="290">
        <f t="shared" si="13"/>
        <v>0</v>
      </c>
      <c r="Q170" s="291"/>
      <c r="S170" s="292">
        <f t="shared" si="14"/>
        <v>4711.2999999998001</v>
      </c>
    </row>
    <row r="171" spans="1:19" ht="14.1" customHeight="1">
      <c r="A171" s="38">
        <v>171</v>
      </c>
      <c r="B171" s="213" t="s">
        <v>37</v>
      </c>
      <c r="C171" s="213" t="s">
        <v>95</v>
      </c>
      <c r="D171" s="284" t="s">
        <v>301</v>
      </c>
      <c r="E171" s="49" t="s">
        <v>331</v>
      </c>
      <c r="F171" s="50" t="s">
        <v>141</v>
      </c>
      <c r="G171" s="271" t="s">
        <v>60</v>
      </c>
      <c r="H171" s="194" t="s">
        <v>142</v>
      </c>
      <c r="I171" s="286">
        <v>47.758999999982997</v>
      </c>
      <c r="J171" s="287">
        <f t="shared" si="10"/>
        <v>200</v>
      </c>
      <c r="K171" s="288">
        <v>200</v>
      </c>
      <c r="L171" s="288"/>
      <c r="M171" s="289" t="e">
        <f t="shared" si="11"/>
        <v>#DIV/0!</v>
      </c>
      <c r="N171" s="289">
        <f t="shared" si="12"/>
        <v>0</v>
      </c>
      <c r="O171" s="290">
        <f>IF(K171="nio",0,IF(K171&gt;0,VLOOKUP(G171,'3-Productie normen'!A:K,VLOOKUP(K171,'3-Productie normen'!$B$35:$C$41,2,FALSE),FALSE)))/VLOOKUP(B171,'2-Kosten per locatie'!$A$12:$C$15,3,FALSE)</f>
        <v>0</v>
      </c>
      <c r="P171" s="290">
        <f t="shared" si="13"/>
        <v>0</v>
      </c>
      <c r="Q171" s="291"/>
      <c r="S171" s="292">
        <f t="shared" si="14"/>
        <v>9551.7999999965996</v>
      </c>
    </row>
    <row r="172" spans="1:19" ht="14.1" customHeight="1">
      <c r="A172" s="38">
        <v>172</v>
      </c>
      <c r="B172" s="213" t="s">
        <v>37</v>
      </c>
      <c r="C172" s="213" t="s">
        <v>95</v>
      </c>
      <c r="D172" s="284" t="s">
        <v>301</v>
      </c>
      <c r="E172" s="49" t="s">
        <v>332</v>
      </c>
      <c r="F172" s="50" t="s">
        <v>141</v>
      </c>
      <c r="G172" s="271" t="s">
        <v>60</v>
      </c>
      <c r="H172" s="194" t="s">
        <v>142</v>
      </c>
      <c r="I172" s="286">
        <v>47.768999999984999</v>
      </c>
      <c r="J172" s="287">
        <f t="shared" si="10"/>
        <v>200</v>
      </c>
      <c r="K172" s="288">
        <v>200</v>
      </c>
      <c r="L172" s="288"/>
      <c r="M172" s="289" t="e">
        <f t="shared" si="11"/>
        <v>#DIV/0!</v>
      </c>
      <c r="N172" s="289">
        <f t="shared" si="12"/>
        <v>0</v>
      </c>
      <c r="O172" s="290">
        <f>IF(K172="nio",0,IF(K172&gt;0,VLOOKUP(G172,'3-Productie normen'!A:K,VLOOKUP(K172,'3-Productie normen'!$B$35:$C$41,2,FALSE),FALSE)))/VLOOKUP(B172,'2-Kosten per locatie'!$A$12:$C$15,3,FALSE)</f>
        <v>0</v>
      </c>
      <c r="P172" s="290">
        <f t="shared" si="13"/>
        <v>0</v>
      </c>
      <c r="Q172" s="291"/>
      <c r="S172" s="292">
        <f t="shared" si="14"/>
        <v>9553.7999999969998</v>
      </c>
    </row>
    <row r="173" spans="1:19" ht="14.1" customHeight="1">
      <c r="A173" s="38">
        <v>173</v>
      </c>
      <c r="B173" s="213" t="s">
        <v>37</v>
      </c>
      <c r="C173" s="213" t="s">
        <v>95</v>
      </c>
      <c r="D173" s="284" t="s">
        <v>301</v>
      </c>
      <c r="E173" s="49" t="s">
        <v>333</v>
      </c>
      <c r="F173" s="50" t="s">
        <v>141</v>
      </c>
      <c r="G173" s="271" t="s">
        <v>60</v>
      </c>
      <c r="H173" s="194" t="s">
        <v>142</v>
      </c>
      <c r="I173" s="286">
        <v>47.768999999984999</v>
      </c>
      <c r="J173" s="287">
        <f t="shared" si="10"/>
        <v>200</v>
      </c>
      <c r="K173" s="288">
        <v>200</v>
      </c>
      <c r="L173" s="288"/>
      <c r="M173" s="289" t="e">
        <f t="shared" si="11"/>
        <v>#DIV/0!</v>
      </c>
      <c r="N173" s="289">
        <f t="shared" si="12"/>
        <v>0</v>
      </c>
      <c r="O173" s="290">
        <f>IF(K173="nio",0,IF(K173&gt;0,VLOOKUP(G173,'3-Productie normen'!A:K,VLOOKUP(K173,'3-Productie normen'!$B$35:$C$41,2,FALSE),FALSE)))/VLOOKUP(B173,'2-Kosten per locatie'!$A$12:$C$15,3,FALSE)</f>
        <v>0</v>
      </c>
      <c r="P173" s="290">
        <f t="shared" si="13"/>
        <v>0</v>
      </c>
      <c r="Q173" s="291"/>
      <c r="S173" s="292">
        <f t="shared" si="14"/>
        <v>9553.7999999969998</v>
      </c>
    </row>
    <row r="174" spans="1:19" ht="14.1" customHeight="1">
      <c r="A174" s="38">
        <v>174</v>
      </c>
      <c r="B174" s="213" t="s">
        <v>37</v>
      </c>
      <c r="C174" s="213" t="s">
        <v>95</v>
      </c>
      <c r="D174" s="284" t="s">
        <v>301</v>
      </c>
      <c r="E174" s="49" t="s">
        <v>334</v>
      </c>
      <c r="F174" s="50" t="s">
        <v>255</v>
      </c>
      <c r="G174" s="271" t="s">
        <v>61</v>
      </c>
      <c r="H174" s="194" t="s">
        <v>142</v>
      </c>
      <c r="I174" s="286">
        <v>47.896499999983</v>
      </c>
      <c r="J174" s="287">
        <f t="shared" si="10"/>
        <v>200</v>
      </c>
      <c r="K174" s="288">
        <v>200</v>
      </c>
      <c r="L174" s="288"/>
      <c r="M174" s="289" t="e">
        <f t="shared" si="11"/>
        <v>#DIV/0!</v>
      </c>
      <c r="N174" s="289">
        <f t="shared" si="12"/>
        <v>0</v>
      </c>
      <c r="O174" s="290">
        <f>IF(K174="nio",0,IF(K174&gt;0,VLOOKUP(G174,'3-Productie normen'!A:K,VLOOKUP(K174,'3-Productie normen'!$B$35:$C$41,2,FALSE),FALSE)))/VLOOKUP(B174,'2-Kosten per locatie'!$A$12:$C$15,3,FALSE)</f>
        <v>0</v>
      </c>
      <c r="P174" s="290">
        <f t="shared" si="13"/>
        <v>0</v>
      </c>
      <c r="Q174" s="291"/>
      <c r="S174" s="292">
        <f t="shared" si="14"/>
        <v>9579.2999999965996</v>
      </c>
    </row>
    <row r="175" spans="1:19" ht="14.1" customHeight="1">
      <c r="A175" s="38">
        <v>175</v>
      </c>
      <c r="B175" s="213" t="s">
        <v>37</v>
      </c>
      <c r="C175" s="213" t="s">
        <v>95</v>
      </c>
      <c r="D175" s="284" t="s">
        <v>301</v>
      </c>
      <c r="E175" s="49" t="s">
        <v>335</v>
      </c>
      <c r="F175" s="50" t="s">
        <v>141</v>
      </c>
      <c r="G175" s="271" t="s">
        <v>60</v>
      </c>
      <c r="H175" s="194" t="s">
        <v>142</v>
      </c>
      <c r="I175" s="286">
        <v>47.240749999982</v>
      </c>
      <c r="J175" s="287">
        <f t="shared" si="10"/>
        <v>200</v>
      </c>
      <c r="K175" s="288">
        <v>200</v>
      </c>
      <c r="L175" s="288"/>
      <c r="M175" s="289" t="e">
        <f t="shared" si="11"/>
        <v>#DIV/0!</v>
      </c>
      <c r="N175" s="289">
        <f t="shared" si="12"/>
        <v>0</v>
      </c>
      <c r="O175" s="290">
        <f>IF(K175="nio",0,IF(K175&gt;0,VLOOKUP(G175,'3-Productie normen'!A:K,VLOOKUP(K175,'3-Productie normen'!$B$35:$C$41,2,FALSE),FALSE)))/VLOOKUP(B175,'2-Kosten per locatie'!$A$12:$C$15,3,FALSE)</f>
        <v>0</v>
      </c>
      <c r="P175" s="290">
        <f t="shared" si="13"/>
        <v>0</v>
      </c>
      <c r="Q175" s="291"/>
      <c r="S175" s="292">
        <f t="shared" si="14"/>
        <v>9448.1499999963999</v>
      </c>
    </row>
    <row r="176" spans="1:19" ht="14.1" customHeight="1">
      <c r="A176" s="38">
        <v>176</v>
      </c>
      <c r="B176" s="213" t="s">
        <v>37</v>
      </c>
      <c r="C176" s="213" t="s">
        <v>95</v>
      </c>
      <c r="D176" s="284" t="s">
        <v>301</v>
      </c>
      <c r="E176" s="49" t="s">
        <v>336</v>
      </c>
      <c r="F176" s="50" t="s">
        <v>62</v>
      </c>
      <c r="G176" s="271" t="s">
        <v>62</v>
      </c>
      <c r="H176" s="194" t="s">
        <v>142</v>
      </c>
      <c r="I176" s="286">
        <v>128.81566556918</v>
      </c>
      <c r="J176" s="287">
        <f t="shared" si="10"/>
        <v>200</v>
      </c>
      <c r="K176" s="288">
        <v>200</v>
      </c>
      <c r="L176" s="288"/>
      <c r="M176" s="289" t="e">
        <f t="shared" si="11"/>
        <v>#DIV/0!</v>
      </c>
      <c r="N176" s="289">
        <f t="shared" si="12"/>
        <v>0</v>
      </c>
      <c r="O176" s="290">
        <f>IF(K176="nio",0,IF(K176&gt;0,VLOOKUP(G176,'3-Productie normen'!A:K,VLOOKUP(K176,'3-Productie normen'!$B$35:$C$41,2,FALSE),FALSE)))/VLOOKUP(B176,'2-Kosten per locatie'!$A$12:$C$15,3,FALSE)</f>
        <v>0</v>
      </c>
      <c r="P176" s="290">
        <f t="shared" si="13"/>
        <v>0</v>
      </c>
      <c r="Q176" s="291"/>
      <c r="S176" s="292">
        <f t="shared" si="14"/>
        <v>25763.133113836</v>
      </c>
    </row>
    <row r="177" spans="1:19" ht="14.1" customHeight="1">
      <c r="A177" s="38">
        <v>177</v>
      </c>
      <c r="B177" s="213" t="s">
        <v>37</v>
      </c>
      <c r="C177" s="213" t="s">
        <v>95</v>
      </c>
      <c r="D177" s="284" t="s">
        <v>301</v>
      </c>
      <c r="E177" s="49" t="s">
        <v>337</v>
      </c>
      <c r="F177" s="50" t="s">
        <v>250</v>
      </c>
      <c r="G177" s="271" t="s">
        <v>60</v>
      </c>
      <c r="H177" s="194" t="s">
        <v>142</v>
      </c>
      <c r="I177" s="286">
        <v>18.896060332242001</v>
      </c>
      <c r="J177" s="287">
        <f t="shared" si="10"/>
        <v>200</v>
      </c>
      <c r="K177" s="288">
        <v>200</v>
      </c>
      <c r="L177" s="288"/>
      <c r="M177" s="289" t="e">
        <f t="shared" si="11"/>
        <v>#DIV/0!</v>
      </c>
      <c r="N177" s="289">
        <f t="shared" si="12"/>
        <v>0</v>
      </c>
      <c r="O177" s="290">
        <f>IF(K177="nio",0,IF(K177&gt;0,VLOOKUP(G177,'3-Productie normen'!A:K,VLOOKUP(K177,'3-Productie normen'!$B$35:$C$41,2,FALSE),FALSE)))/VLOOKUP(B177,'2-Kosten per locatie'!$A$12:$C$15,3,FALSE)</f>
        <v>0</v>
      </c>
      <c r="P177" s="290">
        <f t="shared" si="13"/>
        <v>0</v>
      </c>
      <c r="Q177" s="291"/>
      <c r="S177" s="292">
        <f t="shared" si="14"/>
        <v>3779.2120664484</v>
      </c>
    </row>
    <row r="178" spans="1:19" ht="14.1" customHeight="1">
      <c r="A178" s="38">
        <v>178</v>
      </c>
      <c r="B178" s="213" t="s">
        <v>37</v>
      </c>
      <c r="C178" s="213" t="s">
        <v>95</v>
      </c>
      <c r="D178" s="284" t="s">
        <v>301</v>
      </c>
      <c r="E178" s="49" t="s">
        <v>338</v>
      </c>
      <c r="F178" s="50" t="s">
        <v>246</v>
      </c>
      <c r="G178" s="268" t="s">
        <v>47</v>
      </c>
      <c r="H178" s="194" t="s">
        <v>142</v>
      </c>
      <c r="I178" s="286">
        <v>86.184682702873005</v>
      </c>
      <c r="J178" s="287">
        <f t="shared" si="10"/>
        <v>80</v>
      </c>
      <c r="K178" s="288">
        <v>80</v>
      </c>
      <c r="L178" s="288"/>
      <c r="M178" s="289" t="e">
        <f t="shared" si="11"/>
        <v>#DIV/0!</v>
      </c>
      <c r="N178" s="289">
        <f t="shared" si="12"/>
        <v>0</v>
      </c>
      <c r="O178" s="290">
        <f>IF(K178="nio",0,IF(K178&gt;0,VLOOKUP(G178,'3-Productie normen'!A:K,VLOOKUP(K178,'3-Productie normen'!$B$35:$C$41,2,FALSE),FALSE)))/VLOOKUP(B178,'2-Kosten per locatie'!$A$12:$C$15,3,FALSE)</f>
        <v>0</v>
      </c>
      <c r="P178" s="290">
        <f t="shared" si="13"/>
        <v>0</v>
      </c>
      <c r="Q178" s="291"/>
      <c r="S178" s="292">
        <f t="shared" si="14"/>
        <v>6894.7746162298408</v>
      </c>
    </row>
    <row r="179" spans="1:19" ht="14.1" customHeight="1">
      <c r="A179" s="38">
        <v>179</v>
      </c>
      <c r="B179" s="213" t="s">
        <v>37</v>
      </c>
      <c r="C179" s="213" t="s">
        <v>95</v>
      </c>
      <c r="D179" s="284" t="s">
        <v>301</v>
      </c>
      <c r="E179" s="49" t="s">
        <v>339</v>
      </c>
      <c r="F179" s="50" t="s">
        <v>250</v>
      </c>
      <c r="G179" s="271" t="s">
        <v>60</v>
      </c>
      <c r="H179" s="194" t="s">
        <v>142</v>
      </c>
      <c r="I179" s="286">
        <v>13.279004227453999</v>
      </c>
      <c r="J179" s="287">
        <f t="shared" si="10"/>
        <v>200</v>
      </c>
      <c r="K179" s="288">
        <v>200</v>
      </c>
      <c r="L179" s="288"/>
      <c r="M179" s="289" t="e">
        <f t="shared" si="11"/>
        <v>#DIV/0!</v>
      </c>
      <c r="N179" s="289">
        <f t="shared" si="12"/>
        <v>0</v>
      </c>
      <c r="O179" s="290">
        <f>IF(K179="nio",0,IF(K179&gt;0,VLOOKUP(G179,'3-Productie normen'!A:K,VLOOKUP(K179,'3-Productie normen'!$B$35:$C$41,2,FALSE),FALSE)))/VLOOKUP(B179,'2-Kosten per locatie'!$A$12:$C$15,3,FALSE)</f>
        <v>0</v>
      </c>
      <c r="P179" s="290">
        <f t="shared" si="13"/>
        <v>0</v>
      </c>
      <c r="Q179" s="291"/>
      <c r="S179" s="292">
        <f t="shared" si="14"/>
        <v>2655.8008454907999</v>
      </c>
    </row>
    <row r="180" spans="1:19" ht="14.1" customHeight="1">
      <c r="A180" s="38">
        <v>180</v>
      </c>
      <c r="B180" s="213" t="s">
        <v>37</v>
      </c>
      <c r="C180" s="213" t="s">
        <v>95</v>
      </c>
      <c r="D180" s="284" t="s">
        <v>301</v>
      </c>
      <c r="E180" s="49" t="s">
        <v>340</v>
      </c>
      <c r="F180" s="50" t="s">
        <v>141</v>
      </c>
      <c r="G180" s="271" t="s">
        <v>60</v>
      </c>
      <c r="H180" s="194" t="s">
        <v>142</v>
      </c>
      <c r="I180" s="286">
        <v>50.920750000001</v>
      </c>
      <c r="J180" s="287">
        <f t="shared" si="10"/>
        <v>200</v>
      </c>
      <c r="K180" s="288">
        <v>200</v>
      </c>
      <c r="L180" s="288"/>
      <c r="M180" s="289" t="e">
        <f t="shared" si="11"/>
        <v>#DIV/0!</v>
      </c>
      <c r="N180" s="289">
        <f t="shared" si="12"/>
        <v>0</v>
      </c>
      <c r="O180" s="290">
        <f>IF(K180="nio",0,IF(K180&gt;0,VLOOKUP(G180,'3-Productie normen'!A:K,VLOOKUP(K180,'3-Productie normen'!$B$35:$C$41,2,FALSE),FALSE)))/VLOOKUP(B180,'2-Kosten per locatie'!$A$12:$C$15,3,FALSE)</f>
        <v>0</v>
      </c>
      <c r="P180" s="290">
        <f t="shared" si="13"/>
        <v>0</v>
      </c>
      <c r="Q180" s="291"/>
      <c r="S180" s="292">
        <f t="shared" si="14"/>
        <v>10184.1500000002</v>
      </c>
    </row>
    <row r="181" spans="1:19" ht="14.1" customHeight="1">
      <c r="A181" s="38">
        <v>181</v>
      </c>
      <c r="B181" s="213" t="s">
        <v>37</v>
      </c>
      <c r="C181" s="213" t="s">
        <v>95</v>
      </c>
      <c r="D181" s="284" t="s">
        <v>301</v>
      </c>
      <c r="E181" s="49" t="s">
        <v>341</v>
      </c>
      <c r="F181" s="50" t="s">
        <v>141</v>
      </c>
      <c r="G181" s="271" t="s">
        <v>60</v>
      </c>
      <c r="H181" s="194" t="s">
        <v>142</v>
      </c>
      <c r="I181" s="286">
        <v>56.536499999999002</v>
      </c>
      <c r="J181" s="287">
        <f t="shared" si="10"/>
        <v>200</v>
      </c>
      <c r="K181" s="288">
        <v>200</v>
      </c>
      <c r="L181" s="288"/>
      <c r="M181" s="289" t="e">
        <f t="shared" si="11"/>
        <v>#DIV/0!</v>
      </c>
      <c r="N181" s="289">
        <f t="shared" si="12"/>
        <v>0</v>
      </c>
      <c r="O181" s="290">
        <f>IF(K181="nio",0,IF(K181&gt;0,VLOOKUP(G181,'3-Productie normen'!A:K,VLOOKUP(K181,'3-Productie normen'!$B$35:$C$41,2,FALSE),FALSE)))/VLOOKUP(B181,'2-Kosten per locatie'!$A$12:$C$15,3,FALSE)</f>
        <v>0</v>
      </c>
      <c r="P181" s="290">
        <f t="shared" si="13"/>
        <v>0</v>
      </c>
      <c r="Q181" s="291"/>
      <c r="S181" s="292">
        <f t="shared" si="14"/>
        <v>11307.299999999801</v>
      </c>
    </row>
    <row r="182" spans="1:19" ht="14.1" customHeight="1">
      <c r="A182" s="38">
        <v>182</v>
      </c>
      <c r="B182" s="213" t="s">
        <v>37</v>
      </c>
      <c r="C182" s="213" t="s">
        <v>95</v>
      </c>
      <c r="D182" s="284" t="s">
        <v>301</v>
      </c>
      <c r="E182" s="49" t="s">
        <v>342</v>
      </c>
      <c r="F182" s="50" t="s">
        <v>343</v>
      </c>
      <c r="G182" s="268" t="s">
        <v>47</v>
      </c>
      <c r="H182" s="194" t="s">
        <v>142</v>
      </c>
      <c r="I182" s="286">
        <v>5.8258999999999999</v>
      </c>
      <c r="J182" s="287">
        <f t="shared" si="10"/>
        <v>80</v>
      </c>
      <c r="K182" s="288">
        <v>80</v>
      </c>
      <c r="L182" s="288"/>
      <c r="M182" s="289" t="e">
        <f t="shared" si="11"/>
        <v>#DIV/0!</v>
      </c>
      <c r="N182" s="289">
        <f t="shared" si="12"/>
        <v>0</v>
      </c>
      <c r="O182" s="290">
        <f>IF(K182="nio",0,IF(K182&gt;0,VLOOKUP(G182,'3-Productie normen'!A:K,VLOOKUP(K182,'3-Productie normen'!$B$35:$C$41,2,FALSE),FALSE)))/VLOOKUP(B182,'2-Kosten per locatie'!$A$12:$C$15,3,FALSE)</f>
        <v>0</v>
      </c>
      <c r="P182" s="290">
        <f t="shared" si="13"/>
        <v>0</v>
      </c>
      <c r="Q182" s="291"/>
      <c r="S182" s="292">
        <f t="shared" si="14"/>
        <v>466.072</v>
      </c>
    </row>
    <row r="183" spans="1:19" ht="14.1" customHeight="1">
      <c r="A183" s="38">
        <v>183</v>
      </c>
      <c r="B183" s="213" t="s">
        <v>37</v>
      </c>
      <c r="C183" s="213" t="s">
        <v>95</v>
      </c>
      <c r="D183" s="284" t="s">
        <v>301</v>
      </c>
      <c r="E183" s="49" t="s">
        <v>344</v>
      </c>
      <c r="F183" s="50" t="s">
        <v>267</v>
      </c>
      <c r="G183" s="268" t="s">
        <v>47</v>
      </c>
      <c r="H183" s="194" t="s">
        <v>142</v>
      </c>
      <c r="I183" s="286">
        <v>5.6820500000000003</v>
      </c>
      <c r="J183" s="287">
        <f t="shared" si="10"/>
        <v>80</v>
      </c>
      <c r="K183" s="288">
        <v>80</v>
      </c>
      <c r="L183" s="288"/>
      <c r="M183" s="289" t="e">
        <f t="shared" si="11"/>
        <v>#DIV/0!</v>
      </c>
      <c r="N183" s="289">
        <f t="shared" si="12"/>
        <v>0</v>
      </c>
      <c r="O183" s="290">
        <f>IF(K183="nio",0,IF(K183&gt;0,VLOOKUP(G183,'3-Productie normen'!A:K,VLOOKUP(K183,'3-Productie normen'!$B$35:$C$41,2,FALSE),FALSE)))/VLOOKUP(B183,'2-Kosten per locatie'!$A$12:$C$15,3,FALSE)</f>
        <v>0</v>
      </c>
      <c r="P183" s="290">
        <f t="shared" si="13"/>
        <v>0</v>
      </c>
      <c r="Q183" s="291"/>
      <c r="S183" s="292">
        <f t="shared" si="14"/>
        <v>454.56400000000002</v>
      </c>
    </row>
    <row r="184" spans="1:19" ht="14.1" customHeight="1">
      <c r="A184" s="38">
        <v>184</v>
      </c>
      <c r="B184" s="213" t="s">
        <v>37</v>
      </c>
      <c r="C184" s="213" t="s">
        <v>95</v>
      </c>
      <c r="D184" s="284" t="s">
        <v>301</v>
      </c>
      <c r="E184" s="49" t="s">
        <v>345</v>
      </c>
      <c r="F184" s="50" t="s">
        <v>267</v>
      </c>
      <c r="G184" s="268" t="s">
        <v>47</v>
      </c>
      <c r="H184" s="194" t="s">
        <v>142</v>
      </c>
      <c r="I184" s="286">
        <v>7.1277500000030001</v>
      </c>
      <c r="J184" s="287">
        <f t="shared" si="10"/>
        <v>80</v>
      </c>
      <c r="K184" s="288">
        <v>80</v>
      </c>
      <c r="L184" s="288"/>
      <c r="M184" s="289" t="e">
        <f t="shared" si="11"/>
        <v>#DIV/0!</v>
      </c>
      <c r="N184" s="289">
        <f t="shared" si="12"/>
        <v>0</v>
      </c>
      <c r="O184" s="290">
        <f>IF(K184="nio",0,IF(K184&gt;0,VLOOKUP(G184,'3-Productie normen'!A:K,VLOOKUP(K184,'3-Productie normen'!$B$35:$C$41,2,FALSE),FALSE)))/VLOOKUP(B184,'2-Kosten per locatie'!$A$12:$C$15,3,FALSE)</f>
        <v>0</v>
      </c>
      <c r="P184" s="290">
        <f t="shared" si="13"/>
        <v>0</v>
      </c>
      <c r="Q184" s="291"/>
      <c r="S184" s="292">
        <f t="shared" si="14"/>
        <v>570.22000000024002</v>
      </c>
    </row>
    <row r="185" spans="1:19" ht="14.1" customHeight="1">
      <c r="A185" s="38">
        <v>185</v>
      </c>
      <c r="B185" s="213" t="s">
        <v>37</v>
      </c>
      <c r="C185" s="213" t="s">
        <v>95</v>
      </c>
      <c r="D185" s="284" t="s">
        <v>301</v>
      </c>
      <c r="E185" s="49" t="s">
        <v>346</v>
      </c>
      <c r="F185" s="50" t="s">
        <v>265</v>
      </c>
      <c r="G185" s="268" t="s">
        <v>56</v>
      </c>
      <c r="H185" s="194" t="s">
        <v>142</v>
      </c>
      <c r="I185" s="286">
        <v>84.392307741845002</v>
      </c>
      <c r="J185" s="287">
        <f t="shared" si="10"/>
        <v>200</v>
      </c>
      <c r="K185" s="288">
        <v>200</v>
      </c>
      <c r="L185" s="288"/>
      <c r="M185" s="289" t="e">
        <f t="shared" si="11"/>
        <v>#DIV/0!</v>
      </c>
      <c r="N185" s="289">
        <f t="shared" si="12"/>
        <v>0</v>
      </c>
      <c r="O185" s="290">
        <f>IF(K185="nio",0,IF(K185&gt;0,VLOOKUP(G185,'3-Productie normen'!A:K,VLOOKUP(K185,'3-Productie normen'!$B$35:$C$41,2,FALSE),FALSE)))/VLOOKUP(B185,'2-Kosten per locatie'!$A$12:$C$15,3,FALSE)</f>
        <v>0</v>
      </c>
      <c r="P185" s="290">
        <f t="shared" si="13"/>
        <v>0</v>
      </c>
      <c r="Q185" s="291"/>
      <c r="S185" s="292">
        <f t="shared" si="14"/>
        <v>16878.461548369</v>
      </c>
    </row>
    <row r="186" spans="1:19" ht="14.1" customHeight="1">
      <c r="A186" s="38">
        <v>186</v>
      </c>
      <c r="B186" s="213" t="s">
        <v>37</v>
      </c>
      <c r="C186" s="213" t="s">
        <v>95</v>
      </c>
      <c r="D186" s="284" t="s">
        <v>301</v>
      </c>
      <c r="E186" s="49" t="s">
        <v>347</v>
      </c>
      <c r="F186" s="50" t="s">
        <v>255</v>
      </c>
      <c r="G186" s="271" t="s">
        <v>61</v>
      </c>
      <c r="H186" s="194" t="s">
        <v>142</v>
      </c>
      <c r="I186" s="286">
        <v>56.281500000005998</v>
      </c>
      <c r="J186" s="287">
        <f t="shared" si="10"/>
        <v>200</v>
      </c>
      <c r="K186" s="288">
        <v>200</v>
      </c>
      <c r="L186" s="288"/>
      <c r="M186" s="289" t="e">
        <f t="shared" si="11"/>
        <v>#DIV/0!</v>
      </c>
      <c r="N186" s="289">
        <f t="shared" si="12"/>
        <v>0</v>
      </c>
      <c r="O186" s="290">
        <f>IF(K186="nio",0,IF(K186&gt;0,VLOOKUP(G186,'3-Productie normen'!A:K,VLOOKUP(K186,'3-Productie normen'!$B$35:$C$41,2,FALSE),FALSE)))/VLOOKUP(B186,'2-Kosten per locatie'!$A$12:$C$15,3,FALSE)</f>
        <v>0</v>
      </c>
      <c r="P186" s="290">
        <f t="shared" si="13"/>
        <v>0</v>
      </c>
      <c r="Q186" s="291"/>
      <c r="S186" s="292">
        <f t="shared" si="14"/>
        <v>11256.3000000012</v>
      </c>
    </row>
    <row r="187" spans="1:19" ht="14.1" customHeight="1">
      <c r="A187" s="38">
        <v>187</v>
      </c>
      <c r="B187" s="213" t="s">
        <v>37</v>
      </c>
      <c r="C187" s="213" t="s">
        <v>95</v>
      </c>
      <c r="D187" s="284" t="s">
        <v>301</v>
      </c>
      <c r="E187" s="49" t="s">
        <v>348</v>
      </c>
      <c r="F187" s="50" t="s">
        <v>141</v>
      </c>
      <c r="G187" s="271" t="s">
        <v>60</v>
      </c>
      <c r="H187" s="194" t="s">
        <v>142</v>
      </c>
      <c r="I187" s="286">
        <v>56.536500000007003</v>
      </c>
      <c r="J187" s="287">
        <f t="shared" si="10"/>
        <v>200</v>
      </c>
      <c r="K187" s="288">
        <v>200</v>
      </c>
      <c r="L187" s="288"/>
      <c r="M187" s="289" t="e">
        <f t="shared" si="11"/>
        <v>#DIV/0!</v>
      </c>
      <c r="N187" s="289">
        <f t="shared" si="12"/>
        <v>0</v>
      </c>
      <c r="O187" s="290">
        <f>IF(K187="nio",0,IF(K187&gt;0,VLOOKUP(G187,'3-Productie normen'!A:K,VLOOKUP(K187,'3-Productie normen'!$B$35:$C$41,2,FALSE),FALSE)))/VLOOKUP(B187,'2-Kosten per locatie'!$A$12:$C$15,3,FALSE)</f>
        <v>0</v>
      </c>
      <c r="P187" s="290">
        <f t="shared" si="13"/>
        <v>0</v>
      </c>
      <c r="Q187" s="291"/>
      <c r="S187" s="292">
        <f t="shared" si="14"/>
        <v>11307.3000000014</v>
      </c>
    </row>
    <row r="188" spans="1:19" ht="14.1" customHeight="1">
      <c r="A188" s="38">
        <v>188</v>
      </c>
      <c r="B188" s="213" t="s">
        <v>37</v>
      </c>
      <c r="C188" s="213" t="s">
        <v>95</v>
      </c>
      <c r="D188" s="284" t="s">
        <v>301</v>
      </c>
      <c r="E188" s="49" t="s">
        <v>349</v>
      </c>
      <c r="F188" s="50" t="s">
        <v>141</v>
      </c>
      <c r="G188" s="271" t="s">
        <v>60</v>
      </c>
      <c r="H188" s="194" t="s">
        <v>142</v>
      </c>
      <c r="I188" s="286">
        <v>45.736750000005003</v>
      </c>
      <c r="J188" s="287">
        <f t="shared" si="10"/>
        <v>200</v>
      </c>
      <c r="K188" s="288">
        <v>200</v>
      </c>
      <c r="L188" s="288"/>
      <c r="M188" s="289" t="e">
        <f t="shared" si="11"/>
        <v>#DIV/0!</v>
      </c>
      <c r="N188" s="289">
        <f t="shared" si="12"/>
        <v>0</v>
      </c>
      <c r="O188" s="290">
        <f>IF(K188="nio",0,IF(K188&gt;0,VLOOKUP(G188,'3-Productie normen'!A:K,VLOOKUP(K188,'3-Productie normen'!$B$35:$C$41,2,FALSE),FALSE)))/VLOOKUP(B188,'2-Kosten per locatie'!$A$12:$C$15,3,FALSE)</f>
        <v>0</v>
      </c>
      <c r="P188" s="290">
        <f t="shared" si="13"/>
        <v>0</v>
      </c>
      <c r="Q188" s="291"/>
      <c r="S188" s="292">
        <f t="shared" si="14"/>
        <v>9147.3500000010008</v>
      </c>
    </row>
    <row r="189" spans="1:19" ht="14.1" customHeight="1">
      <c r="A189" s="38">
        <v>189</v>
      </c>
      <c r="B189" s="213" t="s">
        <v>37</v>
      </c>
      <c r="C189" s="213" t="s">
        <v>95</v>
      </c>
      <c r="D189" s="284" t="s">
        <v>301</v>
      </c>
      <c r="E189" s="49" t="s">
        <v>350</v>
      </c>
      <c r="F189" s="50" t="s">
        <v>138</v>
      </c>
      <c r="G189" s="194" t="s">
        <v>65</v>
      </c>
      <c r="H189" s="194" t="s">
        <v>99</v>
      </c>
      <c r="I189" s="286">
        <v>2.9340861631549999</v>
      </c>
      <c r="J189" s="287">
        <f t="shared" si="10"/>
        <v>0</v>
      </c>
      <c r="K189" s="288" t="s">
        <v>104</v>
      </c>
      <c r="L189" s="288"/>
      <c r="M189" s="289">
        <f t="shared" si="11"/>
        <v>0</v>
      </c>
      <c r="N189" s="289">
        <f t="shared" si="12"/>
        <v>0</v>
      </c>
      <c r="O189" s="290">
        <f>IF(K189="nio",0,IF(K189&gt;0,VLOOKUP(G189,'3-Productie normen'!A:K,VLOOKUP(K189,'3-Productie normen'!$B$35:$C$41,2,FALSE),FALSE)))/VLOOKUP(B189,'2-Kosten per locatie'!$A$12:$C$15,3,FALSE)</f>
        <v>0</v>
      </c>
      <c r="P189" s="290">
        <f t="shared" si="13"/>
        <v>0</v>
      </c>
      <c r="Q189" s="291"/>
      <c r="S189" s="292">
        <f t="shared" si="14"/>
        <v>0</v>
      </c>
    </row>
    <row r="190" spans="1:19" ht="14.1" customHeight="1">
      <c r="A190" s="38">
        <v>190</v>
      </c>
      <c r="B190" s="213" t="s">
        <v>37</v>
      </c>
      <c r="C190" s="213" t="s">
        <v>95</v>
      </c>
      <c r="D190" s="284" t="s">
        <v>301</v>
      </c>
      <c r="E190" s="49" t="s">
        <v>351</v>
      </c>
      <c r="F190" s="50" t="s">
        <v>275</v>
      </c>
      <c r="G190" s="268" t="s">
        <v>48</v>
      </c>
      <c r="H190" s="194" t="s">
        <v>99</v>
      </c>
      <c r="I190" s="286">
        <v>9.0720100499910004</v>
      </c>
      <c r="J190" s="287">
        <f t="shared" si="10"/>
        <v>400</v>
      </c>
      <c r="K190" s="288">
        <v>200</v>
      </c>
      <c r="L190" s="288">
        <v>200</v>
      </c>
      <c r="M190" s="289" t="e">
        <f t="shared" si="11"/>
        <v>#DIV/0!</v>
      </c>
      <c r="N190" s="289" t="e">
        <f t="shared" si="12"/>
        <v>#DIV/0!</v>
      </c>
      <c r="O190" s="290">
        <f>IF(K190="nio",0,IF(K190&gt;0,VLOOKUP(G190,'3-Productie normen'!A:K,VLOOKUP(K190,'3-Productie normen'!$B$35:$C$41,2,FALSE),FALSE)))/VLOOKUP(B190,'2-Kosten per locatie'!$A$12:$C$15,3,FALSE)</f>
        <v>0</v>
      </c>
      <c r="P190" s="290">
        <f t="shared" si="13"/>
        <v>0</v>
      </c>
      <c r="Q190" s="291"/>
      <c r="S190" s="292">
        <f t="shared" si="14"/>
        <v>3628.8040199964003</v>
      </c>
    </row>
    <row r="191" spans="1:19" ht="14.1" customHeight="1">
      <c r="A191" s="38">
        <v>191</v>
      </c>
      <c r="B191" s="213" t="s">
        <v>37</v>
      </c>
      <c r="C191" s="213" t="s">
        <v>95</v>
      </c>
      <c r="D191" s="284" t="s">
        <v>301</v>
      </c>
      <c r="E191" s="49" t="s">
        <v>352</v>
      </c>
      <c r="F191" s="50" t="s">
        <v>127</v>
      </c>
      <c r="G191" s="268" t="s">
        <v>48</v>
      </c>
      <c r="H191" s="194" t="s">
        <v>99</v>
      </c>
      <c r="I191" s="286">
        <v>1.209597990002</v>
      </c>
      <c r="J191" s="287">
        <f t="shared" si="10"/>
        <v>400</v>
      </c>
      <c r="K191" s="288">
        <v>200</v>
      </c>
      <c r="L191" s="288">
        <v>200</v>
      </c>
      <c r="M191" s="289" t="e">
        <f t="shared" si="11"/>
        <v>#DIV/0!</v>
      </c>
      <c r="N191" s="289" t="e">
        <f t="shared" si="12"/>
        <v>#DIV/0!</v>
      </c>
      <c r="O191" s="290">
        <f>IF(K191="nio",0,IF(K191&gt;0,VLOOKUP(G191,'3-Productie normen'!A:K,VLOOKUP(K191,'3-Productie normen'!$B$35:$C$41,2,FALSE),FALSE)))/VLOOKUP(B191,'2-Kosten per locatie'!$A$12:$C$15,3,FALSE)</f>
        <v>0</v>
      </c>
      <c r="P191" s="290">
        <f t="shared" si="13"/>
        <v>0</v>
      </c>
      <c r="Q191" s="291"/>
      <c r="S191" s="292">
        <f t="shared" si="14"/>
        <v>483.83919600079997</v>
      </c>
    </row>
    <row r="192" spans="1:19" ht="14.1" customHeight="1">
      <c r="A192" s="38">
        <v>192</v>
      </c>
      <c r="B192" s="213" t="s">
        <v>37</v>
      </c>
      <c r="C192" s="213" t="s">
        <v>95</v>
      </c>
      <c r="D192" s="284" t="s">
        <v>301</v>
      </c>
      <c r="E192" s="49" t="s">
        <v>353</v>
      </c>
      <c r="F192" s="50" t="s">
        <v>127</v>
      </c>
      <c r="G192" s="268" t="s">
        <v>48</v>
      </c>
      <c r="H192" s="194" t="s">
        <v>99</v>
      </c>
      <c r="I192" s="286">
        <v>1.209597990002</v>
      </c>
      <c r="J192" s="287">
        <f t="shared" si="10"/>
        <v>400</v>
      </c>
      <c r="K192" s="288">
        <v>200</v>
      </c>
      <c r="L192" s="288">
        <v>200</v>
      </c>
      <c r="M192" s="289" t="e">
        <f t="shared" si="11"/>
        <v>#DIV/0!</v>
      </c>
      <c r="N192" s="289" t="e">
        <f t="shared" si="12"/>
        <v>#DIV/0!</v>
      </c>
      <c r="O192" s="290">
        <f>IF(K192="nio",0,IF(K192&gt;0,VLOOKUP(G192,'3-Productie normen'!A:K,VLOOKUP(K192,'3-Productie normen'!$B$35:$C$41,2,FALSE),FALSE)))/VLOOKUP(B192,'2-Kosten per locatie'!$A$12:$C$15,3,FALSE)</f>
        <v>0</v>
      </c>
      <c r="P192" s="290">
        <f t="shared" si="13"/>
        <v>0</v>
      </c>
      <c r="Q192" s="291"/>
      <c r="S192" s="292">
        <f t="shared" si="14"/>
        <v>483.83919600079997</v>
      </c>
    </row>
    <row r="193" spans="1:19" ht="14.1" customHeight="1">
      <c r="A193" s="38">
        <v>193</v>
      </c>
      <c r="B193" s="213" t="s">
        <v>37</v>
      </c>
      <c r="C193" s="213" t="s">
        <v>95</v>
      </c>
      <c r="D193" s="284" t="s">
        <v>301</v>
      </c>
      <c r="E193" s="49" t="s">
        <v>354</v>
      </c>
      <c r="F193" s="50" t="s">
        <v>127</v>
      </c>
      <c r="G193" s="268" t="s">
        <v>48</v>
      </c>
      <c r="H193" s="194" t="s">
        <v>99</v>
      </c>
      <c r="I193" s="286">
        <v>1.209597990002</v>
      </c>
      <c r="J193" s="287">
        <f t="shared" si="10"/>
        <v>400</v>
      </c>
      <c r="K193" s="288">
        <v>200</v>
      </c>
      <c r="L193" s="288">
        <v>200</v>
      </c>
      <c r="M193" s="289" t="e">
        <f t="shared" si="11"/>
        <v>#DIV/0!</v>
      </c>
      <c r="N193" s="289" t="e">
        <f t="shared" si="12"/>
        <v>#DIV/0!</v>
      </c>
      <c r="O193" s="290">
        <f>IF(K193="nio",0,IF(K193&gt;0,VLOOKUP(G193,'3-Productie normen'!A:K,VLOOKUP(K193,'3-Productie normen'!$B$35:$C$41,2,FALSE),FALSE)))/VLOOKUP(B193,'2-Kosten per locatie'!$A$12:$C$15,3,FALSE)</f>
        <v>0</v>
      </c>
      <c r="P193" s="290">
        <f t="shared" si="13"/>
        <v>0</v>
      </c>
      <c r="Q193" s="291"/>
      <c r="S193" s="292">
        <f t="shared" si="14"/>
        <v>483.83919600079997</v>
      </c>
    </row>
    <row r="194" spans="1:19" ht="14.1" customHeight="1">
      <c r="A194" s="38">
        <v>194</v>
      </c>
      <c r="B194" s="213" t="s">
        <v>37</v>
      </c>
      <c r="C194" s="213" t="s">
        <v>95</v>
      </c>
      <c r="D194" s="284" t="s">
        <v>301</v>
      </c>
      <c r="E194" s="49" t="s">
        <v>355</v>
      </c>
      <c r="F194" s="50" t="s">
        <v>127</v>
      </c>
      <c r="G194" s="268" t="s">
        <v>48</v>
      </c>
      <c r="H194" s="194" t="s">
        <v>99</v>
      </c>
      <c r="I194" s="286">
        <v>1.209597990002</v>
      </c>
      <c r="J194" s="287">
        <f t="shared" si="10"/>
        <v>400</v>
      </c>
      <c r="K194" s="288">
        <v>200</v>
      </c>
      <c r="L194" s="288">
        <v>200</v>
      </c>
      <c r="M194" s="289" t="e">
        <f t="shared" si="11"/>
        <v>#DIV/0!</v>
      </c>
      <c r="N194" s="289" t="e">
        <f t="shared" si="12"/>
        <v>#DIV/0!</v>
      </c>
      <c r="O194" s="290">
        <f>IF(K194="nio",0,IF(K194&gt;0,VLOOKUP(G194,'3-Productie normen'!A:K,VLOOKUP(K194,'3-Productie normen'!$B$35:$C$41,2,FALSE),FALSE)))/VLOOKUP(B194,'2-Kosten per locatie'!$A$12:$C$15,3,FALSE)</f>
        <v>0</v>
      </c>
      <c r="P194" s="290">
        <f t="shared" si="13"/>
        <v>0</v>
      </c>
      <c r="Q194" s="291"/>
      <c r="S194" s="292">
        <f t="shared" si="14"/>
        <v>483.83919600079997</v>
      </c>
    </row>
    <row r="195" spans="1:19" ht="14.1" customHeight="1">
      <c r="A195" s="38">
        <v>195</v>
      </c>
      <c r="B195" s="213" t="s">
        <v>37</v>
      </c>
      <c r="C195" s="213" t="s">
        <v>95</v>
      </c>
      <c r="D195" s="284" t="s">
        <v>301</v>
      </c>
      <c r="E195" s="49" t="s">
        <v>356</v>
      </c>
      <c r="F195" s="50" t="s">
        <v>127</v>
      </c>
      <c r="G195" s="268" t="s">
        <v>48</v>
      </c>
      <c r="H195" s="194" t="s">
        <v>99</v>
      </c>
      <c r="I195" s="286">
        <v>1.209597990002</v>
      </c>
      <c r="J195" s="287">
        <f t="shared" si="10"/>
        <v>400</v>
      </c>
      <c r="K195" s="288">
        <v>200</v>
      </c>
      <c r="L195" s="288">
        <v>200</v>
      </c>
      <c r="M195" s="289" t="e">
        <f t="shared" si="11"/>
        <v>#DIV/0!</v>
      </c>
      <c r="N195" s="289" t="e">
        <f t="shared" si="12"/>
        <v>#DIV/0!</v>
      </c>
      <c r="O195" s="290">
        <f>IF(K195="nio",0,IF(K195&gt;0,VLOOKUP(G195,'3-Productie normen'!A:K,VLOOKUP(K195,'3-Productie normen'!$B$35:$C$41,2,FALSE),FALSE)))/VLOOKUP(B195,'2-Kosten per locatie'!$A$12:$C$15,3,FALSE)</f>
        <v>0</v>
      </c>
      <c r="P195" s="290">
        <f t="shared" si="13"/>
        <v>0</v>
      </c>
      <c r="Q195" s="291"/>
      <c r="S195" s="292">
        <f t="shared" si="14"/>
        <v>483.83919600079997</v>
      </c>
    </row>
    <row r="196" spans="1:19" ht="14.1" customHeight="1">
      <c r="A196" s="38">
        <v>196</v>
      </c>
      <c r="B196" s="213" t="s">
        <v>37</v>
      </c>
      <c r="C196" s="213" t="s">
        <v>95</v>
      </c>
      <c r="D196" s="284" t="s">
        <v>301</v>
      </c>
      <c r="E196" s="49" t="s">
        <v>357</v>
      </c>
      <c r="F196" s="50" t="s">
        <v>282</v>
      </c>
      <c r="G196" s="194" t="s">
        <v>65</v>
      </c>
      <c r="H196" s="194"/>
      <c r="I196" s="286">
        <v>9.3550000000000004</v>
      </c>
      <c r="J196" s="287">
        <f t="shared" si="10"/>
        <v>0</v>
      </c>
      <c r="K196" s="288" t="s">
        <v>104</v>
      </c>
      <c r="L196" s="288"/>
      <c r="M196" s="289">
        <f t="shared" si="11"/>
        <v>0</v>
      </c>
      <c r="N196" s="289">
        <f t="shared" si="12"/>
        <v>0</v>
      </c>
      <c r="O196" s="290">
        <f>IF(K196="nio",0,IF(K196&gt;0,VLOOKUP(G196,'3-Productie normen'!A:K,VLOOKUP(K196,'3-Productie normen'!$B$35:$C$41,2,FALSE),FALSE)))/VLOOKUP(B196,'2-Kosten per locatie'!$A$12:$C$15,3,FALSE)</f>
        <v>0</v>
      </c>
      <c r="P196" s="290">
        <f t="shared" si="13"/>
        <v>0</v>
      </c>
      <c r="Q196" s="291"/>
      <c r="S196" s="292">
        <f t="shared" si="14"/>
        <v>0</v>
      </c>
    </row>
    <row r="197" spans="1:19" ht="14.1" customHeight="1">
      <c r="A197" s="38">
        <v>197</v>
      </c>
      <c r="B197" s="213" t="s">
        <v>37</v>
      </c>
      <c r="C197" s="213" t="s">
        <v>95</v>
      </c>
      <c r="D197" s="284" t="s">
        <v>301</v>
      </c>
      <c r="E197" s="49" t="s">
        <v>358</v>
      </c>
      <c r="F197" s="50" t="s">
        <v>284</v>
      </c>
      <c r="G197" s="194" t="s">
        <v>65</v>
      </c>
      <c r="H197" s="194"/>
      <c r="I197" s="286">
        <v>1.032</v>
      </c>
      <c r="J197" s="287">
        <f t="shared" si="10"/>
        <v>0</v>
      </c>
      <c r="K197" s="288" t="s">
        <v>104</v>
      </c>
      <c r="L197" s="288"/>
      <c r="M197" s="289">
        <f t="shared" si="11"/>
        <v>0</v>
      </c>
      <c r="N197" s="289">
        <f t="shared" si="12"/>
        <v>0</v>
      </c>
      <c r="O197" s="290">
        <f>IF(K197="nio",0,IF(K197&gt;0,VLOOKUP(G197,'3-Productie normen'!A:K,VLOOKUP(K197,'3-Productie normen'!$B$35:$C$41,2,FALSE),FALSE)))/VLOOKUP(B197,'2-Kosten per locatie'!$A$12:$C$15,3,FALSE)</f>
        <v>0</v>
      </c>
      <c r="P197" s="290">
        <f t="shared" si="13"/>
        <v>0</v>
      </c>
      <c r="Q197" s="291"/>
      <c r="S197" s="292">
        <f t="shared" si="14"/>
        <v>0</v>
      </c>
    </row>
    <row r="198" spans="1:19" ht="14.1" customHeight="1">
      <c r="A198" s="38">
        <v>198</v>
      </c>
      <c r="B198" s="213" t="s">
        <v>37</v>
      </c>
      <c r="C198" s="213" t="s">
        <v>95</v>
      </c>
      <c r="D198" s="284" t="s">
        <v>301</v>
      </c>
      <c r="E198" s="49" t="s">
        <v>359</v>
      </c>
      <c r="F198" s="50" t="s">
        <v>284</v>
      </c>
      <c r="G198" s="194" t="s">
        <v>65</v>
      </c>
      <c r="H198" s="194"/>
      <c r="I198" s="286">
        <v>1.1826000000000001</v>
      </c>
      <c r="J198" s="287">
        <f t="shared" si="10"/>
        <v>0</v>
      </c>
      <c r="K198" s="288" t="s">
        <v>104</v>
      </c>
      <c r="L198" s="288"/>
      <c r="M198" s="289">
        <f t="shared" si="11"/>
        <v>0</v>
      </c>
      <c r="N198" s="289">
        <f t="shared" si="12"/>
        <v>0</v>
      </c>
      <c r="O198" s="290">
        <f>IF(K198="nio",0,IF(K198&gt;0,VLOOKUP(G198,'3-Productie normen'!A:K,VLOOKUP(K198,'3-Productie normen'!$B$35:$C$41,2,FALSE),FALSE)))/VLOOKUP(B198,'2-Kosten per locatie'!$A$12:$C$15,3,FALSE)</f>
        <v>0</v>
      </c>
      <c r="P198" s="290">
        <f t="shared" si="13"/>
        <v>0</v>
      </c>
      <c r="Q198" s="291"/>
      <c r="S198" s="292">
        <f t="shared" si="14"/>
        <v>0</v>
      </c>
    </row>
    <row r="199" spans="1:19" ht="14.1" customHeight="1">
      <c r="A199" s="38">
        <v>199</v>
      </c>
      <c r="B199" s="213" t="s">
        <v>37</v>
      </c>
      <c r="C199" s="213" t="s">
        <v>95</v>
      </c>
      <c r="D199" s="284" t="s">
        <v>301</v>
      </c>
      <c r="E199" s="49" t="s">
        <v>360</v>
      </c>
      <c r="F199" s="50" t="s">
        <v>59</v>
      </c>
      <c r="G199" s="194" t="s">
        <v>65</v>
      </c>
      <c r="H199" s="194" t="s">
        <v>99</v>
      </c>
      <c r="I199" s="286">
        <v>4.5495071159159997</v>
      </c>
      <c r="J199" s="287">
        <f t="shared" si="10"/>
        <v>0</v>
      </c>
      <c r="K199" s="288" t="s">
        <v>104</v>
      </c>
      <c r="L199" s="288"/>
      <c r="M199" s="289">
        <f t="shared" si="11"/>
        <v>0</v>
      </c>
      <c r="N199" s="289">
        <f t="shared" si="12"/>
        <v>0</v>
      </c>
      <c r="O199" s="290">
        <f>IF(K199="nio",0,IF(K199&gt;0,VLOOKUP(G199,'3-Productie normen'!A:K,VLOOKUP(K199,'3-Productie normen'!$B$35:$C$41,2,FALSE),FALSE)))/VLOOKUP(B199,'2-Kosten per locatie'!$A$12:$C$15,3,FALSE)</f>
        <v>0</v>
      </c>
      <c r="P199" s="290">
        <f t="shared" si="13"/>
        <v>0</v>
      </c>
      <c r="Q199" s="291"/>
      <c r="S199" s="292">
        <f t="shared" si="14"/>
        <v>0</v>
      </c>
    </row>
    <row r="200" spans="1:19" ht="14.1" customHeight="1">
      <c r="A200" s="38">
        <v>200</v>
      </c>
      <c r="B200" s="213" t="s">
        <v>37</v>
      </c>
      <c r="C200" s="213" t="s">
        <v>95</v>
      </c>
      <c r="D200" s="284" t="s">
        <v>301</v>
      </c>
      <c r="E200" s="49" t="s">
        <v>361</v>
      </c>
      <c r="F200" s="50" t="s">
        <v>59</v>
      </c>
      <c r="G200" s="194" t="s">
        <v>65</v>
      </c>
      <c r="H200" s="194" t="s">
        <v>99</v>
      </c>
      <c r="I200" s="286">
        <v>4.5495071159179998</v>
      </c>
      <c r="J200" s="287">
        <f t="shared" si="10"/>
        <v>0</v>
      </c>
      <c r="K200" s="288" t="s">
        <v>104</v>
      </c>
      <c r="L200" s="288"/>
      <c r="M200" s="289">
        <f t="shared" si="11"/>
        <v>0</v>
      </c>
      <c r="N200" s="289">
        <f t="shared" si="12"/>
        <v>0</v>
      </c>
      <c r="O200" s="290">
        <f>IF(K200="nio",0,IF(K200&gt;0,VLOOKUP(G200,'3-Productie normen'!A:K,VLOOKUP(K200,'3-Productie normen'!$B$35:$C$41,2,FALSE),FALSE)))/VLOOKUP(B200,'2-Kosten per locatie'!$A$12:$C$15,3,FALSE)</f>
        <v>0</v>
      </c>
      <c r="P200" s="290">
        <f t="shared" si="13"/>
        <v>0</v>
      </c>
      <c r="Q200" s="291"/>
      <c r="S200" s="292">
        <f t="shared" si="14"/>
        <v>0</v>
      </c>
    </row>
    <row r="201" spans="1:19" ht="14.1" customHeight="1">
      <c r="A201" s="38">
        <v>201</v>
      </c>
      <c r="B201" s="213" t="s">
        <v>37</v>
      </c>
      <c r="C201" s="213" t="s">
        <v>95</v>
      </c>
      <c r="D201" s="284" t="s">
        <v>301</v>
      </c>
      <c r="E201" s="49" t="s">
        <v>362</v>
      </c>
      <c r="F201" s="50" t="s">
        <v>363</v>
      </c>
      <c r="G201" s="194" t="s">
        <v>65</v>
      </c>
      <c r="H201" s="194" t="s">
        <v>99</v>
      </c>
      <c r="I201" s="286">
        <v>6.6546832206620001</v>
      </c>
      <c r="J201" s="287">
        <f t="shared" si="10"/>
        <v>0</v>
      </c>
      <c r="K201" s="288" t="s">
        <v>104</v>
      </c>
      <c r="L201" s="288"/>
      <c r="M201" s="289">
        <f t="shared" si="11"/>
        <v>0</v>
      </c>
      <c r="N201" s="289">
        <f t="shared" si="12"/>
        <v>0</v>
      </c>
      <c r="O201" s="290">
        <f>IF(K201="nio",0,IF(K201&gt;0,VLOOKUP(G201,'3-Productie normen'!A:K,VLOOKUP(K201,'3-Productie normen'!$B$35:$C$41,2,FALSE),FALSE)))/VLOOKUP(B201,'2-Kosten per locatie'!$A$12:$C$15,3,FALSE)</f>
        <v>0</v>
      </c>
      <c r="P201" s="290">
        <f t="shared" si="13"/>
        <v>0</v>
      </c>
      <c r="Q201" s="291"/>
      <c r="S201" s="292">
        <f t="shared" si="14"/>
        <v>0</v>
      </c>
    </row>
    <row r="202" spans="1:19" ht="14.1" customHeight="1">
      <c r="A202" s="38">
        <v>202</v>
      </c>
      <c r="B202" s="213" t="s">
        <v>37</v>
      </c>
      <c r="C202" s="213" t="s">
        <v>95</v>
      </c>
      <c r="D202" s="284" t="s">
        <v>301</v>
      </c>
      <c r="E202" s="49" t="s">
        <v>364</v>
      </c>
      <c r="F202" s="50" t="s">
        <v>291</v>
      </c>
      <c r="G202" s="268" t="s">
        <v>49</v>
      </c>
      <c r="H202" s="194" t="s">
        <v>99</v>
      </c>
      <c r="I202" s="286">
        <v>81.466756242011002</v>
      </c>
      <c r="J202" s="287">
        <f t="shared" ref="J202:J265" si="15">SUM(K202:L202)</f>
        <v>200</v>
      </c>
      <c r="K202" s="288">
        <v>200</v>
      </c>
      <c r="L202" s="288"/>
      <c r="M202" s="289" t="e">
        <f t="shared" ref="M202:M265" si="16">IF(K202="nio",0,IF(K202&gt;0,K202*I202/O202,0))</f>
        <v>#DIV/0!</v>
      </c>
      <c r="N202" s="289">
        <f t="shared" ref="N202:N265" si="17">IF(L202&gt;0,L202*I202/P202,0)</f>
        <v>0</v>
      </c>
      <c r="O202" s="290">
        <f>IF(K202="nio",0,IF(K202&gt;0,VLOOKUP(G202,'3-Productie normen'!A:K,VLOOKUP(K202,'3-Productie normen'!$B$35:$C$41,2,FALSE),FALSE)))/VLOOKUP(B202,'2-Kosten per locatie'!$A$12:$C$15,3,FALSE)</f>
        <v>0</v>
      </c>
      <c r="P202" s="290">
        <f t="shared" ref="P202:P265" si="18">IF(L202&gt;0,O202*$P$8,0)</f>
        <v>0</v>
      </c>
      <c r="Q202" s="291"/>
      <c r="S202" s="292">
        <f t="shared" ref="S202:S265" si="19">J202*I202</f>
        <v>16293.351248402199</v>
      </c>
    </row>
    <row r="203" spans="1:19" ht="14.1" customHeight="1">
      <c r="A203" s="38">
        <v>203</v>
      </c>
      <c r="B203" s="213" t="s">
        <v>37</v>
      </c>
      <c r="C203" s="213" t="s">
        <v>95</v>
      </c>
      <c r="D203" s="284" t="s">
        <v>301</v>
      </c>
      <c r="E203" s="49" t="s">
        <v>365</v>
      </c>
      <c r="F203" s="50" t="s">
        <v>202</v>
      </c>
      <c r="G203" s="194" t="s">
        <v>65</v>
      </c>
      <c r="H203" s="194"/>
      <c r="I203" s="286">
        <v>34.172472761210003</v>
      </c>
      <c r="J203" s="287">
        <f t="shared" si="15"/>
        <v>0</v>
      </c>
      <c r="K203" s="288" t="s">
        <v>104</v>
      </c>
      <c r="L203" s="288"/>
      <c r="M203" s="289">
        <f t="shared" si="16"/>
        <v>0</v>
      </c>
      <c r="N203" s="289">
        <f t="shared" si="17"/>
        <v>0</v>
      </c>
      <c r="O203" s="290">
        <f>IF(K203="nio",0,IF(K203&gt;0,VLOOKUP(G203,'3-Productie normen'!A:K,VLOOKUP(K203,'3-Productie normen'!$B$35:$C$41,2,FALSE),FALSE)))/VLOOKUP(B203,'2-Kosten per locatie'!$A$12:$C$15,3,FALSE)</f>
        <v>0</v>
      </c>
      <c r="P203" s="290">
        <f t="shared" si="18"/>
        <v>0</v>
      </c>
      <c r="Q203" s="291"/>
      <c r="S203" s="292">
        <f t="shared" si="19"/>
        <v>0</v>
      </c>
    </row>
    <row r="204" spans="1:19" ht="14.1" customHeight="1">
      <c r="A204" s="38">
        <v>204</v>
      </c>
      <c r="B204" s="213" t="s">
        <v>37</v>
      </c>
      <c r="C204" s="213" t="s">
        <v>95</v>
      </c>
      <c r="D204" s="284" t="s">
        <v>301</v>
      </c>
      <c r="E204" s="49" t="s">
        <v>366</v>
      </c>
      <c r="F204" s="50" t="s">
        <v>210</v>
      </c>
      <c r="G204" s="268" t="s">
        <v>49</v>
      </c>
      <c r="H204" s="194" t="s">
        <v>142</v>
      </c>
      <c r="I204" s="286">
        <v>62.211210000016003</v>
      </c>
      <c r="J204" s="287">
        <f t="shared" si="15"/>
        <v>200</v>
      </c>
      <c r="K204" s="288">
        <v>200</v>
      </c>
      <c r="L204" s="288"/>
      <c r="M204" s="289" t="e">
        <f t="shared" si="16"/>
        <v>#DIV/0!</v>
      </c>
      <c r="N204" s="289">
        <f t="shared" si="17"/>
        <v>0</v>
      </c>
      <c r="O204" s="290">
        <f>IF(K204="nio",0,IF(K204&gt;0,VLOOKUP(G204,'3-Productie normen'!A:K,VLOOKUP(K204,'3-Productie normen'!$B$35:$C$41,2,FALSE),FALSE)))/VLOOKUP(B204,'2-Kosten per locatie'!$A$12:$C$15,3,FALSE)</f>
        <v>0</v>
      </c>
      <c r="P204" s="290">
        <f t="shared" si="18"/>
        <v>0</v>
      </c>
      <c r="Q204" s="291"/>
      <c r="S204" s="292">
        <f t="shared" si="19"/>
        <v>12442.2420000032</v>
      </c>
    </row>
    <row r="205" spans="1:19" ht="14.1" customHeight="1">
      <c r="A205" s="38">
        <v>205</v>
      </c>
      <c r="B205" s="213" t="s">
        <v>37</v>
      </c>
      <c r="C205" s="213" t="s">
        <v>95</v>
      </c>
      <c r="D205" s="284" t="s">
        <v>301</v>
      </c>
      <c r="E205" s="49" t="s">
        <v>367</v>
      </c>
      <c r="F205" s="50" t="s">
        <v>210</v>
      </c>
      <c r="G205" s="268" t="s">
        <v>49</v>
      </c>
      <c r="H205" s="194" t="s">
        <v>142</v>
      </c>
      <c r="I205" s="286">
        <v>38.068750000022</v>
      </c>
      <c r="J205" s="287">
        <f t="shared" si="15"/>
        <v>200</v>
      </c>
      <c r="K205" s="288">
        <v>200</v>
      </c>
      <c r="L205" s="288"/>
      <c r="M205" s="289" t="e">
        <f t="shared" si="16"/>
        <v>#DIV/0!</v>
      </c>
      <c r="N205" s="289">
        <f t="shared" si="17"/>
        <v>0</v>
      </c>
      <c r="O205" s="290">
        <f>IF(K205="nio",0,IF(K205&gt;0,VLOOKUP(G205,'3-Productie normen'!A:K,VLOOKUP(K205,'3-Productie normen'!$B$35:$C$41,2,FALSE),FALSE)))/VLOOKUP(B205,'2-Kosten per locatie'!$A$12:$C$15,3,FALSE)</f>
        <v>0</v>
      </c>
      <c r="P205" s="290">
        <f t="shared" si="18"/>
        <v>0</v>
      </c>
      <c r="Q205" s="291"/>
      <c r="S205" s="292">
        <f t="shared" si="19"/>
        <v>7613.7500000044001</v>
      </c>
    </row>
    <row r="206" spans="1:19" ht="14.1" customHeight="1">
      <c r="A206" s="38">
        <v>206</v>
      </c>
      <c r="B206" s="213" t="s">
        <v>37</v>
      </c>
      <c r="C206" s="213" t="s">
        <v>95</v>
      </c>
      <c r="D206" s="284" t="s">
        <v>301</v>
      </c>
      <c r="E206" s="49" t="s">
        <v>368</v>
      </c>
      <c r="F206" s="50" t="s">
        <v>210</v>
      </c>
      <c r="G206" s="268" t="s">
        <v>49</v>
      </c>
      <c r="H206" s="194" t="s">
        <v>142</v>
      </c>
      <c r="I206" s="286">
        <v>92.166132596767</v>
      </c>
      <c r="J206" s="287">
        <f t="shared" si="15"/>
        <v>200</v>
      </c>
      <c r="K206" s="288">
        <v>200</v>
      </c>
      <c r="L206" s="288"/>
      <c r="M206" s="289" t="e">
        <f t="shared" si="16"/>
        <v>#DIV/0!</v>
      </c>
      <c r="N206" s="289">
        <f t="shared" si="17"/>
        <v>0</v>
      </c>
      <c r="O206" s="290">
        <f>IF(K206="nio",0,IF(K206&gt;0,VLOOKUP(G206,'3-Productie normen'!A:K,VLOOKUP(K206,'3-Productie normen'!$B$35:$C$41,2,FALSE),FALSE)))/VLOOKUP(B206,'2-Kosten per locatie'!$A$12:$C$15,3,FALSE)</f>
        <v>0</v>
      </c>
      <c r="P206" s="290">
        <f t="shared" si="18"/>
        <v>0</v>
      </c>
      <c r="Q206" s="291"/>
      <c r="S206" s="292">
        <f t="shared" si="19"/>
        <v>18433.2265193534</v>
      </c>
    </row>
    <row r="207" spans="1:19" ht="14.1" customHeight="1">
      <c r="A207" s="38">
        <v>207</v>
      </c>
      <c r="B207" s="213" t="s">
        <v>37</v>
      </c>
      <c r="C207" s="213" t="s">
        <v>95</v>
      </c>
      <c r="D207" s="284" t="s">
        <v>301</v>
      </c>
      <c r="E207" s="49" t="s">
        <v>369</v>
      </c>
      <c r="F207" s="50" t="s">
        <v>210</v>
      </c>
      <c r="G207" s="268" t="s">
        <v>49</v>
      </c>
      <c r="H207" s="194" t="s">
        <v>142</v>
      </c>
      <c r="I207" s="286">
        <v>70.323900000064995</v>
      </c>
      <c r="J207" s="287">
        <f t="shared" si="15"/>
        <v>200</v>
      </c>
      <c r="K207" s="288">
        <v>200</v>
      </c>
      <c r="L207" s="288"/>
      <c r="M207" s="289" t="e">
        <f t="shared" si="16"/>
        <v>#DIV/0!</v>
      </c>
      <c r="N207" s="289">
        <f t="shared" si="17"/>
        <v>0</v>
      </c>
      <c r="O207" s="290">
        <f>IF(K207="nio",0,IF(K207&gt;0,VLOOKUP(G207,'3-Productie normen'!A:K,VLOOKUP(K207,'3-Productie normen'!$B$35:$C$41,2,FALSE),FALSE)))/VLOOKUP(B207,'2-Kosten per locatie'!$A$12:$C$15,3,FALSE)</f>
        <v>0</v>
      </c>
      <c r="P207" s="290">
        <f t="shared" si="18"/>
        <v>0</v>
      </c>
      <c r="Q207" s="291"/>
      <c r="S207" s="292">
        <f t="shared" si="19"/>
        <v>14064.780000012999</v>
      </c>
    </row>
    <row r="208" spans="1:19" ht="14.1" customHeight="1">
      <c r="A208" s="38">
        <v>208</v>
      </c>
      <c r="B208" s="213" t="s">
        <v>37</v>
      </c>
      <c r="C208" s="213" t="s">
        <v>95</v>
      </c>
      <c r="D208" s="284" t="s">
        <v>301</v>
      </c>
      <c r="E208" s="49" t="s">
        <v>370</v>
      </c>
      <c r="F208" s="50" t="s">
        <v>210</v>
      </c>
      <c r="G208" s="268" t="s">
        <v>49</v>
      </c>
      <c r="H208" s="194" t="s">
        <v>142</v>
      </c>
      <c r="I208" s="286">
        <v>16.621575589763999</v>
      </c>
      <c r="J208" s="287">
        <f t="shared" si="15"/>
        <v>200</v>
      </c>
      <c r="K208" s="288">
        <v>200</v>
      </c>
      <c r="L208" s="288"/>
      <c r="M208" s="289" t="e">
        <f t="shared" si="16"/>
        <v>#DIV/0!</v>
      </c>
      <c r="N208" s="289">
        <f t="shared" si="17"/>
        <v>0</v>
      </c>
      <c r="O208" s="290">
        <f>IF(K208="nio",0,IF(K208&gt;0,VLOOKUP(G208,'3-Productie normen'!A:K,VLOOKUP(K208,'3-Productie normen'!$B$35:$C$41,2,FALSE),FALSE)))/VLOOKUP(B208,'2-Kosten per locatie'!$A$12:$C$15,3,FALSE)</f>
        <v>0</v>
      </c>
      <c r="P208" s="290">
        <f t="shared" si="18"/>
        <v>0</v>
      </c>
      <c r="Q208" s="291"/>
      <c r="S208" s="292">
        <f t="shared" si="19"/>
        <v>3324.3151179527999</v>
      </c>
    </row>
    <row r="209" spans="1:19" ht="14.1" customHeight="1">
      <c r="A209" s="38">
        <v>209</v>
      </c>
      <c r="B209" s="213" t="s">
        <v>37</v>
      </c>
      <c r="C209" s="213" t="s">
        <v>95</v>
      </c>
      <c r="D209" s="284" t="s">
        <v>301</v>
      </c>
      <c r="E209" s="49" t="s">
        <v>371</v>
      </c>
      <c r="F209" s="50" t="s">
        <v>58</v>
      </c>
      <c r="G209" s="194" t="s">
        <v>65</v>
      </c>
      <c r="H209" s="194"/>
      <c r="I209" s="286">
        <v>22.039641118323999</v>
      </c>
      <c r="J209" s="287">
        <f t="shared" si="15"/>
        <v>0</v>
      </c>
      <c r="K209" s="288" t="s">
        <v>104</v>
      </c>
      <c r="L209" s="288"/>
      <c r="M209" s="289">
        <f t="shared" si="16"/>
        <v>0</v>
      </c>
      <c r="N209" s="289">
        <f t="shared" si="17"/>
        <v>0</v>
      </c>
      <c r="O209" s="290">
        <f>IF(K209="nio",0,IF(K209&gt;0,VLOOKUP(G209,'3-Productie normen'!A:K,VLOOKUP(K209,'3-Productie normen'!$B$35:$C$41,2,FALSE),FALSE)))/VLOOKUP(B209,'2-Kosten per locatie'!$A$12:$C$15,3,FALSE)</f>
        <v>0</v>
      </c>
      <c r="P209" s="290">
        <f t="shared" si="18"/>
        <v>0</v>
      </c>
      <c r="Q209" s="291"/>
      <c r="S209" s="292">
        <f t="shared" si="19"/>
        <v>0</v>
      </c>
    </row>
    <row r="210" spans="1:19" ht="14.1" customHeight="1">
      <c r="A210" s="38">
        <v>210</v>
      </c>
      <c r="B210" s="213" t="s">
        <v>37</v>
      </c>
      <c r="C210" s="213" t="s">
        <v>95</v>
      </c>
      <c r="D210" s="284" t="s">
        <v>372</v>
      </c>
      <c r="E210" s="49" t="s">
        <v>373</v>
      </c>
      <c r="F210" s="50" t="s">
        <v>221</v>
      </c>
      <c r="G210" s="268" t="s">
        <v>48</v>
      </c>
      <c r="H210" s="194" t="s">
        <v>99</v>
      </c>
      <c r="I210" s="286">
        <v>5.4341666805570004</v>
      </c>
      <c r="J210" s="287">
        <f t="shared" si="15"/>
        <v>400</v>
      </c>
      <c r="K210" s="288">
        <v>200</v>
      </c>
      <c r="L210" s="288">
        <v>200</v>
      </c>
      <c r="M210" s="289" t="e">
        <f t="shared" si="16"/>
        <v>#DIV/0!</v>
      </c>
      <c r="N210" s="289" t="e">
        <f t="shared" si="17"/>
        <v>#DIV/0!</v>
      </c>
      <c r="O210" s="290">
        <f>IF(K210="nio",0,IF(K210&gt;0,VLOOKUP(G210,'3-Productie normen'!A:K,VLOOKUP(K210,'3-Productie normen'!$B$35:$C$41,2,FALSE),FALSE)))/VLOOKUP(B210,'2-Kosten per locatie'!$A$12:$C$15,3,FALSE)</f>
        <v>0</v>
      </c>
      <c r="P210" s="290">
        <f t="shared" si="18"/>
        <v>0</v>
      </c>
      <c r="Q210" s="291"/>
      <c r="S210" s="292">
        <f t="shared" si="19"/>
        <v>2173.6666722228001</v>
      </c>
    </row>
    <row r="211" spans="1:19" ht="14.1" customHeight="1">
      <c r="A211" s="38">
        <v>211</v>
      </c>
      <c r="B211" s="213" t="s">
        <v>37</v>
      </c>
      <c r="C211" s="213" t="s">
        <v>95</v>
      </c>
      <c r="D211" s="284" t="s">
        <v>372</v>
      </c>
      <c r="E211" s="49" t="s">
        <v>374</v>
      </c>
      <c r="F211" s="50" t="s">
        <v>127</v>
      </c>
      <c r="G211" s="268" t="s">
        <v>48</v>
      </c>
      <c r="H211" s="194" t="s">
        <v>99</v>
      </c>
      <c r="I211" s="286">
        <v>1.2424999999999999</v>
      </c>
      <c r="J211" s="287">
        <f t="shared" si="15"/>
        <v>400</v>
      </c>
      <c r="K211" s="288">
        <v>200</v>
      </c>
      <c r="L211" s="288">
        <v>200</v>
      </c>
      <c r="M211" s="289" t="e">
        <f t="shared" si="16"/>
        <v>#DIV/0!</v>
      </c>
      <c r="N211" s="289" t="e">
        <f t="shared" si="17"/>
        <v>#DIV/0!</v>
      </c>
      <c r="O211" s="290">
        <f>IF(K211="nio",0,IF(K211&gt;0,VLOOKUP(G211,'3-Productie normen'!A:K,VLOOKUP(K211,'3-Productie normen'!$B$35:$C$41,2,FALSE),FALSE)))/VLOOKUP(B211,'2-Kosten per locatie'!$A$12:$C$15,3,FALSE)</f>
        <v>0</v>
      </c>
      <c r="P211" s="290">
        <f t="shared" si="18"/>
        <v>0</v>
      </c>
      <c r="Q211" s="291"/>
      <c r="S211" s="292">
        <f t="shared" si="19"/>
        <v>497</v>
      </c>
    </row>
    <row r="212" spans="1:19" ht="14.1" customHeight="1">
      <c r="A212" s="38">
        <v>212</v>
      </c>
      <c r="B212" s="213" t="s">
        <v>37</v>
      </c>
      <c r="C212" s="213" t="s">
        <v>95</v>
      </c>
      <c r="D212" s="284" t="s">
        <v>372</v>
      </c>
      <c r="E212" s="49" t="s">
        <v>375</v>
      </c>
      <c r="F212" s="50" t="s">
        <v>127</v>
      </c>
      <c r="G212" s="268" t="s">
        <v>48</v>
      </c>
      <c r="H212" s="194" t="s">
        <v>99</v>
      </c>
      <c r="I212" s="286">
        <v>1.3</v>
      </c>
      <c r="J212" s="287">
        <f t="shared" si="15"/>
        <v>400</v>
      </c>
      <c r="K212" s="288">
        <v>200</v>
      </c>
      <c r="L212" s="288">
        <v>200</v>
      </c>
      <c r="M212" s="289" t="e">
        <f t="shared" si="16"/>
        <v>#DIV/0!</v>
      </c>
      <c r="N212" s="289" t="e">
        <f t="shared" si="17"/>
        <v>#DIV/0!</v>
      </c>
      <c r="O212" s="290">
        <f>IF(K212="nio",0,IF(K212&gt;0,VLOOKUP(G212,'3-Productie normen'!A:K,VLOOKUP(K212,'3-Productie normen'!$B$35:$C$41,2,FALSE),FALSE)))/VLOOKUP(B212,'2-Kosten per locatie'!$A$12:$C$15,3,FALSE)</f>
        <v>0</v>
      </c>
      <c r="P212" s="290">
        <f t="shared" si="18"/>
        <v>0</v>
      </c>
      <c r="Q212" s="291"/>
      <c r="S212" s="292">
        <f t="shared" si="19"/>
        <v>520</v>
      </c>
    </row>
    <row r="213" spans="1:19" ht="14.1" customHeight="1">
      <c r="A213" s="38">
        <v>213</v>
      </c>
      <c r="B213" s="213" t="s">
        <v>37</v>
      </c>
      <c r="C213" s="213" t="s">
        <v>95</v>
      </c>
      <c r="D213" s="284" t="s">
        <v>372</v>
      </c>
      <c r="E213" s="49" t="s">
        <v>376</v>
      </c>
      <c r="F213" s="50" t="s">
        <v>132</v>
      </c>
      <c r="G213" s="268" t="s">
        <v>48</v>
      </c>
      <c r="H213" s="194" t="s">
        <v>99</v>
      </c>
      <c r="I213" s="286">
        <v>0.64518122036100001</v>
      </c>
      <c r="J213" s="287">
        <f t="shared" si="15"/>
        <v>400</v>
      </c>
      <c r="K213" s="288">
        <v>200</v>
      </c>
      <c r="L213" s="288">
        <v>200</v>
      </c>
      <c r="M213" s="289" t="e">
        <f t="shared" si="16"/>
        <v>#DIV/0!</v>
      </c>
      <c r="N213" s="289" t="e">
        <f t="shared" si="17"/>
        <v>#DIV/0!</v>
      </c>
      <c r="O213" s="290">
        <f>IF(K213="nio",0,IF(K213&gt;0,VLOOKUP(G213,'3-Productie normen'!A:K,VLOOKUP(K213,'3-Productie normen'!$B$35:$C$41,2,FALSE),FALSE)))/VLOOKUP(B213,'2-Kosten per locatie'!$A$12:$C$15,3,FALSE)</f>
        <v>0</v>
      </c>
      <c r="P213" s="290">
        <f t="shared" si="18"/>
        <v>0</v>
      </c>
      <c r="Q213" s="291"/>
      <c r="S213" s="292">
        <f t="shared" si="19"/>
        <v>258.07248814439998</v>
      </c>
    </row>
    <row r="214" spans="1:19" ht="14.1" customHeight="1">
      <c r="A214" s="38">
        <v>214</v>
      </c>
      <c r="B214" s="213" t="s">
        <v>37</v>
      </c>
      <c r="C214" s="213" t="s">
        <v>95</v>
      </c>
      <c r="D214" s="284" t="s">
        <v>372</v>
      </c>
      <c r="E214" s="49" t="s">
        <v>377</v>
      </c>
      <c r="F214" s="50" t="s">
        <v>132</v>
      </c>
      <c r="G214" s="268" t="s">
        <v>48</v>
      </c>
      <c r="H214" s="194" t="s">
        <v>99</v>
      </c>
      <c r="I214" s="286">
        <v>0.59955851051700004</v>
      </c>
      <c r="J214" s="287">
        <f t="shared" si="15"/>
        <v>400</v>
      </c>
      <c r="K214" s="288">
        <v>200</v>
      </c>
      <c r="L214" s="288">
        <v>200</v>
      </c>
      <c r="M214" s="289" t="e">
        <f t="shared" si="16"/>
        <v>#DIV/0!</v>
      </c>
      <c r="N214" s="289" t="e">
        <f t="shared" si="17"/>
        <v>#DIV/0!</v>
      </c>
      <c r="O214" s="290">
        <f>IF(K214="nio",0,IF(K214&gt;0,VLOOKUP(G214,'3-Productie normen'!A:K,VLOOKUP(K214,'3-Productie normen'!$B$35:$C$41,2,FALSE),FALSE)))/VLOOKUP(B214,'2-Kosten per locatie'!$A$12:$C$15,3,FALSE)</f>
        <v>0</v>
      </c>
      <c r="P214" s="290">
        <f t="shared" si="18"/>
        <v>0</v>
      </c>
      <c r="Q214" s="291"/>
      <c r="S214" s="292">
        <f t="shared" si="19"/>
        <v>239.82340420680001</v>
      </c>
    </row>
    <row r="215" spans="1:19" ht="14.1" customHeight="1">
      <c r="A215" s="38">
        <v>215</v>
      </c>
      <c r="B215" s="213" t="s">
        <v>37</v>
      </c>
      <c r="C215" s="213" t="s">
        <v>95</v>
      </c>
      <c r="D215" s="284" t="s">
        <v>372</v>
      </c>
      <c r="E215" s="49" t="s">
        <v>378</v>
      </c>
      <c r="F215" s="50" t="s">
        <v>132</v>
      </c>
      <c r="G215" s="268" t="s">
        <v>48</v>
      </c>
      <c r="H215" s="194" t="s">
        <v>99</v>
      </c>
      <c r="I215" s="286">
        <v>0.59955851051700004</v>
      </c>
      <c r="J215" s="287">
        <f t="shared" si="15"/>
        <v>400</v>
      </c>
      <c r="K215" s="288">
        <v>200</v>
      </c>
      <c r="L215" s="288">
        <v>200</v>
      </c>
      <c r="M215" s="289" t="e">
        <f t="shared" si="16"/>
        <v>#DIV/0!</v>
      </c>
      <c r="N215" s="289" t="e">
        <f t="shared" si="17"/>
        <v>#DIV/0!</v>
      </c>
      <c r="O215" s="290">
        <f>IF(K215="nio",0,IF(K215&gt;0,VLOOKUP(G215,'3-Productie normen'!A:K,VLOOKUP(K215,'3-Productie normen'!$B$35:$C$41,2,FALSE),FALSE)))/VLOOKUP(B215,'2-Kosten per locatie'!$A$12:$C$15,3,FALSE)</f>
        <v>0</v>
      </c>
      <c r="P215" s="290">
        <f t="shared" si="18"/>
        <v>0</v>
      </c>
      <c r="Q215" s="291"/>
      <c r="S215" s="292">
        <f t="shared" si="19"/>
        <v>239.82340420680001</v>
      </c>
    </row>
    <row r="216" spans="1:19" ht="14.1" customHeight="1">
      <c r="A216" s="38">
        <v>216</v>
      </c>
      <c r="B216" s="213" t="s">
        <v>37</v>
      </c>
      <c r="C216" s="213" t="s">
        <v>95</v>
      </c>
      <c r="D216" s="284" t="s">
        <v>372</v>
      </c>
      <c r="E216" s="49" t="s">
        <v>379</v>
      </c>
      <c r="F216" s="50" t="s">
        <v>132</v>
      </c>
      <c r="G216" s="268" t="s">
        <v>48</v>
      </c>
      <c r="H216" s="194" t="s">
        <v>99</v>
      </c>
      <c r="I216" s="286">
        <v>0.66253507804900003</v>
      </c>
      <c r="J216" s="287">
        <f t="shared" si="15"/>
        <v>400</v>
      </c>
      <c r="K216" s="288">
        <v>200</v>
      </c>
      <c r="L216" s="288">
        <v>200</v>
      </c>
      <c r="M216" s="289" t="e">
        <f t="shared" si="16"/>
        <v>#DIV/0!</v>
      </c>
      <c r="N216" s="289" t="e">
        <f t="shared" si="17"/>
        <v>#DIV/0!</v>
      </c>
      <c r="O216" s="290">
        <f>IF(K216="nio",0,IF(K216&gt;0,VLOOKUP(G216,'3-Productie normen'!A:K,VLOOKUP(K216,'3-Productie normen'!$B$35:$C$41,2,FALSE),FALSE)))/VLOOKUP(B216,'2-Kosten per locatie'!$A$12:$C$15,3,FALSE)</f>
        <v>0</v>
      </c>
      <c r="P216" s="290">
        <f t="shared" si="18"/>
        <v>0</v>
      </c>
      <c r="Q216" s="291"/>
      <c r="S216" s="292">
        <f t="shared" si="19"/>
        <v>265.01403121959999</v>
      </c>
    </row>
    <row r="217" spans="1:19" ht="14.1" customHeight="1">
      <c r="A217" s="38">
        <v>217</v>
      </c>
      <c r="B217" s="213" t="s">
        <v>37</v>
      </c>
      <c r="C217" s="213" t="s">
        <v>95</v>
      </c>
      <c r="D217" s="284" t="s">
        <v>372</v>
      </c>
      <c r="E217" s="49" t="s">
        <v>380</v>
      </c>
      <c r="F217" s="50" t="s">
        <v>229</v>
      </c>
      <c r="G217" s="268" t="s">
        <v>47</v>
      </c>
      <c r="H217" s="194" t="s">
        <v>142</v>
      </c>
      <c r="I217" s="286">
        <v>83.664475000007002</v>
      </c>
      <c r="J217" s="287">
        <f t="shared" si="15"/>
        <v>80</v>
      </c>
      <c r="K217" s="288">
        <v>80</v>
      </c>
      <c r="L217" s="288"/>
      <c r="M217" s="289" t="e">
        <f t="shared" si="16"/>
        <v>#DIV/0!</v>
      </c>
      <c r="N217" s="289">
        <f t="shared" si="17"/>
        <v>0</v>
      </c>
      <c r="O217" s="290">
        <f>IF(K217="nio",0,IF(K217&gt;0,VLOOKUP(G217,'3-Productie normen'!A:K,VLOOKUP(K217,'3-Productie normen'!$B$35:$C$41,2,FALSE),FALSE)))/VLOOKUP(B217,'2-Kosten per locatie'!$A$12:$C$15,3,FALSE)</f>
        <v>0</v>
      </c>
      <c r="P217" s="290">
        <f t="shared" si="18"/>
        <v>0</v>
      </c>
      <c r="Q217" s="291"/>
      <c r="S217" s="292">
        <f t="shared" si="19"/>
        <v>6693.1580000005597</v>
      </c>
    </row>
    <row r="218" spans="1:19" ht="14.1" customHeight="1">
      <c r="A218" s="38">
        <v>218</v>
      </c>
      <c r="B218" s="213" t="s">
        <v>37</v>
      </c>
      <c r="C218" s="213" t="s">
        <v>95</v>
      </c>
      <c r="D218" s="284" t="s">
        <v>372</v>
      </c>
      <c r="E218" s="49" t="s">
        <v>381</v>
      </c>
      <c r="F218" s="50" t="s">
        <v>229</v>
      </c>
      <c r="G218" s="268" t="s">
        <v>47</v>
      </c>
      <c r="H218" s="194" t="s">
        <v>142</v>
      </c>
      <c r="I218" s="286">
        <v>8.5836539999980008</v>
      </c>
      <c r="J218" s="287">
        <f t="shared" si="15"/>
        <v>80</v>
      </c>
      <c r="K218" s="288">
        <v>80</v>
      </c>
      <c r="L218" s="288"/>
      <c r="M218" s="289" t="e">
        <f t="shared" si="16"/>
        <v>#DIV/0!</v>
      </c>
      <c r="N218" s="289">
        <f t="shared" si="17"/>
        <v>0</v>
      </c>
      <c r="O218" s="290">
        <f>IF(K218="nio",0,IF(K218&gt;0,VLOOKUP(G218,'3-Productie normen'!A:K,VLOOKUP(K218,'3-Productie normen'!$B$35:$C$41,2,FALSE),FALSE)))/VLOOKUP(B218,'2-Kosten per locatie'!$A$12:$C$15,3,FALSE)</f>
        <v>0</v>
      </c>
      <c r="P218" s="290">
        <f t="shared" si="18"/>
        <v>0</v>
      </c>
      <c r="Q218" s="291"/>
      <c r="S218" s="292">
        <f t="shared" si="19"/>
        <v>686.69231999984004</v>
      </c>
    </row>
    <row r="219" spans="1:19" ht="14.1" customHeight="1">
      <c r="A219" s="38">
        <v>219</v>
      </c>
      <c r="B219" s="213" t="s">
        <v>37</v>
      </c>
      <c r="C219" s="213" t="s">
        <v>95</v>
      </c>
      <c r="D219" s="284" t="s">
        <v>372</v>
      </c>
      <c r="E219" s="49" t="s">
        <v>382</v>
      </c>
      <c r="F219" s="50" t="s">
        <v>383</v>
      </c>
      <c r="G219" s="268" t="s">
        <v>47</v>
      </c>
      <c r="H219" s="194" t="s">
        <v>142</v>
      </c>
      <c r="I219" s="286">
        <v>18.271920000001</v>
      </c>
      <c r="J219" s="287">
        <f t="shared" si="15"/>
        <v>80</v>
      </c>
      <c r="K219" s="288">
        <v>80</v>
      </c>
      <c r="L219" s="288"/>
      <c r="M219" s="289" t="e">
        <f t="shared" si="16"/>
        <v>#DIV/0!</v>
      </c>
      <c r="N219" s="289">
        <f t="shared" si="17"/>
        <v>0</v>
      </c>
      <c r="O219" s="290">
        <f>IF(K219="nio",0,IF(K219&gt;0,VLOOKUP(G219,'3-Productie normen'!A:K,VLOOKUP(K219,'3-Productie normen'!$B$35:$C$41,2,FALSE),FALSE)))/VLOOKUP(B219,'2-Kosten per locatie'!$A$12:$C$15,3,FALSE)</f>
        <v>0</v>
      </c>
      <c r="P219" s="290">
        <f t="shared" si="18"/>
        <v>0</v>
      </c>
      <c r="Q219" s="291"/>
      <c r="S219" s="292">
        <f t="shared" si="19"/>
        <v>1461.75360000008</v>
      </c>
    </row>
    <row r="220" spans="1:19" ht="14.1" customHeight="1">
      <c r="A220" s="38">
        <v>220</v>
      </c>
      <c r="B220" s="213" t="s">
        <v>37</v>
      </c>
      <c r="C220" s="213" t="s">
        <v>95</v>
      </c>
      <c r="D220" s="284" t="s">
        <v>372</v>
      </c>
      <c r="E220" s="49" t="s">
        <v>384</v>
      </c>
      <c r="F220" s="50" t="s">
        <v>385</v>
      </c>
      <c r="G220" s="268" t="s">
        <v>50</v>
      </c>
      <c r="H220" s="194" t="s">
        <v>142</v>
      </c>
      <c r="I220" s="286">
        <v>24.1416</v>
      </c>
      <c r="J220" s="287">
        <f t="shared" si="15"/>
        <v>200</v>
      </c>
      <c r="K220" s="288">
        <v>200</v>
      </c>
      <c r="L220" s="288"/>
      <c r="M220" s="289" t="e">
        <f t="shared" si="16"/>
        <v>#DIV/0!</v>
      </c>
      <c r="N220" s="289">
        <f t="shared" si="17"/>
        <v>0</v>
      </c>
      <c r="O220" s="290">
        <f>IF(K220="nio",0,IF(K220&gt;0,VLOOKUP(G220,'3-Productie normen'!A:K,VLOOKUP(K220,'3-Productie normen'!$B$35:$C$41,2,FALSE),FALSE)))/VLOOKUP(B220,'2-Kosten per locatie'!$A$12:$C$15,3,FALSE)</f>
        <v>0</v>
      </c>
      <c r="P220" s="290">
        <f t="shared" si="18"/>
        <v>0</v>
      </c>
      <c r="Q220" s="291"/>
      <c r="S220" s="292">
        <f t="shared" si="19"/>
        <v>4828.32</v>
      </c>
    </row>
    <row r="221" spans="1:19" ht="14.1" customHeight="1">
      <c r="A221" s="38">
        <v>221</v>
      </c>
      <c r="B221" s="213" t="s">
        <v>37</v>
      </c>
      <c r="C221" s="213" t="s">
        <v>95</v>
      </c>
      <c r="D221" s="284" t="s">
        <v>372</v>
      </c>
      <c r="E221" s="49" t="s">
        <v>386</v>
      </c>
      <c r="F221" s="50" t="s">
        <v>235</v>
      </c>
      <c r="G221" s="268" t="s">
        <v>47</v>
      </c>
      <c r="H221" s="194" t="s">
        <v>142</v>
      </c>
      <c r="I221" s="286">
        <v>5.5099999999989997</v>
      </c>
      <c r="J221" s="287">
        <f t="shared" si="15"/>
        <v>80</v>
      </c>
      <c r="K221" s="288">
        <v>80</v>
      </c>
      <c r="L221" s="288"/>
      <c r="M221" s="289" t="e">
        <f t="shared" si="16"/>
        <v>#DIV/0!</v>
      </c>
      <c r="N221" s="289">
        <f t="shared" si="17"/>
        <v>0</v>
      </c>
      <c r="O221" s="290">
        <f>IF(K221="nio",0,IF(K221&gt;0,VLOOKUP(G221,'3-Productie normen'!A:K,VLOOKUP(K221,'3-Productie normen'!$B$35:$C$41,2,FALSE),FALSE)))/VLOOKUP(B221,'2-Kosten per locatie'!$A$12:$C$15,3,FALSE)</f>
        <v>0</v>
      </c>
      <c r="P221" s="290">
        <f t="shared" si="18"/>
        <v>0</v>
      </c>
      <c r="Q221" s="291"/>
      <c r="S221" s="292">
        <f t="shared" si="19"/>
        <v>440.79999999991998</v>
      </c>
    </row>
    <row r="222" spans="1:19" ht="14.1" customHeight="1">
      <c r="A222" s="38">
        <v>222</v>
      </c>
      <c r="B222" s="213" t="s">
        <v>37</v>
      </c>
      <c r="C222" s="213" t="s">
        <v>95</v>
      </c>
      <c r="D222" s="284" t="s">
        <v>372</v>
      </c>
      <c r="E222" s="49" t="s">
        <v>387</v>
      </c>
      <c r="F222" s="50" t="s">
        <v>235</v>
      </c>
      <c r="G222" s="268" t="s">
        <v>47</v>
      </c>
      <c r="H222" s="194" t="s">
        <v>142</v>
      </c>
      <c r="I222" s="286">
        <v>5.5099999999989997</v>
      </c>
      <c r="J222" s="287">
        <f t="shared" si="15"/>
        <v>80</v>
      </c>
      <c r="K222" s="288">
        <v>80</v>
      </c>
      <c r="L222" s="288"/>
      <c r="M222" s="289" t="e">
        <f t="shared" si="16"/>
        <v>#DIV/0!</v>
      </c>
      <c r="N222" s="289">
        <f t="shared" si="17"/>
        <v>0</v>
      </c>
      <c r="O222" s="290">
        <f>IF(K222="nio",0,IF(K222&gt;0,VLOOKUP(G222,'3-Productie normen'!A:K,VLOOKUP(K222,'3-Productie normen'!$B$35:$C$41,2,FALSE),FALSE)))/VLOOKUP(B222,'2-Kosten per locatie'!$A$12:$C$15,3,FALSE)</f>
        <v>0</v>
      </c>
      <c r="P222" s="290">
        <f t="shared" si="18"/>
        <v>0</v>
      </c>
      <c r="Q222" s="291"/>
      <c r="S222" s="292">
        <f t="shared" si="19"/>
        <v>440.79999999991998</v>
      </c>
    </row>
    <row r="223" spans="1:19" ht="14.1" customHeight="1">
      <c r="A223" s="38">
        <v>223</v>
      </c>
      <c r="B223" s="213" t="s">
        <v>37</v>
      </c>
      <c r="C223" s="213" t="s">
        <v>95</v>
      </c>
      <c r="D223" s="284" t="s">
        <v>372</v>
      </c>
      <c r="E223" s="49" t="s">
        <v>388</v>
      </c>
      <c r="F223" s="50" t="s">
        <v>153</v>
      </c>
      <c r="G223" s="268" t="s">
        <v>47</v>
      </c>
      <c r="H223" s="194" t="s">
        <v>142</v>
      </c>
      <c r="I223" s="286">
        <v>15.405000000000999</v>
      </c>
      <c r="J223" s="287">
        <f t="shared" si="15"/>
        <v>80</v>
      </c>
      <c r="K223" s="288">
        <v>80</v>
      </c>
      <c r="L223" s="288"/>
      <c r="M223" s="289" t="e">
        <f t="shared" si="16"/>
        <v>#DIV/0!</v>
      </c>
      <c r="N223" s="289">
        <f t="shared" si="17"/>
        <v>0</v>
      </c>
      <c r="O223" s="290">
        <f>IF(K223="nio",0,IF(K223&gt;0,VLOOKUP(G223,'3-Productie normen'!A:K,VLOOKUP(K223,'3-Productie normen'!$B$35:$C$41,2,FALSE),FALSE)))/VLOOKUP(B223,'2-Kosten per locatie'!$A$12:$C$15,3,FALSE)</f>
        <v>0</v>
      </c>
      <c r="P223" s="290">
        <f t="shared" si="18"/>
        <v>0</v>
      </c>
      <c r="Q223" s="291"/>
      <c r="S223" s="292">
        <f t="shared" si="19"/>
        <v>1232.4000000000799</v>
      </c>
    </row>
    <row r="224" spans="1:19" ht="14.1" customHeight="1">
      <c r="A224" s="38">
        <v>224</v>
      </c>
      <c r="B224" s="213" t="s">
        <v>37</v>
      </c>
      <c r="C224" s="213" t="s">
        <v>95</v>
      </c>
      <c r="D224" s="284" t="s">
        <v>372</v>
      </c>
      <c r="E224" s="49" t="s">
        <v>389</v>
      </c>
      <c r="F224" s="50" t="s">
        <v>153</v>
      </c>
      <c r="G224" s="268" t="s">
        <v>47</v>
      </c>
      <c r="H224" s="194" t="s">
        <v>142</v>
      </c>
      <c r="I224" s="286">
        <v>23.055474999998001</v>
      </c>
      <c r="J224" s="287">
        <f t="shared" si="15"/>
        <v>80</v>
      </c>
      <c r="K224" s="288">
        <v>80</v>
      </c>
      <c r="L224" s="288"/>
      <c r="M224" s="289" t="e">
        <f t="shared" si="16"/>
        <v>#DIV/0!</v>
      </c>
      <c r="N224" s="289">
        <f t="shared" si="17"/>
        <v>0</v>
      </c>
      <c r="O224" s="290">
        <f>IF(K224="nio",0,IF(K224&gt;0,VLOOKUP(G224,'3-Productie normen'!A:K,VLOOKUP(K224,'3-Productie normen'!$B$35:$C$41,2,FALSE),FALSE)))/VLOOKUP(B224,'2-Kosten per locatie'!$A$12:$C$15,3,FALSE)</f>
        <v>0</v>
      </c>
      <c r="P224" s="290">
        <f t="shared" si="18"/>
        <v>0</v>
      </c>
      <c r="Q224" s="291"/>
      <c r="S224" s="292">
        <f t="shared" si="19"/>
        <v>1844.43799999984</v>
      </c>
    </row>
    <row r="225" spans="1:19" ht="14.1" customHeight="1">
      <c r="A225" s="38">
        <v>225</v>
      </c>
      <c r="B225" s="213" t="s">
        <v>37</v>
      </c>
      <c r="C225" s="213" t="s">
        <v>95</v>
      </c>
      <c r="D225" s="284" t="s">
        <v>372</v>
      </c>
      <c r="E225" s="49" t="s">
        <v>390</v>
      </c>
      <c r="F225" s="50" t="s">
        <v>229</v>
      </c>
      <c r="G225" s="268" t="s">
        <v>47</v>
      </c>
      <c r="H225" s="194" t="s">
        <v>142</v>
      </c>
      <c r="I225" s="286">
        <v>47.919499999993</v>
      </c>
      <c r="J225" s="287">
        <f t="shared" si="15"/>
        <v>80</v>
      </c>
      <c r="K225" s="288">
        <v>80</v>
      </c>
      <c r="L225" s="288"/>
      <c r="M225" s="289" t="e">
        <f t="shared" si="16"/>
        <v>#DIV/0!</v>
      </c>
      <c r="N225" s="289">
        <f t="shared" si="17"/>
        <v>0</v>
      </c>
      <c r="O225" s="290">
        <f>IF(K225="nio",0,IF(K225&gt;0,VLOOKUP(G225,'3-Productie normen'!A:K,VLOOKUP(K225,'3-Productie normen'!$B$35:$C$41,2,FALSE),FALSE)))/VLOOKUP(B225,'2-Kosten per locatie'!$A$12:$C$15,3,FALSE)</f>
        <v>0</v>
      </c>
      <c r="P225" s="290">
        <f t="shared" si="18"/>
        <v>0</v>
      </c>
      <c r="Q225" s="291"/>
      <c r="S225" s="292">
        <f t="shared" si="19"/>
        <v>3833.5599999994402</v>
      </c>
    </row>
    <row r="226" spans="1:19" ht="14.1" customHeight="1">
      <c r="A226" s="38">
        <v>226</v>
      </c>
      <c r="B226" s="213" t="s">
        <v>37</v>
      </c>
      <c r="C226" s="213" t="s">
        <v>95</v>
      </c>
      <c r="D226" s="284" t="s">
        <v>372</v>
      </c>
      <c r="E226" s="49" t="s">
        <v>391</v>
      </c>
      <c r="F226" s="50" t="s">
        <v>392</v>
      </c>
      <c r="G226" s="268" t="s">
        <v>53</v>
      </c>
      <c r="H226" s="194" t="s">
        <v>142</v>
      </c>
      <c r="I226" s="286">
        <v>30.74</v>
      </c>
      <c r="J226" s="287">
        <f t="shared" si="15"/>
        <v>200</v>
      </c>
      <c r="K226" s="288">
        <v>200</v>
      </c>
      <c r="L226" s="288"/>
      <c r="M226" s="289" t="e">
        <f t="shared" si="16"/>
        <v>#DIV/0!</v>
      </c>
      <c r="N226" s="289">
        <f t="shared" si="17"/>
        <v>0</v>
      </c>
      <c r="O226" s="290">
        <f>IF(K226="nio",0,IF(K226&gt;0,VLOOKUP(G226,'3-Productie normen'!A:K,VLOOKUP(K226,'3-Productie normen'!$B$35:$C$41,2,FALSE),FALSE)))/VLOOKUP(B226,'2-Kosten per locatie'!$A$12:$C$15,3,FALSE)</f>
        <v>0</v>
      </c>
      <c r="P226" s="290">
        <f t="shared" si="18"/>
        <v>0</v>
      </c>
      <c r="Q226" s="291"/>
      <c r="S226" s="292">
        <f t="shared" si="19"/>
        <v>6148</v>
      </c>
    </row>
    <row r="227" spans="1:19" ht="14.1" customHeight="1">
      <c r="A227" s="38">
        <v>227</v>
      </c>
      <c r="B227" s="213" t="s">
        <v>37</v>
      </c>
      <c r="C227" s="213" t="s">
        <v>95</v>
      </c>
      <c r="D227" s="284" t="s">
        <v>372</v>
      </c>
      <c r="E227" s="49" t="s">
        <v>393</v>
      </c>
      <c r="F227" s="50" t="s">
        <v>315</v>
      </c>
      <c r="G227" s="268" t="s">
        <v>47</v>
      </c>
      <c r="H227" s="194" t="s">
        <v>142</v>
      </c>
      <c r="I227" s="286">
        <v>6.6357029999990003</v>
      </c>
      <c r="J227" s="287">
        <f t="shared" si="15"/>
        <v>80</v>
      </c>
      <c r="K227" s="288">
        <v>80</v>
      </c>
      <c r="L227" s="288"/>
      <c r="M227" s="289" t="e">
        <f t="shared" si="16"/>
        <v>#DIV/0!</v>
      </c>
      <c r="N227" s="289">
        <f t="shared" si="17"/>
        <v>0</v>
      </c>
      <c r="O227" s="290">
        <f>IF(K227="nio",0,IF(K227&gt;0,VLOOKUP(G227,'3-Productie normen'!A:K,VLOOKUP(K227,'3-Productie normen'!$B$35:$C$41,2,FALSE),FALSE)))/VLOOKUP(B227,'2-Kosten per locatie'!$A$12:$C$15,3,FALSE)</f>
        <v>0</v>
      </c>
      <c r="P227" s="290">
        <f t="shared" si="18"/>
        <v>0</v>
      </c>
      <c r="Q227" s="291"/>
      <c r="S227" s="292">
        <f t="shared" si="19"/>
        <v>530.85623999992004</v>
      </c>
    </row>
    <row r="228" spans="1:19" ht="14.1" customHeight="1">
      <c r="A228" s="38">
        <v>228</v>
      </c>
      <c r="B228" s="213" t="s">
        <v>37</v>
      </c>
      <c r="C228" s="213" t="s">
        <v>95</v>
      </c>
      <c r="D228" s="284" t="s">
        <v>372</v>
      </c>
      <c r="E228" s="49" t="s">
        <v>394</v>
      </c>
      <c r="F228" s="50" t="s">
        <v>395</v>
      </c>
      <c r="G228" s="268" t="s">
        <v>47</v>
      </c>
      <c r="H228" s="194" t="s">
        <v>142</v>
      </c>
      <c r="I228" s="286">
        <v>25.618684722186</v>
      </c>
      <c r="J228" s="287">
        <f t="shared" si="15"/>
        <v>80</v>
      </c>
      <c r="K228" s="288">
        <v>80</v>
      </c>
      <c r="L228" s="288"/>
      <c r="M228" s="289" t="e">
        <f t="shared" si="16"/>
        <v>#DIV/0!</v>
      </c>
      <c r="N228" s="289">
        <f t="shared" si="17"/>
        <v>0</v>
      </c>
      <c r="O228" s="290">
        <f>IF(K228="nio",0,IF(K228&gt;0,VLOOKUP(G228,'3-Productie normen'!A:K,VLOOKUP(K228,'3-Productie normen'!$B$35:$C$41,2,FALSE),FALSE)))/VLOOKUP(B228,'2-Kosten per locatie'!$A$12:$C$15,3,FALSE)</f>
        <v>0</v>
      </c>
      <c r="P228" s="290">
        <f t="shared" si="18"/>
        <v>0</v>
      </c>
      <c r="Q228" s="291"/>
      <c r="S228" s="292">
        <f t="shared" si="19"/>
        <v>2049.4947777748798</v>
      </c>
    </row>
    <row r="229" spans="1:19" ht="14.1" customHeight="1">
      <c r="A229" s="38">
        <v>229</v>
      </c>
      <c r="B229" s="213" t="s">
        <v>37</v>
      </c>
      <c r="C229" s="213" t="s">
        <v>95</v>
      </c>
      <c r="D229" s="284" t="s">
        <v>372</v>
      </c>
      <c r="E229" s="49" t="s">
        <v>396</v>
      </c>
      <c r="F229" s="50" t="s">
        <v>397</v>
      </c>
      <c r="G229" s="271" t="s">
        <v>61</v>
      </c>
      <c r="H229" s="194" t="s">
        <v>142</v>
      </c>
      <c r="I229" s="286">
        <v>39.700241499995997</v>
      </c>
      <c r="J229" s="287">
        <f t="shared" si="15"/>
        <v>200</v>
      </c>
      <c r="K229" s="288">
        <v>200</v>
      </c>
      <c r="L229" s="288"/>
      <c r="M229" s="289" t="e">
        <f t="shared" si="16"/>
        <v>#DIV/0!</v>
      </c>
      <c r="N229" s="289">
        <f t="shared" si="17"/>
        <v>0</v>
      </c>
      <c r="O229" s="290">
        <f>IF(K229="nio",0,IF(K229&gt;0,VLOOKUP(G229,'3-Productie normen'!A:K,VLOOKUP(K229,'3-Productie normen'!$B$35:$C$41,2,FALSE),FALSE)))/VLOOKUP(B229,'2-Kosten per locatie'!$A$12:$C$15,3,FALSE)</f>
        <v>0</v>
      </c>
      <c r="P229" s="290">
        <f t="shared" si="18"/>
        <v>0</v>
      </c>
      <c r="Q229" s="291"/>
      <c r="S229" s="292">
        <f t="shared" si="19"/>
        <v>7940.0482999991991</v>
      </c>
    </row>
    <row r="230" spans="1:19" ht="14.1" customHeight="1">
      <c r="A230" s="38">
        <v>230</v>
      </c>
      <c r="B230" s="213" t="s">
        <v>37</v>
      </c>
      <c r="C230" s="213" t="s">
        <v>95</v>
      </c>
      <c r="D230" s="284" t="s">
        <v>372</v>
      </c>
      <c r="E230" s="49" t="s">
        <v>398</v>
      </c>
      <c r="F230" s="50" t="s">
        <v>395</v>
      </c>
      <c r="G230" s="268" t="s">
        <v>47</v>
      </c>
      <c r="H230" s="194" t="s">
        <v>142</v>
      </c>
      <c r="I230" s="286">
        <v>40.026508</v>
      </c>
      <c r="J230" s="287">
        <f t="shared" si="15"/>
        <v>80</v>
      </c>
      <c r="K230" s="288">
        <v>80</v>
      </c>
      <c r="L230" s="288"/>
      <c r="M230" s="289" t="e">
        <f t="shared" si="16"/>
        <v>#DIV/0!</v>
      </c>
      <c r="N230" s="289">
        <f t="shared" si="17"/>
        <v>0</v>
      </c>
      <c r="O230" s="290">
        <f>IF(K230="nio",0,IF(K230&gt;0,VLOOKUP(G230,'3-Productie normen'!A:K,VLOOKUP(K230,'3-Productie normen'!$B$35:$C$41,2,FALSE),FALSE)))/VLOOKUP(B230,'2-Kosten per locatie'!$A$12:$C$15,3,FALSE)</f>
        <v>0</v>
      </c>
      <c r="P230" s="290">
        <f t="shared" si="18"/>
        <v>0</v>
      </c>
      <c r="Q230" s="291"/>
      <c r="S230" s="292">
        <f t="shared" si="19"/>
        <v>3202.1206400000001</v>
      </c>
    </row>
    <row r="231" spans="1:19" ht="14.1" customHeight="1">
      <c r="A231" s="38">
        <v>231</v>
      </c>
      <c r="B231" s="213" t="s">
        <v>37</v>
      </c>
      <c r="C231" s="213" t="s">
        <v>95</v>
      </c>
      <c r="D231" s="284" t="s">
        <v>372</v>
      </c>
      <c r="E231" s="49" t="s">
        <v>399</v>
      </c>
      <c r="F231" s="50" t="s">
        <v>400</v>
      </c>
      <c r="G231" s="268" t="s">
        <v>47</v>
      </c>
      <c r="H231" s="194" t="s">
        <v>142</v>
      </c>
      <c r="I231" s="286">
        <v>23.545749999999</v>
      </c>
      <c r="J231" s="287">
        <f t="shared" si="15"/>
        <v>80</v>
      </c>
      <c r="K231" s="288">
        <v>80</v>
      </c>
      <c r="L231" s="288"/>
      <c r="M231" s="289" t="e">
        <f t="shared" si="16"/>
        <v>#DIV/0!</v>
      </c>
      <c r="N231" s="289">
        <f t="shared" si="17"/>
        <v>0</v>
      </c>
      <c r="O231" s="290">
        <f>IF(K231="nio",0,IF(K231&gt;0,VLOOKUP(G231,'3-Productie normen'!A:K,VLOOKUP(K231,'3-Productie normen'!$B$35:$C$41,2,FALSE),FALSE)))/VLOOKUP(B231,'2-Kosten per locatie'!$A$12:$C$15,3,FALSE)</f>
        <v>0</v>
      </c>
      <c r="P231" s="290">
        <f t="shared" si="18"/>
        <v>0</v>
      </c>
      <c r="Q231" s="291"/>
      <c r="S231" s="292">
        <f t="shared" si="19"/>
        <v>1883.65999999992</v>
      </c>
    </row>
    <row r="232" spans="1:19" ht="14.1" customHeight="1">
      <c r="A232" s="38">
        <v>232</v>
      </c>
      <c r="B232" s="213" t="s">
        <v>37</v>
      </c>
      <c r="C232" s="213" t="s">
        <v>95</v>
      </c>
      <c r="D232" s="284" t="s">
        <v>372</v>
      </c>
      <c r="E232" s="49" t="s">
        <v>401</v>
      </c>
      <c r="F232" s="50" t="s">
        <v>267</v>
      </c>
      <c r="G232" s="268" t="s">
        <v>47</v>
      </c>
      <c r="H232" s="194" t="s">
        <v>142</v>
      </c>
      <c r="I232" s="286">
        <v>17.990770000001</v>
      </c>
      <c r="J232" s="287">
        <f t="shared" si="15"/>
        <v>80</v>
      </c>
      <c r="K232" s="288">
        <v>80</v>
      </c>
      <c r="L232" s="288"/>
      <c r="M232" s="289" t="e">
        <f t="shared" si="16"/>
        <v>#DIV/0!</v>
      </c>
      <c r="N232" s="289">
        <f t="shared" si="17"/>
        <v>0</v>
      </c>
      <c r="O232" s="290">
        <f>IF(K232="nio",0,IF(K232&gt;0,VLOOKUP(G232,'3-Productie normen'!A:K,VLOOKUP(K232,'3-Productie normen'!$B$35:$C$41,2,FALSE),FALSE)))/VLOOKUP(B232,'2-Kosten per locatie'!$A$12:$C$15,3,FALSE)</f>
        <v>0</v>
      </c>
      <c r="P232" s="290">
        <f t="shared" si="18"/>
        <v>0</v>
      </c>
      <c r="Q232" s="291"/>
      <c r="S232" s="292">
        <f t="shared" si="19"/>
        <v>1439.2616000000799</v>
      </c>
    </row>
    <row r="233" spans="1:19" ht="14.1" customHeight="1">
      <c r="A233" s="38">
        <v>233</v>
      </c>
      <c r="B233" s="213" t="s">
        <v>37</v>
      </c>
      <c r="C233" s="213" t="s">
        <v>95</v>
      </c>
      <c r="D233" s="284" t="s">
        <v>372</v>
      </c>
      <c r="E233" s="49" t="s">
        <v>402</v>
      </c>
      <c r="F233" s="50" t="s">
        <v>267</v>
      </c>
      <c r="G233" s="268" t="s">
        <v>47</v>
      </c>
      <c r="H233" s="194" t="s">
        <v>142</v>
      </c>
      <c r="I233" s="286">
        <v>14.701679999995999</v>
      </c>
      <c r="J233" s="287">
        <f t="shared" si="15"/>
        <v>80</v>
      </c>
      <c r="K233" s="288">
        <v>80</v>
      </c>
      <c r="L233" s="288"/>
      <c r="M233" s="289" t="e">
        <f t="shared" si="16"/>
        <v>#DIV/0!</v>
      </c>
      <c r="N233" s="289">
        <f t="shared" si="17"/>
        <v>0</v>
      </c>
      <c r="O233" s="290">
        <f>IF(K233="nio",0,IF(K233&gt;0,VLOOKUP(G233,'3-Productie normen'!A:K,VLOOKUP(K233,'3-Productie normen'!$B$35:$C$41,2,FALSE),FALSE)))/VLOOKUP(B233,'2-Kosten per locatie'!$A$12:$C$15,3,FALSE)</f>
        <v>0</v>
      </c>
      <c r="P233" s="290">
        <f t="shared" si="18"/>
        <v>0</v>
      </c>
      <c r="Q233" s="291"/>
      <c r="S233" s="292">
        <f t="shared" si="19"/>
        <v>1176.13439999968</v>
      </c>
    </row>
    <row r="234" spans="1:19" ht="14.1" customHeight="1">
      <c r="A234" s="38">
        <v>234</v>
      </c>
      <c r="B234" s="213" t="s">
        <v>37</v>
      </c>
      <c r="C234" s="213" t="s">
        <v>95</v>
      </c>
      <c r="D234" s="284" t="s">
        <v>372</v>
      </c>
      <c r="E234" s="49" t="s">
        <v>403</v>
      </c>
      <c r="F234" s="50" t="s">
        <v>265</v>
      </c>
      <c r="G234" s="268" t="s">
        <v>56</v>
      </c>
      <c r="H234" s="194" t="s">
        <v>142</v>
      </c>
      <c r="I234" s="286">
        <v>92.803499999991004</v>
      </c>
      <c r="J234" s="287">
        <f t="shared" si="15"/>
        <v>200</v>
      </c>
      <c r="K234" s="288">
        <v>200</v>
      </c>
      <c r="L234" s="288"/>
      <c r="M234" s="289" t="e">
        <f t="shared" si="16"/>
        <v>#DIV/0!</v>
      </c>
      <c r="N234" s="289">
        <f t="shared" si="17"/>
        <v>0</v>
      </c>
      <c r="O234" s="290">
        <f>IF(K234="nio",0,IF(K234&gt;0,VLOOKUP(G234,'3-Productie normen'!A:K,VLOOKUP(K234,'3-Productie normen'!$B$35:$C$41,2,FALSE),FALSE)))/VLOOKUP(B234,'2-Kosten per locatie'!$A$12:$C$15,3,FALSE)</f>
        <v>0</v>
      </c>
      <c r="P234" s="290">
        <f t="shared" si="18"/>
        <v>0</v>
      </c>
      <c r="Q234" s="291"/>
      <c r="S234" s="292">
        <f t="shared" si="19"/>
        <v>18560.6999999982</v>
      </c>
    </row>
    <row r="235" spans="1:19" ht="14.1" customHeight="1">
      <c r="A235" s="38">
        <v>235</v>
      </c>
      <c r="B235" s="213" t="s">
        <v>37</v>
      </c>
      <c r="C235" s="213" t="s">
        <v>95</v>
      </c>
      <c r="D235" s="284" t="s">
        <v>372</v>
      </c>
      <c r="E235" s="49" t="s">
        <v>404</v>
      </c>
      <c r="F235" s="50" t="s">
        <v>255</v>
      </c>
      <c r="G235" s="271" t="s">
        <v>61</v>
      </c>
      <c r="H235" s="194" t="s">
        <v>142</v>
      </c>
      <c r="I235" s="286">
        <v>55.667249999984001</v>
      </c>
      <c r="J235" s="287">
        <f t="shared" si="15"/>
        <v>200</v>
      </c>
      <c r="K235" s="288">
        <v>200</v>
      </c>
      <c r="L235" s="288"/>
      <c r="M235" s="289" t="e">
        <f t="shared" si="16"/>
        <v>#DIV/0!</v>
      </c>
      <c r="N235" s="289">
        <f t="shared" si="17"/>
        <v>0</v>
      </c>
      <c r="O235" s="290">
        <f>IF(K235="nio",0,IF(K235&gt;0,VLOOKUP(G235,'3-Productie normen'!A:K,VLOOKUP(K235,'3-Productie normen'!$B$35:$C$41,2,FALSE),FALSE)))/VLOOKUP(B235,'2-Kosten per locatie'!$A$12:$C$15,3,FALSE)</f>
        <v>0</v>
      </c>
      <c r="P235" s="290">
        <f t="shared" si="18"/>
        <v>0</v>
      </c>
      <c r="Q235" s="291"/>
      <c r="S235" s="292">
        <f t="shared" si="19"/>
        <v>11133.449999996801</v>
      </c>
    </row>
    <row r="236" spans="1:19" ht="14.1" customHeight="1">
      <c r="A236" s="38">
        <v>236</v>
      </c>
      <c r="B236" s="213" t="s">
        <v>37</v>
      </c>
      <c r="C236" s="213" t="s">
        <v>95</v>
      </c>
      <c r="D236" s="284" t="s">
        <v>372</v>
      </c>
      <c r="E236" s="49" t="s">
        <v>405</v>
      </c>
      <c r="F236" s="50" t="s">
        <v>141</v>
      </c>
      <c r="G236" s="271" t="s">
        <v>60</v>
      </c>
      <c r="H236" s="194" t="s">
        <v>142</v>
      </c>
      <c r="I236" s="286">
        <v>55.696499999979999</v>
      </c>
      <c r="J236" s="287">
        <f t="shared" si="15"/>
        <v>200</v>
      </c>
      <c r="K236" s="288">
        <v>200</v>
      </c>
      <c r="L236" s="288"/>
      <c r="M236" s="289" t="e">
        <f t="shared" si="16"/>
        <v>#DIV/0!</v>
      </c>
      <c r="N236" s="289">
        <f t="shared" si="17"/>
        <v>0</v>
      </c>
      <c r="O236" s="290">
        <f>IF(K236="nio",0,IF(K236&gt;0,VLOOKUP(G236,'3-Productie normen'!A:K,VLOOKUP(K236,'3-Productie normen'!$B$35:$C$41,2,FALSE),FALSE)))/VLOOKUP(B236,'2-Kosten per locatie'!$A$12:$C$15,3,FALSE)</f>
        <v>0</v>
      </c>
      <c r="P236" s="290">
        <f t="shared" si="18"/>
        <v>0</v>
      </c>
      <c r="Q236" s="291"/>
      <c r="S236" s="292">
        <f t="shared" si="19"/>
        <v>11139.299999995999</v>
      </c>
    </row>
    <row r="237" spans="1:19" ht="14.1" customHeight="1">
      <c r="A237" s="38">
        <v>237</v>
      </c>
      <c r="B237" s="213" t="s">
        <v>37</v>
      </c>
      <c r="C237" s="213" t="s">
        <v>95</v>
      </c>
      <c r="D237" s="284" t="s">
        <v>372</v>
      </c>
      <c r="E237" s="49" t="s">
        <v>406</v>
      </c>
      <c r="F237" s="50" t="s">
        <v>62</v>
      </c>
      <c r="G237" s="271" t="s">
        <v>62</v>
      </c>
      <c r="H237" s="194" t="s">
        <v>142</v>
      </c>
      <c r="I237" s="286">
        <v>61.801676398215001</v>
      </c>
      <c r="J237" s="287">
        <f t="shared" si="15"/>
        <v>200</v>
      </c>
      <c r="K237" s="288">
        <v>200</v>
      </c>
      <c r="L237" s="288"/>
      <c r="M237" s="289" t="e">
        <f t="shared" si="16"/>
        <v>#DIV/0!</v>
      </c>
      <c r="N237" s="289">
        <f t="shared" si="17"/>
        <v>0</v>
      </c>
      <c r="O237" s="290">
        <f>IF(K237="nio",0,IF(K237&gt;0,VLOOKUP(G237,'3-Productie normen'!A:K,VLOOKUP(K237,'3-Productie normen'!$B$35:$C$41,2,FALSE),FALSE)))/VLOOKUP(B237,'2-Kosten per locatie'!$A$12:$C$15,3,FALSE)</f>
        <v>0</v>
      </c>
      <c r="P237" s="290">
        <f t="shared" si="18"/>
        <v>0</v>
      </c>
      <c r="Q237" s="291"/>
      <c r="S237" s="292">
        <f t="shared" si="19"/>
        <v>12360.335279643001</v>
      </c>
    </row>
    <row r="238" spans="1:19" ht="14.1" customHeight="1">
      <c r="A238" s="38">
        <v>238</v>
      </c>
      <c r="B238" s="213" t="s">
        <v>37</v>
      </c>
      <c r="C238" s="213" t="s">
        <v>95</v>
      </c>
      <c r="D238" s="284" t="s">
        <v>372</v>
      </c>
      <c r="E238" s="49" t="s">
        <v>407</v>
      </c>
      <c r="F238" s="50" t="s">
        <v>62</v>
      </c>
      <c r="G238" s="271" t="s">
        <v>62</v>
      </c>
      <c r="H238" s="194" t="s">
        <v>142</v>
      </c>
      <c r="I238" s="286">
        <v>68.075666651551998</v>
      </c>
      <c r="J238" s="287">
        <f t="shared" si="15"/>
        <v>200</v>
      </c>
      <c r="K238" s="288">
        <v>200</v>
      </c>
      <c r="L238" s="288"/>
      <c r="M238" s="289" t="e">
        <f t="shared" si="16"/>
        <v>#DIV/0!</v>
      </c>
      <c r="N238" s="289">
        <f t="shared" si="17"/>
        <v>0</v>
      </c>
      <c r="O238" s="290">
        <f>IF(K238="nio",0,IF(K238&gt;0,VLOOKUP(G238,'3-Productie normen'!A:K,VLOOKUP(K238,'3-Productie normen'!$B$35:$C$41,2,FALSE),FALSE)))/VLOOKUP(B238,'2-Kosten per locatie'!$A$12:$C$15,3,FALSE)</f>
        <v>0</v>
      </c>
      <c r="P238" s="290">
        <f t="shared" si="18"/>
        <v>0</v>
      </c>
      <c r="Q238" s="291"/>
      <c r="S238" s="292">
        <f t="shared" si="19"/>
        <v>13615.1333303104</v>
      </c>
    </row>
    <row r="239" spans="1:19" ht="14.1" customHeight="1">
      <c r="A239" s="38">
        <v>239</v>
      </c>
      <c r="B239" s="213" t="s">
        <v>37</v>
      </c>
      <c r="C239" s="213" t="s">
        <v>95</v>
      </c>
      <c r="D239" s="284" t="s">
        <v>372</v>
      </c>
      <c r="E239" s="49" t="s">
        <v>408</v>
      </c>
      <c r="F239" s="50" t="s">
        <v>250</v>
      </c>
      <c r="G239" s="271" t="s">
        <v>60</v>
      </c>
      <c r="H239" s="194" t="s">
        <v>142</v>
      </c>
      <c r="I239" s="286">
        <v>19.089560332242002</v>
      </c>
      <c r="J239" s="287">
        <f t="shared" si="15"/>
        <v>200</v>
      </c>
      <c r="K239" s="288">
        <v>200</v>
      </c>
      <c r="L239" s="288"/>
      <c r="M239" s="289" t="e">
        <f t="shared" si="16"/>
        <v>#DIV/0!</v>
      </c>
      <c r="N239" s="289">
        <f t="shared" si="17"/>
        <v>0</v>
      </c>
      <c r="O239" s="290">
        <f>IF(K239="nio",0,IF(K239&gt;0,VLOOKUP(G239,'3-Productie normen'!A:K,VLOOKUP(K239,'3-Productie normen'!$B$35:$C$41,2,FALSE),FALSE)))/VLOOKUP(B239,'2-Kosten per locatie'!$A$12:$C$15,3,FALSE)</f>
        <v>0</v>
      </c>
      <c r="P239" s="290">
        <f t="shared" si="18"/>
        <v>0</v>
      </c>
      <c r="Q239" s="291"/>
      <c r="S239" s="292">
        <f t="shared" si="19"/>
        <v>3817.9120664484003</v>
      </c>
    </row>
    <row r="240" spans="1:19" ht="14.1" customHeight="1">
      <c r="A240" s="38">
        <v>240</v>
      </c>
      <c r="B240" s="213" t="s">
        <v>37</v>
      </c>
      <c r="C240" s="213" t="s">
        <v>95</v>
      </c>
      <c r="D240" s="284" t="s">
        <v>372</v>
      </c>
      <c r="E240" s="49" t="s">
        <v>409</v>
      </c>
      <c r="F240" s="50" t="s">
        <v>395</v>
      </c>
      <c r="G240" s="268" t="s">
        <v>47</v>
      </c>
      <c r="H240" s="194" t="s">
        <v>142</v>
      </c>
      <c r="I240" s="286">
        <v>86.184682702873005</v>
      </c>
      <c r="J240" s="287">
        <f t="shared" si="15"/>
        <v>80</v>
      </c>
      <c r="K240" s="288">
        <v>80</v>
      </c>
      <c r="L240" s="288"/>
      <c r="M240" s="289" t="e">
        <f t="shared" si="16"/>
        <v>#DIV/0!</v>
      </c>
      <c r="N240" s="289">
        <f t="shared" si="17"/>
        <v>0</v>
      </c>
      <c r="O240" s="290">
        <f>IF(K240="nio",0,IF(K240&gt;0,VLOOKUP(G240,'3-Productie normen'!A:K,VLOOKUP(K240,'3-Productie normen'!$B$35:$C$41,2,FALSE),FALSE)))/VLOOKUP(B240,'2-Kosten per locatie'!$A$12:$C$15,3,FALSE)</f>
        <v>0</v>
      </c>
      <c r="P240" s="290">
        <f t="shared" si="18"/>
        <v>0</v>
      </c>
      <c r="Q240" s="291"/>
      <c r="S240" s="292">
        <f t="shared" si="19"/>
        <v>6894.7746162298408</v>
      </c>
    </row>
    <row r="241" spans="1:19" ht="14.1" customHeight="1">
      <c r="A241" s="38">
        <v>241</v>
      </c>
      <c r="B241" s="213" t="s">
        <v>37</v>
      </c>
      <c r="C241" s="213" t="s">
        <v>95</v>
      </c>
      <c r="D241" s="284" t="s">
        <v>372</v>
      </c>
      <c r="E241" s="49" t="s">
        <v>410</v>
      </c>
      <c r="F241" s="50" t="s">
        <v>250</v>
      </c>
      <c r="G241" s="271" t="s">
        <v>60</v>
      </c>
      <c r="H241" s="194" t="s">
        <v>142</v>
      </c>
      <c r="I241" s="286">
        <v>13.494004227454001</v>
      </c>
      <c r="J241" s="287">
        <f t="shared" si="15"/>
        <v>200</v>
      </c>
      <c r="K241" s="288">
        <v>200</v>
      </c>
      <c r="L241" s="288"/>
      <c r="M241" s="289" t="e">
        <f t="shared" si="16"/>
        <v>#DIV/0!</v>
      </c>
      <c r="N241" s="289">
        <f t="shared" si="17"/>
        <v>0</v>
      </c>
      <c r="O241" s="290">
        <f>IF(K241="nio",0,IF(K241&gt;0,VLOOKUP(G241,'3-Productie normen'!A:K,VLOOKUP(K241,'3-Productie normen'!$B$35:$C$41,2,FALSE),FALSE)))/VLOOKUP(B241,'2-Kosten per locatie'!$A$12:$C$15,3,FALSE)</f>
        <v>0</v>
      </c>
      <c r="P241" s="290">
        <f t="shared" si="18"/>
        <v>0</v>
      </c>
      <c r="Q241" s="291"/>
      <c r="S241" s="292">
        <f t="shared" si="19"/>
        <v>2698.8008454908004</v>
      </c>
    </row>
    <row r="242" spans="1:19" ht="14.1" customHeight="1">
      <c r="A242" s="38">
        <v>242</v>
      </c>
      <c r="B242" s="213" t="s">
        <v>37</v>
      </c>
      <c r="C242" s="213" t="s">
        <v>95</v>
      </c>
      <c r="D242" s="284" t="s">
        <v>372</v>
      </c>
      <c r="E242" s="49" t="s">
        <v>411</v>
      </c>
      <c r="F242" s="50" t="s">
        <v>141</v>
      </c>
      <c r="G242" s="271" t="s">
        <v>60</v>
      </c>
      <c r="H242" s="194" t="s">
        <v>142</v>
      </c>
      <c r="I242" s="286">
        <v>51.601225000001001</v>
      </c>
      <c r="J242" s="287">
        <f t="shared" si="15"/>
        <v>200</v>
      </c>
      <c r="K242" s="288">
        <v>200</v>
      </c>
      <c r="L242" s="288"/>
      <c r="M242" s="289" t="e">
        <f t="shared" si="16"/>
        <v>#DIV/0!</v>
      </c>
      <c r="N242" s="289">
        <f t="shared" si="17"/>
        <v>0</v>
      </c>
      <c r="O242" s="290">
        <f>IF(K242="nio",0,IF(K242&gt;0,VLOOKUP(G242,'3-Productie normen'!A:K,VLOOKUP(K242,'3-Productie normen'!$B$35:$C$41,2,FALSE),FALSE)))/VLOOKUP(B242,'2-Kosten per locatie'!$A$12:$C$15,3,FALSE)</f>
        <v>0</v>
      </c>
      <c r="P242" s="290">
        <f t="shared" si="18"/>
        <v>0</v>
      </c>
      <c r="Q242" s="291"/>
      <c r="S242" s="292">
        <f t="shared" si="19"/>
        <v>10320.245000000201</v>
      </c>
    </row>
    <row r="243" spans="1:19" ht="14.1" customHeight="1">
      <c r="A243" s="38">
        <v>243</v>
      </c>
      <c r="B243" s="213" t="s">
        <v>37</v>
      </c>
      <c r="C243" s="213" t="s">
        <v>95</v>
      </c>
      <c r="D243" s="284" t="s">
        <v>372</v>
      </c>
      <c r="E243" s="49" t="s">
        <v>412</v>
      </c>
      <c r="F243" s="50" t="s">
        <v>141</v>
      </c>
      <c r="G243" s="271" t="s">
        <v>60</v>
      </c>
      <c r="H243" s="194" t="s">
        <v>142</v>
      </c>
      <c r="I243" s="286">
        <v>47.070749999999002</v>
      </c>
      <c r="J243" s="287">
        <f t="shared" si="15"/>
        <v>200</v>
      </c>
      <c r="K243" s="288">
        <v>200</v>
      </c>
      <c r="L243" s="288"/>
      <c r="M243" s="289" t="e">
        <f t="shared" si="16"/>
        <v>#DIV/0!</v>
      </c>
      <c r="N243" s="289">
        <f t="shared" si="17"/>
        <v>0</v>
      </c>
      <c r="O243" s="290">
        <f>IF(K243="nio",0,IF(K243&gt;0,VLOOKUP(G243,'3-Productie normen'!A:K,VLOOKUP(K243,'3-Productie normen'!$B$35:$C$41,2,FALSE),FALSE)))/VLOOKUP(B243,'2-Kosten per locatie'!$A$12:$C$15,3,FALSE)</f>
        <v>0</v>
      </c>
      <c r="P243" s="290">
        <f t="shared" si="18"/>
        <v>0</v>
      </c>
      <c r="Q243" s="291"/>
      <c r="S243" s="292">
        <f t="shared" si="19"/>
        <v>9414.1499999997995</v>
      </c>
    </row>
    <row r="244" spans="1:19" ht="14.1" customHeight="1">
      <c r="A244" s="38">
        <v>244</v>
      </c>
      <c r="B244" s="213" t="s">
        <v>37</v>
      </c>
      <c r="C244" s="213" t="s">
        <v>95</v>
      </c>
      <c r="D244" s="284" t="s">
        <v>372</v>
      </c>
      <c r="E244" s="49" t="s">
        <v>413</v>
      </c>
      <c r="F244" s="50" t="s">
        <v>141</v>
      </c>
      <c r="G244" s="271" t="s">
        <v>60</v>
      </c>
      <c r="H244" s="194" t="s">
        <v>142</v>
      </c>
      <c r="I244" s="286">
        <v>56.536499999999002</v>
      </c>
      <c r="J244" s="287">
        <f t="shared" si="15"/>
        <v>200</v>
      </c>
      <c r="K244" s="288">
        <v>200</v>
      </c>
      <c r="L244" s="288"/>
      <c r="M244" s="289" t="e">
        <f t="shared" si="16"/>
        <v>#DIV/0!</v>
      </c>
      <c r="N244" s="289">
        <f t="shared" si="17"/>
        <v>0</v>
      </c>
      <c r="O244" s="290">
        <f>IF(K244="nio",0,IF(K244&gt;0,VLOOKUP(G244,'3-Productie normen'!A:K,VLOOKUP(K244,'3-Productie normen'!$B$35:$C$41,2,FALSE),FALSE)))/VLOOKUP(B244,'2-Kosten per locatie'!$A$12:$C$15,3,FALSE)</f>
        <v>0</v>
      </c>
      <c r="P244" s="290">
        <f t="shared" si="18"/>
        <v>0</v>
      </c>
      <c r="Q244" s="291"/>
      <c r="S244" s="292">
        <f t="shared" si="19"/>
        <v>11307.299999999801</v>
      </c>
    </row>
    <row r="245" spans="1:19" ht="14.1" customHeight="1">
      <c r="A245" s="38">
        <v>245</v>
      </c>
      <c r="B245" s="213" t="s">
        <v>37</v>
      </c>
      <c r="C245" s="213" t="s">
        <v>95</v>
      </c>
      <c r="D245" s="284" t="s">
        <v>372</v>
      </c>
      <c r="E245" s="49" t="s">
        <v>414</v>
      </c>
      <c r="F245" s="50" t="s">
        <v>141</v>
      </c>
      <c r="G245" s="271" t="s">
        <v>60</v>
      </c>
      <c r="H245" s="194" t="s">
        <v>142</v>
      </c>
      <c r="I245" s="286">
        <v>56.281500000004002</v>
      </c>
      <c r="J245" s="287">
        <f t="shared" si="15"/>
        <v>200</v>
      </c>
      <c r="K245" s="288">
        <v>200</v>
      </c>
      <c r="L245" s="288"/>
      <c r="M245" s="289" t="e">
        <f t="shared" si="16"/>
        <v>#DIV/0!</v>
      </c>
      <c r="N245" s="289">
        <f t="shared" si="17"/>
        <v>0</v>
      </c>
      <c r="O245" s="290">
        <f>IF(K245="nio",0,IF(K245&gt;0,VLOOKUP(G245,'3-Productie normen'!A:K,VLOOKUP(K245,'3-Productie normen'!$B$35:$C$41,2,FALSE),FALSE)))/VLOOKUP(B245,'2-Kosten per locatie'!$A$12:$C$15,3,FALSE)</f>
        <v>0</v>
      </c>
      <c r="P245" s="290">
        <f t="shared" si="18"/>
        <v>0</v>
      </c>
      <c r="Q245" s="291"/>
      <c r="S245" s="292">
        <f t="shared" si="19"/>
        <v>11256.3000000008</v>
      </c>
    </row>
    <row r="246" spans="1:19" ht="14.1" customHeight="1">
      <c r="A246" s="38">
        <v>246</v>
      </c>
      <c r="B246" s="213" t="s">
        <v>37</v>
      </c>
      <c r="C246" s="213" t="s">
        <v>95</v>
      </c>
      <c r="D246" s="284" t="s">
        <v>372</v>
      </c>
      <c r="E246" s="49" t="s">
        <v>415</v>
      </c>
      <c r="F246" s="50" t="s">
        <v>397</v>
      </c>
      <c r="G246" s="271" t="s">
        <v>61</v>
      </c>
      <c r="H246" s="194" t="s">
        <v>99</v>
      </c>
      <c r="I246" s="286">
        <v>66.002250000008004</v>
      </c>
      <c r="J246" s="287">
        <f t="shared" si="15"/>
        <v>200</v>
      </c>
      <c r="K246" s="288">
        <v>200</v>
      </c>
      <c r="L246" s="288"/>
      <c r="M246" s="289" t="e">
        <f t="shared" si="16"/>
        <v>#DIV/0!</v>
      </c>
      <c r="N246" s="289">
        <f t="shared" si="17"/>
        <v>0</v>
      </c>
      <c r="O246" s="290">
        <f>IF(K246="nio",0,IF(K246&gt;0,VLOOKUP(G246,'3-Productie normen'!A:K,VLOOKUP(K246,'3-Productie normen'!$B$35:$C$41,2,FALSE),FALSE)))/VLOOKUP(B246,'2-Kosten per locatie'!$A$12:$C$15,3,FALSE)</f>
        <v>0</v>
      </c>
      <c r="P246" s="290">
        <f t="shared" si="18"/>
        <v>0</v>
      </c>
      <c r="Q246" s="291"/>
      <c r="S246" s="292">
        <f t="shared" si="19"/>
        <v>13200.450000001601</v>
      </c>
    </row>
    <row r="247" spans="1:19" ht="14.1" customHeight="1">
      <c r="A247" s="38">
        <v>247</v>
      </c>
      <c r="B247" s="213" t="s">
        <v>37</v>
      </c>
      <c r="C247" s="213" t="s">
        <v>95</v>
      </c>
      <c r="D247" s="284" t="s">
        <v>372</v>
      </c>
      <c r="E247" s="49" t="s">
        <v>416</v>
      </c>
      <c r="F247" s="50" t="s">
        <v>417</v>
      </c>
      <c r="G247" s="194" t="s">
        <v>65</v>
      </c>
      <c r="H247" s="194"/>
      <c r="I247" s="286">
        <v>28.365000000003</v>
      </c>
      <c r="J247" s="287">
        <f t="shared" si="15"/>
        <v>0</v>
      </c>
      <c r="K247" s="288" t="s">
        <v>104</v>
      </c>
      <c r="L247" s="288"/>
      <c r="M247" s="289">
        <f t="shared" si="16"/>
        <v>0</v>
      </c>
      <c r="N247" s="289">
        <f t="shared" si="17"/>
        <v>0</v>
      </c>
      <c r="O247" s="290">
        <f>IF(K247="nio",0,IF(K247&gt;0,VLOOKUP(G247,'3-Productie normen'!A:K,VLOOKUP(K247,'3-Productie normen'!$B$35:$C$41,2,FALSE),FALSE)))/VLOOKUP(B247,'2-Kosten per locatie'!$A$12:$C$15,3,FALSE)</f>
        <v>0</v>
      </c>
      <c r="P247" s="290">
        <f t="shared" si="18"/>
        <v>0</v>
      </c>
      <c r="Q247" s="291"/>
      <c r="S247" s="292">
        <f t="shared" si="19"/>
        <v>0</v>
      </c>
    </row>
    <row r="248" spans="1:19" ht="14.1" customHeight="1">
      <c r="A248" s="38">
        <v>248</v>
      </c>
      <c r="B248" s="213" t="s">
        <v>37</v>
      </c>
      <c r="C248" s="213" t="s">
        <v>95</v>
      </c>
      <c r="D248" s="284" t="s">
        <v>372</v>
      </c>
      <c r="E248" s="49" t="s">
        <v>418</v>
      </c>
      <c r="F248" s="50" t="s">
        <v>397</v>
      </c>
      <c r="G248" s="271" t="s">
        <v>61</v>
      </c>
      <c r="H248" s="194" t="s">
        <v>99</v>
      </c>
      <c r="I248" s="286">
        <v>65.088575000006998</v>
      </c>
      <c r="J248" s="287">
        <f t="shared" si="15"/>
        <v>200</v>
      </c>
      <c r="K248" s="288">
        <v>200</v>
      </c>
      <c r="L248" s="288"/>
      <c r="M248" s="289" t="e">
        <f t="shared" si="16"/>
        <v>#DIV/0!</v>
      </c>
      <c r="N248" s="289">
        <f t="shared" si="17"/>
        <v>0</v>
      </c>
      <c r="O248" s="290">
        <f>IF(K248="nio",0,IF(K248&gt;0,VLOOKUP(G248,'3-Productie normen'!A:K,VLOOKUP(K248,'3-Productie normen'!$B$35:$C$41,2,FALSE),FALSE)))/VLOOKUP(B248,'2-Kosten per locatie'!$A$12:$C$15,3,FALSE)</f>
        <v>0</v>
      </c>
      <c r="P248" s="290">
        <f t="shared" si="18"/>
        <v>0</v>
      </c>
      <c r="Q248" s="291"/>
      <c r="S248" s="292">
        <f t="shared" si="19"/>
        <v>13017.715000001399</v>
      </c>
    </row>
    <row r="249" spans="1:19" ht="14.1" customHeight="1">
      <c r="A249" s="38">
        <v>249</v>
      </c>
      <c r="B249" s="213" t="s">
        <v>37</v>
      </c>
      <c r="C249" s="213" t="s">
        <v>95</v>
      </c>
      <c r="D249" s="284" t="s">
        <v>372</v>
      </c>
      <c r="E249" s="49" t="s">
        <v>419</v>
      </c>
      <c r="F249" s="50" t="s">
        <v>138</v>
      </c>
      <c r="G249" s="194" t="s">
        <v>65</v>
      </c>
      <c r="H249" s="194"/>
      <c r="I249" s="286">
        <v>2.9340861631549999</v>
      </c>
      <c r="J249" s="287">
        <f t="shared" si="15"/>
        <v>0</v>
      </c>
      <c r="K249" s="288" t="s">
        <v>104</v>
      </c>
      <c r="L249" s="288"/>
      <c r="M249" s="289">
        <f t="shared" si="16"/>
        <v>0</v>
      </c>
      <c r="N249" s="289">
        <f t="shared" si="17"/>
        <v>0</v>
      </c>
      <c r="O249" s="290">
        <f>IF(K249="nio",0,IF(K249&gt;0,VLOOKUP(G249,'3-Productie normen'!A:K,VLOOKUP(K249,'3-Productie normen'!$B$35:$C$41,2,FALSE),FALSE)))/VLOOKUP(B249,'2-Kosten per locatie'!$A$12:$C$15,3,FALSE)</f>
        <v>0</v>
      </c>
      <c r="P249" s="290">
        <f t="shared" si="18"/>
        <v>0</v>
      </c>
      <c r="Q249" s="291"/>
      <c r="S249" s="292">
        <f t="shared" si="19"/>
        <v>0</v>
      </c>
    </row>
    <row r="250" spans="1:19" ht="14.1" customHeight="1">
      <c r="A250" s="38">
        <v>250</v>
      </c>
      <c r="B250" s="213" t="s">
        <v>37</v>
      </c>
      <c r="C250" s="213" t="s">
        <v>95</v>
      </c>
      <c r="D250" s="284" t="s">
        <v>372</v>
      </c>
      <c r="E250" s="49" t="s">
        <v>420</v>
      </c>
      <c r="F250" s="50" t="s">
        <v>275</v>
      </c>
      <c r="G250" s="268" t="s">
        <v>48</v>
      </c>
      <c r="H250" s="194" t="s">
        <v>99</v>
      </c>
      <c r="I250" s="286">
        <v>9.0720100499910004</v>
      </c>
      <c r="J250" s="287">
        <f t="shared" si="15"/>
        <v>400</v>
      </c>
      <c r="K250" s="288">
        <v>200</v>
      </c>
      <c r="L250" s="288">
        <v>200</v>
      </c>
      <c r="M250" s="289" t="e">
        <f t="shared" si="16"/>
        <v>#DIV/0!</v>
      </c>
      <c r="N250" s="289" t="e">
        <f t="shared" si="17"/>
        <v>#DIV/0!</v>
      </c>
      <c r="O250" s="290">
        <f>IF(K250="nio",0,IF(K250&gt;0,VLOOKUP(G250,'3-Productie normen'!A:K,VLOOKUP(K250,'3-Productie normen'!$B$35:$C$41,2,FALSE),FALSE)))/VLOOKUP(B250,'2-Kosten per locatie'!$A$12:$C$15,3,FALSE)</f>
        <v>0</v>
      </c>
      <c r="P250" s="290">
        <f t="shared" si="18"/>
        <v>0</v>
      </c>
      <c r="Q250" s="291"/>
      <c r="S250" s="292">
        <f t="shared" si="19"/>
        <v>3628.8040199964003</v>
      </c>
    </row>
    <row r="251" spans="1:19" ht="14.1" customHeight="1">
      <c r="A251" s="38">
        <v>251</v>
      </c>
      <c r="B251" s="213" t="s">
        <v>37</v>
      </c>
      <c r="C251" s="213" t="s">
        <v>95</v>
      </c>
      <c r="D251" s="284" t="s">
        <v>372</v>
      </c>
      <c r="E251" s="49" t="s">
        <v>421</v>
      </c>
      <c r="F251" s="50" t="s">
        <v>127</v>
      </c>
      <c r="G251" s="268" t="s">
        <v>48</v>
      </c>
      <c r="H251" s="194" t="s">
        <v>99</v>
      </c>
      <c r="I251" s="286">
        <v>1.209597990002</v>
      </c>
      <c r="J251" s="287">
        <f t="shared" si="15"/>
        <v>400</v>
      </c>
      <c r="K251" s="288">
        <v>200</v>
      </c>
      <c r="L251" s="288">
        <v>200</v>
      </c>
      <c r="M251" s="289" t="e">
        <f t="shared" si="16"/>
        <v>#DIV/0!</v>
      </c>
      <c r="N251" s="289" t="e">
        <f t="shared" si="17"/>
        <v>#DIV/0!</v>
      </c>
      <c r="O251" s="290">
        <f>IF(K251="nio",0,IF(K251&gt;0,VLOOKUP(G251,'3-Productie normen'!A:K,VLOOKUP(K251,'3-Productie normen'!$B$35:$C$41,2,FALSE),FALSE)))/VLOOKUP(B251,'2-Kosten per locatie'!$A$12:$C$15,3,FALSE)</f>
        <v>0</v>
      </c>
      <c r="P251" s="290">
        <f t="shared" si="18"/>
        <v>0</v>
      </c>
      <c r="Q251" s="291"/>
      <c r="S251" s="292">
        <f t="shared" si="19"/>
        <v>483.83919600079997</v>
      </c>
    </row>
    <row r="252" spans="1:19" ht="14.1" customHeight="1">
      <c r="A252" s="38">
        <v>252</v>
      </c>
      <c r="B252" s="213" t="s">
        <v>37</v>
      </c>
      <c r="C252" s="213" t="s">
        <v>95</v>
      </c>
      <c r="D252" s="284" t="s">
        <v>372</v>
      </c>
      <c r="E252" s="49" t="s">
        <v>422</v>
      </c>
      <c r="F252" s="50" t="s">
        <v>127</v>
      </c>
      <c r="G252" s="268" t="s">
        <v>48</v>
      </c>
      <c r="H252" s="194" t="s">
        <v>99</v>
      </c>
      <c r="I252" s="286">
        <v>1.209597990002</v>
      </c>
      <c r="J252" s="287">
        <f t="shared" si="15"/>
        <v>400</v>
      </c>
      <c r="K252" s="288">
        <v>200</v>
      </c>
      <c r="L252" s="288">
        <v>200</v>
      </c>
      <c r="M252" s="289" t="e">
        <f t="shared" si="16"/>
        <v>#DIV/0!</v>
      </c>
      <c r="N252" s="289" t="e">
        <f t="shared" si="17"/>
        <v>#DIV/0!</v>
      </c>
      <c r="O252" s="290">
        <f>IF(K252="nio",0,IF(K252&gt;0,VLOOKUP(G252,'3-Productie normen'!A:K,VLOOKUP(K252,'3-Productie normen'!$B$35:$C$41,2,FALSE),FALSE)))/VLOOKUP(B252,'2-Kosten per locatie'!$A$12:$C$15,3,FALSE)</f>
        <v>0</v>
      </c>
      <c r="P252" s="290">
        <f t="shared" si="18"/>
        <v>0</v>
      </c>
      <c r="Q252" s="291"/>
      <c r="S252" s="292">
        <f t="shared" si="19"/>
        <v>483.83919600079997</v>
      </c>
    </row>
    <row r="253" spans="1:19" ht="14.1" customHeight="1">
      <c r="A253" s="38">
        <v>253</v>
      </c>
      <c r="B253" s="213" t="s">
        <v>37</v>
      </c>
      <c r="C253" s="213" t="s">
        <v>95</v>
      </c>
      <c r="D253" s="284" t="s">
        <v>372</v>
      </c>
      <c r="E253" s="49" t="s">
        <v>423</v>
      </c>
      <c r="F253" s="50" t="s">
        <v>127</v>
      </c>
      <c r="G253" s="268" t="s">
        <v>48</v>
      </c>
      <c r="H253" s="194" t="s">
        <v>99</v>
      </c>
      <c r="I253" s="286">
        <v>1.209597990002</v>
      </c>
      <c r="J253" s="287">
        <f t="shared" si="15"/>
        <v>400</v>
      </c>
      <c r="K253" s="288">
        <v>200</v>
      </c>
      <c r="L253" s="288">
        <v>200</v>
      </c>
      <c r="M253" s="289" t="e">
        <f t="shared" si="16"/>
        <v>#DIV/0!</v>
      </c>
      <c r="N253" s="289" t="e">
        <f t="shared" si="17"/>
        <v>#DIV/0!</v>
      </c>
      <c r="O253" s="290">
        <f>IF(K253="nio",0,IF(K253&gt;0,VLOOKUP(G253,'3-Productie normen'!A:K,VLOOKUP(K253,'3-Productie normen'!$B$35:$C$41,2,FALSE),FALSE)))/VLOOKUP(B253,'2-Kosten per locatie'!$A$12:$C$15,3,FALSE)</f>
        <v>0</v>
      </c>
      <c r="P253" s="290">
        <f t="shared" si="18"/>
        <v>0</v>
      </c>
      <c r="Q253" s="291"/>
      <c r="S253" s="292">
        <f t="shared" si="19"/>
        <v>483.83919600079997</v>
      </c>
    </row>
    <row r="254" spans="1:19" ht="14.1" customHeight="1">
      <c r="A254" s="38">
        <v>254</v>
      </c>
      <c r="B254" s="213" t="s">
        <v>37</v>
      </c>
      <c r="C254" s="213" t="s">
        <v>95</v>
      </c>
      <c r="D254" s="284" t="s">
        <v>372</v>
      </c>
      <c r="E254" s="49" t="s">
        <v>424</v>
      </c>
      <c r="F254" s="50" t="s">
        <v>127</v>
      </c>
      <c r="G254" s="268" t="s">
        <v>48</v>
      </c>
      <c r="H254" s="194" t="s">
        <v>99</v>
      </c>
      <c r="I254" s="286">
        <v>1.209597990002</v>
      </c>
      <c r="J254" s="287">
        <f t="shared" si="15"/>
        <v>400</v>
      </c>
      <c r="K254" s="288">
        <v>200</v>
      </c>
      <c r="L254" s="288">
        <v>200</v>
      </c>
      <c r="M254" s="289" t="e">
        <f t="shared" si="16"/>
        <v>#DIV/0!</v>
      </c>
      <c r="N254" s="289" t="e">
        <f t="shared" si="17"/>
        <v>#DIV/0!</v>
      </c>
      <c r="O254" s="290">
        <f>IF(K254="nio",0,IF(K254&gt;0,VLOOKUP(G254,'3-Productie normen'!A:K,VLOOKUP(K254,'3-Productie normen'!$B$35:$C$41,2,FALSE),FALSE)))/VLOOKUP(B254,'2-Kosten per locatie'!$A$12:$C$15,3,FALSE)</f>
        <v>0</v>
      </c>
      <c r="P254" s="290">
        <f t="shared" si="18"/>
        <v>0</v>
      </c>
      <c r="Q254" s="291"/>
      <c r="S254" s="292">
        <f t="shared" si="19"/>
        <v>483.83919600079997</v>
      </c>
    </row>
    <row r="255" spans="1:19" ht="14.1" customHeight="1">
      <c r="A255" s="38">
        <v>255</v>
      </c>
      <c r="B255" s="213" t="s">
        <v>37</v>
      </c>
      <c r="C255" s="213" t="s">
        <v>95</v>
      </c>
      <c r="D255" s="284" t="s">
        <v>372</v>
      </c>
      <c r="E255" s="49" t="s">
        <v>425</v>
      </c>
      <c r="F255" s="50" t="s">
        <v>426</v>
      </c>
      <c r="G255" s="268" t="s">
        <v>48</v>
      </c>
      <c r="H255" s="194" t="s">
        <v>99</v>
      </c>
      <c r="I255" s="286">
        <v>1.209597990002</v>
      </c>
      <c r="J255" s="287">
        <f t="shared" si="15"/>
        <v>400</v>
      </c>
      <c r="K255" s="288">
        <v>200</v>
      </c>
      <c r="L255" s="288">
        <v>200</v>
      </c>
      <c r="M255" s="289" t="e">
        <f t="shared" si="16"/>
        <v>#DIV/0!</v>
      </c>
      <c r="N255" s="289" t="e">
        <f t="shared" si="17"/>
        <v>#DIV/0!</v>
      </c>
      <c r="O255" s="290">
        <f>IF(K255="nio",0,IF(K255&gt;0,VLOOKUP(G255,'3-Productie normen'!A:K,VLOOKUP(K255,'3-Productie normen'!$B$35:$C$41,2,FALSE),FALSE)))/VLOOKUP(B255,'2-Kosten per locatie'!$A$12:$C$15,3,FALSE)</f>
        <v>0</v>
      </c>
      <c r="P255" s="290">
        <f t="shared" si="18"/>
        <v>0</v>
      </c>
      <c r="Q255" s="291"/>
      <c r="S255" s="292">
        <f t="shared" si="19"/>
        <v>483.83919600079997</v>
      </c>
    </row>
    <row r="256" spans="1:19" ht="14.1" customHeight="1">
      <c r="A256" s="38">
        <v>256</v>
      </c>
      <c r="B256" s="213" t="s">
        <v>37</v>
      </c>
      <c r="C256" s="213" t="s">
        <v>95</v>
      </c>
      <c r="D256" s="284" t="s">
        <v>372</v>
      </c>
      <c r="E256" s="49" t="s">
        <v>427</v>
      </c>
      <c r="F256" s="50" t="s">
        <v>282</v>
      </c>
      <c r="G256" s="194" t="s">
        <v>65</v>
      </c>
      <c r="H256" s="194"/>
      <c r="I256" s="286">
        <v>9.3550000000000004</v>
      </c>
      <c r="J256" s="287">
        <f t="shared" si="15"/>
        <v>0</v>
      </c>
      <c r="K256" s="288" t="s">
        <v>104</v>
      </c>
      <c r="L256" s="288"/>
      <c r="M256" s="289">
        <f t="shared" si="16"/>
        <v>0</v>
      </c>
      <c r="N256" s="289">
        <f t="shared" si="17"/>
        <v>0</v>
      </c>
      <c r="O256" s="290">
        <f>IF(K256="nio",0,IF(K256&gt;0,VLOOKUP(G256,'3-Productie normen'!A:K,VLOOKUP(K256,'3-Productie normen'!$B$35:$C$41,2,FALSE),FALSE)))/VLOOKUP(B256,'2-Kosten per locatie'!$A$12:$C$15,3,FALSE)</f>
        <v>0</v>
      </c>
      <c r="P256" s="290">
        <f t="shared" si="18"/>
        <v>0</v>
      </c>
      <c r="Q256" s="291"/>
      <c r="S256" s="292">
        <f t="shared" si="19"/>
        <v>0</v>
      </c>
    </row>
    <row r="257" spans="1:19" ht="14.1" customHeight="1">
      <c r="A257" s="38">
        <v>257</v>
      </c>
      <c r="B257" s="213" t="s">
        <v>37</v>
      </c>
      <c r="C257" s="213" t="s">
        <v>95</v>
      </c>
      <c r="D257" s="284" t="s">
        <v>372</v>
      </c>
      <c r="E257" s="49" t="s">
        <v>428</v>
      </c>
      <c r="F257" s="50" t="s">
        <v>284</v>
      </c>
      <c r="G257" s="194" t="s">
        <v>65</v>
      </c>
      <c r="H257" s="194"/>
      <c r="I257" s="286">
        <v>1.032</v>
      </c>
      <c r="J257" s="287">
        <f t="shared" si="15"/>
        <v>0</v>
      </c>
      <c r="K257" s="288" t="s">
        <v>104</v>
      </c>
      <c r="L257" s="288"/>
      <c r="M257" s="289">
        <f t="shared" si="16"/>
        <v>0</v>
      </c>
      <c r="N257" s="289">
        <f t="shared" si="17"/>
        <v>0</v>
      </c>
      <c r="O257" s="290">
        <f>IF(K257="nio",0,IF(K257&gt;0,VLOOKUP(G257,'3-Productie normen'!A:K,VLOOKUP(K257,'3-Productie normen'!$B$35:$C$41,2,FALSE),FALSE)))/VLOOKUP(B257,'2-Kosten per locatie'!$A$12:$C$15,3,FALSE)</f>
        <v>0</v>
      </c>
      <c r="P257" s="290">
        <f t="shared" si="18"/>
        <v>0</v>
      </c>
      <c r="Q257" s="291"/>
      <c r="S257" s="292">
        <f t="shared" si="19"/>
        <v>0</v>
      </c>
    </row>
    <row r="258" spans="1:19" ht="14.1" customHeight="1">
      <c r="A258" s="38">
        <v>258</v>
      </c>
      <c r="B258" s="213" t="s">
        <v>37</v>
      </c>
      <c r="C258" s="213" t="s">
        <v>95</v>
      </c>
      <c r="D258" s="284" t="s">
        <v>372</v>
      </c>
      <c r="E258" s="49" t="s">
        <v>429</v>
      </c>
      <c r="F258" s="50" t="s">
        <v>178</v>
      </c>
      <c r="G258" s="194" t="s">
        <v>65</v>
      </c>
      <c r="H258" s="194"/>
      <c r="I258" s="286">
        <v>1.1826000000000001</v>
      </c>
      <c r="J258" s="287">
        <f t="shared" si="15"/>
        <v>0</v>
      </c>
      <c r="K258" s="288" t="s">
        <v>104</v>
      </c>
      <c r="L258" s="288"/>
      <c r="M258" s="289">
        <f t="shared" si="16"/>
        <v>0</v>
      </c>
      <c r="N258" s="289">
        <f t="shared" si="17"/>
        <v>0</v>
      </c>
      <c r="O258" s="290">
        <f>IF(K258="nio",0,IF(K258&gt;0,VLOOKUP(G258,'3-Productie normen'!A:K,VLOOKUP(K258,'3-Productie normen'!$B$35:$C$41,2,FALSE),FALSE)))/VLOOKUP(B258,'2-Kosten per locatie'!$A$12:$C$15,3,FALSE)</f>
        <v>0</v>
      </c>
      <c r="P258" s="290">
        <f t="shared" si="18"/>
        <v>0</v>
      </c>
      <c r="Q258" s="291"/>
      <c r="S258" s="292">
        <f t="shared" si="19"/>
        <v>0</v>
      </c>
    </row>
    <row r="259" spans="1:19" ht="14.1" customHeight="1">
      <c r="A259" s="38">
        <v>259</v>
      </c>
      <c r="B259" s="213" t="s">
        <v>37</v>
      </c>
      <c r="C259" s="213" t="s">
        <v>95</v>
      </c>
      <c r="D259" s="284" t="s">
        <v>372</v>
      </c>
      <c r="E259" s="49" t="s">
        <v>430</v>
      </c>
      <c r="F259" s="50" t="s">
        <v>59</v>
      </c>
      <c r="G259" s="194" t="s">
        <v>65</v>
      </c>
      <c r="H259" s="194" t="s">
        <v>99</v>
      </c>
      <c r="I259" s="286">
        <v>4.5495071159159997</v>
      </c>
      <c r="J259" s="287">
        <f t="shared" si="15"/>
        <v>0</v>
      </c>
      <c r="K259" s="288" t="s">
        <v>104</v>
      </c>
      <c r="L259" s="288"/>
      <c r="M259" s="289">
        <f t="shared" si="16"/>
        <v>0</v>
      </c>
      <c r="N259" s="289">
        <f t="shared" si="17"/>
        <v>0</v>
      </c>
      <c r="O259" s="290">
        <f>IF(K259="nio",0,IF(K259&gt;0,VLOOKUP(G259,'3-Productie normen'!A:K,VLOOKUP(K259,'3-Productie normen'!$B$35:$C$41,2,FALSE),FALSE)))/VLOOKUP(B259,'2-Kosten per locatie'!$A$12:$C$15,3,FALSE)</f>
        <v>0</v>
      </c>
      <c r="P259" s="290">
        <f t="shared" si="18"/>
        <v>0</v>
      </c>
      <c r="Q259" s="291"/>
      <c r="S259" s="292">
        <f t="shared" si="19"/>
        <v>0</v>
      </c>
    </row>
    <row r="260" spans="1:19" ht="14.1" customHeight="1">
      <c r="A260" s="38">
        <v>260</v>
      </c>
      <c r="B260" s="213" t="s">
        <v>37</v>
      </c>
      <c r="C260" s="213" t="s">
        <v>95</v>
      </c>
      <c r="D260" s="284" t="s">
        <v>372</v>
      </c>
      <c r="E260" s="49" t="s">
        <v>431</v>
      </c>
      <c r="F260" s="50" t="s">
        <v>59</v>
      </c>
      <c r="G260" s="194" t="s">
        <v>65</v>
      </c>
      <c r="H260" s="194" t="s">
        <v>99</v>
      </c>
      <c r="I260" s="286">
        <v>4.5495071159179998</v>
      </c>
      <c r="J260" s="287">
        <f t="shared" si="15"/>
        <v>0</v>
      </c>
      <c r="K260" s="288" t="s">
        <v>104</v>
      </c>
      <c r="L260" s="288"/>
      <c r="M260" s="289">
        <f t="shared" si="16"/>
        <v>0</v>
      </c>
      <c r="N260" s="289">
        <f t="shared" si="17"/>
        <v>0</v>
      </c>
      <c r="O260" s="290">
        <f>IF(K260="nio",0,IF(K260&gt;0,VLOOKUP(G260,'3-Productie normen'!A:K,VLOOKUP(K260,'3-Productie normen'!$B$35:$C$41,2,FALSE),FALSE)))/VLOOKUP(B260,'2-Kosten per locatie'!$A$12:$C$15,3,FALSE)</f>
        <v>0</v>
      </c>
      <c r="P260" s="290">
        <f t="shared" si="18"/>
        <v>0</v>
      </c>
      <c r="Q260" s="291"/>
      <c r="S260" s="292">
        <f t="shared" si="19"/>
        <v>0</v>
      </c>
    </row>
    <row r="261" spans="1:19" ht="14.1" customHeight="1">
      <c r="A261" s="38">
        <v>261</v>
      </c>
      <c r="B261" s="213" t="s">
        <v>37</v>
      </c>
      <c r="C261" s="213" t="s">
        <v>95</v>
      </c>
      <c r="D261" s="284" t="s">
        <v>372</v>
      </c>
      <c r="E261" s="49" t="s">
        <v>432</v>
      </c>
      <c r="F261" s="50" t="s">
        <v>363</v>
      </c>
      <c r="G261" s="194" t="s">
        <v>65</v>
      </c>
      <c r="H261" s="194" t="s">
        <v>99</v>
      </c>
      <c r="I261" s="286">
        <v>6.6546832206620001</v>
      </c>
      <c r="J261" s="287">
        <f t="shared" si="15"/>
        <v>0</v>
      </c>
      <c r="K261" s="288" t="s">
        <v>104</v>
      </c>
      <c r="L261" s="288"/>
      <c r="M261" s="289">
        <f t="shared" si="16"/>
        <v>0</v>
      </c>
      <c r="N261" s="289">
        <f t="shared" si="17"/>
        <v>0</v>
      </c>
      <c r="O261" s="290">
        <f>IF(K261="nio",0,IF(K261&gt;0,VLOOKUP(G261,'3-Productie normen'!A:K,VLOOKUP(K261,'3-Productie normen'!$B$35:$C$41,2,FALSE),FALSE)))/VLOOKUP(B261,'2-Kosten per locatie'!$A$12:$C$15,3,FALSE)</f>
        <v>0</v>
      </c>
      <c r="P261" s="290">
        <f t="shared" si="18"/>
        <v>0</v>
      </c>
      <c r="Q261" s="291"/>
      <c r="S261" s="292">
        <f t="shared" si="19"/>
        <v>0</v>
      </c>
    </row>
    <row r="262" spans="1:19" ht="14.1" customHeight="1">
      <c r="A262" s="38">
        <v>262</v>
      </c>
      <c r="B262" s="213" t="s">
        <v>37</v>
      </c>
      <c r="C262" s="213" t="s">
        <v>95</v>
      </c>
      <c r="D262" s="284" t="s">
        <v>372</v>
      </c>
      <c r="E262" s="49" t="s">
        <v>433</v>
      </c>
      <c r="F262" s="50" t="s">
        <v>291</v>
      </c>
      <c r="G262" s="268" t="s">
        <v>49</v>
      </c>
      <c r="H262" s="194" t="s">
        <v>99</v>
      </c>
      <c r="I262" s="286">
        <v>82.436891674864</v>
      </c>
      <c r="J262" s="287">
        <f t="shared" si="15"/>
        <v>200</v>
      </c>
      <c r="K262" s="288">
        <v>200</v>
      </c>
      <c r="L262" s="288"/>
      <c r="M262" s="289" t="e">
        <f t="shared" si="16"/>
        <v>#DIV/0!</v>
      </c>
      <c r="N262" s="289">
        <f t="shared" si="17"/>
        <v>0</v>
      </c>
      <c r="O262" s="290">
        <f>IF(K262="nio",0,IF(K262&gt;0,VLOOKUP(G262,'3-Productie normen'!A:K,VLOOKUP(K262,'3-Productie normen'!$B$35:$C$41,2,FALSE),FALSE)))/VLOOKUP(B262,'2-Kosten per locatie'!$A$12:$C$15,3,FALSE)</f>
        <v>0</v>
      </c>
      <c r="P262" s="290">
        <f t="shared" si="18"/>
        <v>0</v>
      </c>
      <c r="Q262" s="291"/>
      <c r="S262" s="292">
        <f t="shared" si="19"/>
        <v>16487.3783349728</v>
      </c>
    </row>
    <row r="263" spans="1:19" ht="14.1" customHeight="1">
      <c r="A263" s="38">
        <v>263</v>
      </c>
      <c r="B263" s="213" t="s">
        <v>37</v>
      </c>
      <c r="C263" s="213" t="s">
        <v>95</v>
      </c>
      <c r="D263" s="284" t="s">
        <v>372</v>
      </c>
      <c r="E263" s="49" t="s">
        <v>434</v>
      </c>
      <c r="F263" s="50" t="s">
        <v>202</v>
      </c>
      <c r="G263" s="271" t="s">
        <v>58</v>
      </c>
      <c r="H263" s="194" t="s">
        <v>99</v>
      </c>
      <c r="I263" s="286">
        <v>38.193593888709998</v>
      </c>
      <c r="J263" s="287">
        <f t="shared" si="15"/>
        <v>200</v>
      </c>
      <c r="K263" s="288">
        <v>200</v>
      </c>
      <c r="L263" s="288"/>
      <c r="M263" s="289" t="e">
        <f t="shared" si="16"/>
        <v>#DIV/0!</v>
      </c>
      <c r="N263" s="289">
        <f t="shared" si="17"/>
        <v>0</v>
      </c>
      <c r="O263" s="290">
        <f>IF(K263="nio",0,IF(K263&gt;0,VLOOKUP(G263,'3-Productie normen'!A:K,VLOOKUP(K263,'3-Productie normen'!$B$35:$C$41,2,FALSE),FALSE)))/VLOOKUP(B263,'2-Kosten per locatie'!$A$12:$C$15,3,FALSE)</f>
        <v>0</v>
      </c>
      <c r="P263" s="290">
        <f t="shared" si="18"/>
        <v>0</v>
      </c>
      <c r="Q263" s="291"/>
      <c r="S263" s="292">
        <f t="shared" si="19"/>
        <v>7638.7187777419995</v>
      </c>
    </row>
    <row r="264" spans="1:19" ht="14.1" customHeight="1">
      <c r="A264" s="38">
        <v>264</v>
      </c>
      <c r="B264" s="213" t="s">
        <v>37</v>
      </c>
      <c r="C264" s="213" t="s">
        <v>95</v>
      </c>
      <c r="D264" s="284" t="s">
        <v>372</v>
      </c>
      <c r="E264" s="49" t="s">
        <v>435</v>
      </c>
      <c r="F264" s="50" t="s">
        <v>210</v>
      </c>
      <c r="G264" s="268" t="s">
        <v>49</v>
      </c>
      <c r="H264" s="194" t="s">
        <v>142</v>
      </c>
      <c r="I264" s="286">
        <v>80.822643000005996</v>
      </c>
      <c r="J264" s="287">
        <f t="shared" si="15"/>
        <v>200</v>
      </c>
      <c r="K264" s="288">
        <v>200</v>
      </c>
      <c r="L264" s="288"/>
      <c r="M264" s="289" t="e">
        <f t="shared" si="16"/>
        <v>#DIV/0!</v>
      </c>
      <c r="N264" s="289">
        <f t="shared" si="17"/>
        <v>0</v>
      </c>
      <c r="O264" s="290">
        <f>IF(K264="nio",0,IF(K264&gt;0,VLOOKUP(G264,'3-Productie normen'!A:K,VLOOKUP(K264,'3-Productie normen'!$B$35:$C$41,2,FALSE),FALSE)))/VLOOKUP(B264,'2-Kosten per locatie'!$A$12:$C$15,3,FALSE)</f>
        <v>0</v>
      </c>
      <c r="P264" s="290">
        <f t="shared" si="18"/>
        <v>0</v>
      </c>
      <c r="Q264" s="291"/>
      <c r="S264" s="292">
        <f t="shared" si="19"/>
        <v>16164.528600001198</v>
      </c>
    </row>
    <row r="265" spans="1:19" ht="14.1" customHeight="1">
      <c r="A265" s="38">
        <v>265</v>
      </c>
      <c r="B265" s="213" t="s">
        <v>37</v>
      </c>
      <c r="C265" s="213" t="s">
        <v>95</v>
      </c>
      <c r="D265" s="284" t="s">
        <v>372</v>
      </c>
      <c r="E265" s="49" t="s">
        <v>436</v>
      </c>
      <c r="F265" s="50" t="s">
        <v>210</v>
      </c>
      <c r="G265" s="268" t="s">
        <v>49</v>
      </c>
      <c r="H265" s="194" t="s">
        <v>99</v>
      </c>
      <c r="I265" s="286">
        <v>60.061450000004001</v>
      </c>
      <c r="J265" s="287">
        <f t="shared" si="15"/>
        <v>200</v>
      </c>
      <c r="K265" s="288">
        <v>200</v>
      </c>
      <c r="L265" s="288"/>
      <c r="M265" s="289" t="e">
        <f t="shared" si="16"/>
        <v>#DIV/0!</v>
      </c>
      <c r="N265" s="289">
        <f t="shared" si="17"/>
        <v>0</v>
      </c>
      <c r="O265" s="290">
        <f>IF(K265="nio",0,IF(K265&gt;0,VLOOKUP(G265,'3-Productie normen'!A:K,VLOOKUP(K265,'3-Productie normen'!$B$35:$C$41,2,FALSE),FALSE)))/VLOOKUP(B265,'2-Kosten per locatie'!$A$12:$C$15,3,FALSE)</f>
        <v>0</v>
      </c>
      <c r="P265" s="290">
        <f t="shared" si="18"/>
        <v>0</v>
      </c>
      <c r="Q265" s="291"/>
      <c r="S265" s="292">
        <f t="shared" si="19"/>
        <v>12012.290000000799</v>
      </c>
    </row>
    <row r="266" spans="1:19" ht="14.1" customHeight="1">
      <c r="A266" s="38">
        <v>266</v>
      </c>
      <c r="B266" s="213" t="s">
        <v>37</v>
      </c>
      <c r="C266" s="213" t="s">
        <v>95</v>
      </c>
      <c r="D266" s="284" t="s">
        <v>372</v>
      </c>
      <c r="E266" s="49" t="s">
        <v>437</v>
      </c>
      <c r="F266" s="50" t="s">
        <v>210</v>
      </c>
      <c r="G266" s="268" t="s">
        <v>49</v>
      </c>
      <c r="H266" s="194" t="s">
        <v>99</v>
      </c>
      <c r="I266" s="286">
        <v>118.24602718249101</v>
      </c>
      <c r="J266" s="287">
        <f t="shared" ref="J266:J329" si="20">SUM(K266:L266)</f>
        <v>200</v>
      </c>
      <c r="K266" s="288">
        <v>200</v>
      </c>
      <c r="L266" s="288"/>
      <c r="M266" s="289" t="e">
        <f t="shared" ref="M266:M329" si="21">IF(K266="nio",0,IF(K266&gt;0,K266*I266/O266,0))</f>
        <v>#DIV/0!</v>
      </c>
      <c r="N266" s="289">
        <f t="shared" ref="N266:N329" si="22">IF(L266&gt;0,L266*I266/P266,0)</f>
        <v>0</v>
      </c>
      <c r="O266" s="290">
        <f>IF(K266="nio",0,IF(K266&gt;0,VLOOKUP(G266,'3-Productie normen'!A:K,VLOOKUP(K266,'3-Productie normen'!$B$35:$C$41,2,FALSE),FALSE)))/VLOOKUP(B266,'2-Kosten per locatie'!$A$12:$C$15,3,FALSE)</f>
        <v>0</v>
      </c>
      <c r="P266" s="290">
        <f t="shared" ref="P266:P329" si="23">IF(L266&gt;0,O266*$P$8,0)</f>
        <v>0</v>
      </c>
      <c r="Q266" s="291"/>
      <c r="S266" s="292">
        <f t="shared" ref="S266:S329" si="24">J266*I266</f>
        <v>23649.2054364982</v>
      </c>
    </row>
    <row r="267" spans="1:19" ht="14.1" customHeight="1">
      <c r="A267" s="38">
        <v>267</v>
      </c>
      <c r="B267" s="213" t="s">
        <v>37</v>
      </c>
      <c r="C267" s="213" t="s">
        <v>95</v>
      </c>
      <c r="D267" s="284" t="s">
        <v>372</v>
      </c>
      <c r="E267" s="49" t="s">
        <v>438</v>
      </c>
      <c r="F267" s="50" t="s">
        <v>210</v>
      </c>
      <c r="G267" s="268" t="s">
        <v>49</v>
      </c>
      <c r="H267" s="194" t="s">
        <v>99</v>
      </c>
      <c r="I267" s="286">
        <v>50.597600000051003</v>
      </c>
      <c r="J267" s="287">
        <f t="shared" si="20"/>
        <v>200</v>
      </c>
      <c r="K267" s="288">
        <v>200</v>
      </c>
      <c r="L267" s="288"/>
      <c r="M267" s="289" t="e">
        <f t="shared" si="21"/>
        <v>#DIV/0!</v>
      </c>
      <c r="N267" s="289">
        <f t="shared" si="22"/>
        <v>0</v>
      </c>
      <c r="O267" s="290">
        <f>IF(K267="nio",0,IF(K267&gt;0,VLOOKUP(G267,'3-Productie normen'!A:K,VLOOKUP(K267,'3-Productie normen'!$B$35:$C$41,2,FALSE),FALSE)))/VLOOKUP(B267,'2-Kosten per locatie'!$A$12:$C$15,3,FALSE)</f>
        <v>0</v>
      </c>
      <c r="P267" s="290">
        <f t="shared" si="23"/>
        <v>0</v>
      </c>
      <c r="Q267" s="291"/>
      <c r="S267" s="292">
        <f t="shared" si="24"/>
        <v>10119.520000010201</v>
      </c>
    </row>
    <row r="268" spans="1:19" ht="14.1" customHeight="1">
      <c r="A268" s="38">
        <v>268</v>
      </c>
      <c r="B268" s="213" t="s">
        <v>37</v>
      </c>
      <c r="C268" s="213" t="s">
        <v>95</v>
      </c>
      <c r="D268" s="284" t="s">
        <v>372</v>
      </c>
      <c r="E268" s="49" t="s">
        <v>439</v>
      </c>
      <c r="F268" s="50" t="s">
        <v>210</v>
      </c>
      <c r="G268" s="268" t="s">
        <v>49</v>
      </c>
      <c r="H268" s="194" t="s">
        <v>99</v>
      </c>
      <c r="I268" s="286">
        <v>16.621575589765001</v>
      </c>
      <c r="J268" s="287">
        <f t="shared" si="20"/>
        <v>200</v>
      </c>
      <c r="K268" s="288">
        <v>200</v>
      </c>
      <c r="L268" s="288"/>
      <c r="M268" s="289" t="e">
        <f t="shared" si="21"/>
        <v>#DIV/0!</v>
      </c>
      <c r="N268" s="289">
        <f t="shared" si="22"/>
        <v>0</v>
      </c>
      <c r="O268" s="290">
        <f>IF(K268="nio",0,IF(K268&gt;0,VLOOKUP(G268,'3-Productie normen'!A:K,VLOOKUP(K268,'3-Productie normen'!$B$35:$C$41,2,FALSE),FALSE)))/VLOOKUP(B268,'2-Kosten per locatie'!$A$12:$C$15,3,FALSE)</f>
        <v>0</v>
      </c>
      <c r="P268" s="290">
        <f t="shared" si="23"/>
        <v>0</v>
      </c>
      <c r="Q268" s="291"/>
      <c r="S268" s="292">
        <f t="shared" si="24"/>
        <v>3324.3151179530005</v>
      </c>
    </row>
    <row r="269" spans="1:19" ht="14.1" customHeight="1">
      <c r="A269" s="38">
        <v>269</v>
      </c>
      <c r="B269" s="213" t="s">
        <v>37</v>
      </c>
      <c r="C269" s="213" t="s">
        <v>95</v>
      </c>
      <c r="D269" s="284" t="s">
        <v>372</v>
      </c>
      <c r="E269" s="49" t="s">
        <v>440</v>
      </c>
      <c r="F269" s="50" t="s">
        <v>58</v>
      </c>
      <c r="G269" s="194" t="s">
        <v>65</v>
      </c>
      <c r="H269" s="194"/>
      <c r="I269" s="286">
        <v>22.039641118323999</v>
      </c>
      <c r="J269" s="287">
        <f t="shared" si="20"/>
        <v>0</v>
      </c>
      <c r="K269" s="288" t="s">
        <v>104</v>
      </c>
      <c r="L269" s="288"/>
      <c r="M269" s="289">
        <f t="shared" si="21"/>
        <v>0</v>
      </c>
      <c r="N269" s="289">
        <f t="shared" si="22"/>
        <v>0</v>
      </c>
      <c r="O269" s="290">
        <f>IF(K269="nio",0,IF(K269&gt;0,VLOOKUP(G269,'3-Productie normen'!A:K,VLOOKUP(K269,'3-Productie normen'!$B$35:$C$41,2,FALSE),FALSE)))/VLOOKUP(B269,'2-Kosten per locatie'!$A$12:$C$15,3,FALSE)</f>
        <v>0</v>
      </c>
      <c r="P269" s="290">
        <f t="shared" si="23"/>
        <v>0</v>
      </c>
      <c r="Q269" s="291"/>
      <c r="S269" s="292">
        <f t="shared" si="24"/>
        <v>0</v>
      </c>
    </row>
    <row r="270" spans="1:19" ht="14.1" customHeight="1">
      <c r="A270" s="38">
        <v>270</v>
      </c>
      <c r="B270" s="213" t="s">
        <v>37</v>
      </c>
      <c r="C270" s="213" t="s">
        <v>95</v>
      </c>
      <c r="D270" s="284" t="s">
        <v>441</v>
      </c>
      <c r="E270" s="49" t="s">
        <v>442</v>
      </c>
      <c r="F270" s="50" t="s">
        <v>229</v>
      </c>
      <c r="G270" s="268" t="s">
        <v>47</v>
      </c>
      <c r="H270" s="194" t="s">
        <v>142</v>
      </c>
      <c r="I270" s="286">
        <v>71.637000000008001</v>
      </c>
      <c r="J270" s="287">
        <f t="shared" si="20"/>
        <v>80</v>
      </c>
      <c r="K270" s="288">
        <v>80</v>
      </c>
      <c r="L270" s="288"/>
      <c r="M270" s="289" t="e">
        <f t="shared" si="21"/>
        <v>#DIV/0!</v>
      </c>
      <c r="N270" s="289">
        <f t="shared" si="22"/>
        <v>0</v>
      </c>
      <c r="O270" s="290">
        <f>IF(K270="nio",0,IF(K270&gt;0,VLOOKUP(G270,'3-Productie normen'!A:K,VLOOKUP(K270,'3-Productie normen'!$B$35:$C$41,2,FALSE),FALSE)))/VLOOKUP(B270,'2-Kosten per locatie'!$A$12:$C$15,3,FALSE)</f>
        <v>0</v>
      </c>
      <c r="P270" s="290">
        <f t="shared" si="23"/>
        <v>0</v>
      </c>
      <c r="Q270" s="291"/>
      <c r="S270" s="292">
        <f t="shared" si="24"/>
        <v>5730.9600000006403</v>
      </c>
    </row>
    <row r="271" spans="1:19" ht="14.1" customHeight="1">
      <c r="A271" s="38">
        <v>271</v>
      </c>
      <c r="B271" s="213" t="s">
        <v>37</v>
      </c>
      <c r="C271" s="213" t="s">
        <v>95</v>
      </c>
      <c r="D271" s="284" t="s">
        <v>441</v>
      </c>
      <c r="E271" s="49" t="s">
        <v>443</v>
      </c>
      <c r="F271" s="50" t="s">
        <v>231</v>
      </c>
      <c r="G271" s="268" t="s">
        <v>53</v>
      </c>
      <c r="H271" s="194" t="s">
        <v>142</v>
      </c>
      <c r="I271" s="286">
        <v>11.794854000000999</v>
      </c>
      <c r="J271" s="287">
        <f t="shared" si="20"/>
        <v>200</v>
      </c>
      <c r="K271" s="288">
        <v>200</v>
      </c>
      <c r="L271" s="288"/>
      <c r="M271" s="289" t="e">
        <f t="shared" si="21"/>
        <v>#DIV/0!</v>
      </c>
      <c r="N271" s="289">
        <f t="shared" si="22"/>
        <v>0</v>
      </c>
      <c r="O271" s="290">
        <f>IF(K271="nio",0,IF(K271&gt;0,VLOOKUP(G271,'3-Productie normen'!A:K,VLOOKUP(K271,'3-Productie normen'!$B$35:$C$41,2,FALSE),FALSE)))/VLOOKUP(B271,'2-Kosten per locatie'!$A$12:$C$15,3,FALSE)</f>
        <v>0</v>
      </c>
      <c r="P271" s="290">
        <f t="shared" si="23"/>
        <v>0</v>
      </c>
      <c r="Q271" s="291"/>
      <c r="S271" s="292">
        <f t="shared" si="24"/>
        <v>2358.9708000001997</v>
      </c>
    </row>
    <row r="272" spans="1:19" ht="14.1" customHeight="1">
      <c r="A272" s="38">
        <v>272</v>
      </c>
      <c r="B272" s="213" t="s">
        <v>37</v>
      </c>
      <c r="C272" s="213" t="s">
        <v>95</v>
      </c>
      <c r="D272" s="284" t="s">
        <v>441</v>
      </c>
      <c r="E272" s="49" t="s">
        <v>444</v>
      </c>
      <c r="F272" s="50" t="s">
        <v>163</v>
      </c>
      <c r="G272" s="268" t="s">
        <v>50</v>
      </c>
      <c r="H272" s="194" t="s">
        <v>142</v>
      </c>
      <c r="I272" s="286">
        <v>22.022400000000001</v>
      </c>
      <c r="J272" s="287">
        <f t="shared" si="20"/>
        <v>200</v>
      </c>
      <c r="K272" s="288">
        <v>200</v>
      </c>
      <c r="L272" s="288"/>
      <c r="M272" s="289" t="e">
        <f t="shared" si="21"/>
        <v>#DIV/0!</v>
      </c>
      <c r="N272" s="289">
        <f t="shared" si="22"/>
        <v>0</v>
      </c>
      <c r="O272" s="290">
        <f>IF(K272="nio",0,IF(K272&gt;0,VLOOKUP(G272,'3-Productie normen'!A:K,VLOOKUP(K272,'3-Productie normen'!$B$35:$C$41,2,FALSE),FALSE)))/VLOOKUP(B272,'2-Kosten per locatie'!$A$12:$C$15,3,FALSE)</f>
        <v>0</v>
      </c>
      <c r="P272" s="290">
        <f t="shared" si="23"/>
        <v>0</v>
      </c>
      <c r="Q272" s="291"/>
      <c r="S272" s="292">
        <f t="shared" si="24"/>
        <v>4404.4800000000005</v>
      </c>
    </row>
    <row r="273" spans="1:19" ht="14.1" customHeight="1">
      <c r="A273" s="38">
        <v>273</v>
      </c>
      <c r="B273" s="213" t="s">
        <v>37</v>
      </c>
      <c r="C273" s="213" t="s">
        <v>95</v>
      </c>
      <c r="D273" s="284" t="s">
        <v>441</v>
      </c>
      <c r="E273" s="49" t="s">
        <v>445</v>
      </c>
      <c r="F273" s="50" t="s">
        <v>235</v>
      </c>
      <c r="G273" s="268" t="s">
        <v>47</v>
      </c>
      <c r="H273" s="194" t="s">
        <v>142</v>
      </c>
      <c r="I273" s="286">
        <v>5.0726250000000004</v>
      </c>
      <c r="J273" s="287">
        <f t="shared" si="20"/>
        <v>80</v>
      </c>
      <c r="K273" s="288">
        <v>80</v>
      </c>
      <c r="L273" s="288"/>
      <c r="M273" s="289" t="e">
        <f t="shared" si="21"/>
        <v>#DIV/0!</v>
      </c>
      <c r="N273" s="289">
        <f t="shared" si="22"/>
        <v>0</v>
      </c>
      <c r="O273" s="290">
        <f>IF(K273="nio",0,IF(K273&gt;0,VLOOKUP(G273,'3-Productie normen'!A:K,VLOOKUP(K273,'3-Productie normen'!$B$35:$C$41,2,FALSE),FALSE)))/VLOOKUP(B273,'2-Kosten per locatie'!$A$12:$C$15,3,FALSE)</f>
        <v>0</v>
      </c>
      <c r="P273" s="290">
        <f t="shared" si="23"/>
        <v>0</v>
      </c>
      <c r="Q273" s="291"/>
      <c r="S273" s="292">
        <f t="shared" si="24"/>
        <v>405.81000000000006</v>
      </c>
    </row>
    <row r="274" spans="1:19" ht="14.1" customHeight="1">
      <c r="A274" s="38">
        <v>274</v>
      </c>
      <c r="B274" s="213" t="s">
        <v>37</v>
      </c>
      <c r="C274" s="213" t="s">
        <v>95</v>
      </c>
      <c r="D274" s="284" t="s">
        <v>441</v>
      </c>
      <c r="E274" s="49" t="s">
        <v>446</v>
      </c>
      <c r="F274" s="50" t="s">
        <v>447</v>
      </c>
      <c r="G274" s="271" t="s">
        <v>61</v>
      </c>
      <c r="H274" s="194" t="s">
        <v>99</v>
      </c>
      <c r="I274" s="286">
        <v>69.756960771915999</v>
      </c>
      <c r="J274" s="287">
        <f t="shared" si="20"/>
        <v>200</v>
      </c>
      <c r="K274" s="288">
        <v>200</v>
      </c>
      <c r="L274" s="288"/>
      <c r="M274" s="289" t="e">
        <f t="shared" si="21"/>
        <v>#DIV/0!</v>
      </c>
      <c r="N274" s="289">
        <f t="shared" si="22"/>
        <v>0</v>
      </c>
      <c r="O274" s="290">
        <f>IF(K274="nio",0,IF(K274&gt;0,VLOOKUP(G274,'3-Productie normen'!A:K,VLOOKUP(K274,'3-Productie normen'!$B$35:$C$41,2,FALSE),FALSE)))/VLOOKUP(B274,'2-Kosten per locatie'!$A$12:$C$15,3,FALSE)</f>
        <v>0</v>
      </c>
      <c r="P274" s="290">
        <f t="shared" si="23"/>
        <v>0</v>
      </c>
      <c r="Q274" s="291"/>
      <c r="S274" s="292">
        <f t="shared" si="24"/>
        <v>13951.3921543832</v>
      </c>
    </row>
    <row r="275" spans="1:19" ht="14.1" customHeight="1">
      <c r="A275" s="38">
        <v>275</v>
      </c>
      <c r="B275" s="213" t="s">
        <v>37</v>
      </c>
      <c r="C275" s="213" t="s">
        <v>95</v>
      </c>
      <c r="D275" s="284" t="s">
        <v>441</v>
      </c>
      <c r="E275" s="49" t="s">
        <v>448</v>
      </c>
      <c r="F275" s="50" t="s">
        <v>449</v>
      </c>
      <c r="G275" s="271" t="s">
        <v>61</v>
      </c>
      <c r="H275" s="194" t="s">
        <v>99</v>
      </c>
      <c r="I275" s="286">
        <v>76.340618313847003</v>
      </c>
      <c r="J275" s="287">
        <f t="shared" si="20"/>
        <v>200</v>
      </c>
      <c r="K275" s="288">
        <v>200</v>
      </c>
      <c r="L275" s="288"/>
      <c r="M275" s="289" t="e">
        <f t="shared" si="21"/>
        <v>#DIV/0!</v>
      </c>
      <c r="N275" s="289">
        <f t="shared" si="22"/>
        <v>0</v>
      </c>
      <c r="O275" s="290">
        <f>IF(K275="nio",0,IF(K275&gt;0,VLOOKUP(G275,'3-Productie normen'!A:K,VLOOKUP(K275,'3-Productie normen'!$B$35:$C$41,2,FALSE),FALSE)))/VLOOKUP(B275,'2-Kosten per locatie'!$A$12:$C$15,3,FALSE)</f>
        <v>0</v>
      </c>
      <c r="P275" s="290">
        <f t="shared" si="23"/>
        <v>0</v>
      </c>
      <c r="Q275" s="291"/>
      <c r="S275" s="292">
        <f t="shared" si="24"/>
        <v>15268.1236627694</v>
      </c>
    </row>
    <row r="276" spans="1:19" ht="14.1" customHeight="1">
      <c r="A276" s="38">
        <v>276</v>
      </c>
      <c r="B276" s="213" t="s">
        <v>37</v>
      </c>
      <c r="C276" s="213" t="s">
        <v>95</v>
      </c>
      <c r="D276" s="284" t="s">
        <v>441</v>
      </c>
      <c r="E276" s="49" t="s">
        <v>450</v>
      </c>
      <c r="F276" s="50" t="s">
        <v>451</v>
      </c>
      <c r="G276" s="271" t="s">
        <v>60</v>
      </c>
      <c r="H276" s="194" t="s">
        <v>99</v>
      </c>
      <c r="I276" s="286">
        <v>75.065831968561</v>
      </c>
      <c r="J276" s="287">
        <f t="shared" si="20"/>
        <v>200</v>
      </c>
      <c r="K276" s="288">
        <v>200</v>
      </c>
      <c r="L276" s="288"/>
      <c r="M276" s="289" t="e">
        <f t="shared" si="21"/>
        <v>#DIV/0!</v>
      </c>
      <c r="N276" s="289">
        <f t="shared" si="22"/>
        <v>0</v>
      </c>
      <c r="O276" s="290">
        <f>IF(K276="nio",0,IF(K276&gt;0,VLOOKUP(G276,'3-Productie normen'!A:K,VLOOKUP(K276,'3-Productie normen'!$B$35:$C$41,2,FALSE),FALSE)))/VLOOKUP(B276,'2-Kosten per locatie'!$A$12:$C$15,3,FALSE)</f>
        <v>0</v>
      </c>
      <c r="P276" s="290">
        <f t="shared" si="23"/>
        <v>0</v>
      </c>
      <c r="Q276" s="291"/>
      <c r="S276" s="292">
        <f t="shared" si="24"/>
        <v>15013.166393712199</v>
      </c>
    </row>
    <row r="277" spans="1:19" ht="14.1" customHeight="1">
      <c r="A277" s="38">
        <v>277</v>
      </c>
      <c r="B277" s="213" t="s">
        <v>37</v>
      </c>
      <c r="C277" s="213" t="s">
        <v>95</v>
      </c>
      <c r="D277" s="284" t="s">
        <v>441</v>
      </c>
      <c r="E277" s="49" t="s">
        <v>452</v>
      </c>
      <c r="F277" s="50" t="s">
        <v>235</v>
      </c>
      <c r="G277" s="268" t="s">
        <v>47</v>
      </c>
      <c r="H277" s="194" t="s">
        <v>99</v>
      </c>
      <c r="I277" s="286">
        <v>6.5913750000000002</v>
      </c>
      <c r="J277" s="287">
        <f t="shared" si="20"/>
        <v>80</v>
      </c>
      <c r="K277" s="288">
        <v>80</v>
      </c>
      <c r="L277" s="288"/>
      <c r="M277" s="289" t="e">
        <f t="shared" si="21"/>
        <v>#DIV/0!</v>
      </c>
      <c r="N277" s="289">
        <f t="shared" si="22"/>
        <v>0</v>
      </c>
      <c r="O277" s="290">
        <f>IF(K277="nio",0,IF(K277&gt;0,VLOOKUP(G277,'3-Productie normen'!A:K,VLOOKUP(K277,'3-Productie normen'!$B$35:$C$41,2,FALSE),FALSE)))/VLOOKUP(B277,'2-Kosten per locatie'!$A$12:$C$15,3,FALSE)</f>
        <v>0</v>
      </c>
      <c r="P277" s="290">
        <f t="shared" si="23"/>
        <v>0</v>
      </c>
      <c r="Q277" s="291"/>
      <c r="S277" s="292">
        <f t="shared" si="24"/>
        <v>527.31000000000006</v>
      </c>
    </row>
    <row r="278" spans="1:19" ht="14.1" customHeight="1">
      <c r="A278" s="38">
        <v>278</v>
      </c>
      <c r="B278" s="213" t="s">
        <v>37</v>
      </c>
      <c r="C278" s="213" t="s">
        <v>95</v>
      </c>
      <c r="D278" s="284" t="s">
        <v>441</v>
      </c>
      <c r="E278" s="49" t="s">
        <v>453</v>
      </c>
      <c r="F278" s="50" t="s">
        <v>246</v>
      </c>
      <c r="G278" s="268" t="s">
        <v>47</v>
      </c>
      <c r="H278" s="194" t="s">
        <v>142</v>
      </c>
      <c r="I278" s="286">
        <v>38.916549999996001</v>
      </c>
      <c r="J278" s="287">
        <f t="shared" si="20"/>
        <v>80</v>
      </c>
      <c r="K278" s="288">
        <v>80</v>
      </c>
      <c r="L278" s="288"/>
      <c r="M278" s="289" t="e">
        <f t="shared" si="21"/>
        <v>#DIV/0!</v>
      </c>
      <c r="N278" s="289">
        <f t="shared" si="22"/>
        <v>0</v>
      </c>
      <c r="O278" s="290">
        <f>IF(K278="nio",0,IF(K278&gt;0,VLOOKUP(G278,'3-Productie normen'!A:K,VLOOKUP(K278,'3-Productie normen'!$B$35:$C$41,2,FALSE),FALSE)))/VLOOKUP(B278,'2-Kosten per locatie'!$A$12:$C$15,3,FALSE)</f>
        <v>0</v>
      </c>
      <c r="P278" s="290">
        <f t="shared" si="23"/>
        <v>0</v>
      </c>
      <c r="Q278" s="291"/>
      <c r="S278" s="292">
        <f t="shared" si="24"/>
        <v>3113.3239999996799</v>
      </c>
    </row>
    <row r="279" spans="1:19" ht="14.1" customHeight="1">
      <c r="A279" s="38">
        <v>279</v>
      </c>
      <c r="B279" s="213" t="s">
        <v>37</v>
      </c>
      <c r="C279" s="213" t="s">
        <v>95</v>
      </c>
      <c r="D279" s="284" t="s">
        <v>441</v>
      </c>
      <c r="E279" s="49" t="s">
        <v>454</v>
      </c>
      <c r="F279" s="50" t="s">
        <v>141</v>
      </c>
      <c r="G279" s="271" t="s">
        <v>60</v>
      </c>
      <c r="H279" s="194" t="s">
        <v>142</v>
      </c>
      <c r="I279" s="286">
        <v>39.700521999994997</v>
      </c>
      <c r="J279" s="287">
        <f t="shared" si="20"/>
        <v>200</v>
      </c>
      <c r="K279" s="288">
        <v>200</v>
      </c>
      <c r="L279" s="288"/>
      <c r="M279" s="289" t="e">
        <f t="shared" si="21"/>
        <v>#DIV/0!</v>
      </c>
      <c r="N279" s="289">
        <f t="shared" si="22"/>
        <v>0</v>
      </c>
      <c r="O279" s="290">
        <f>IF(K279="nio",0,IF(K279&gt;0,VLOOKUP(G279,'3-Productie normen'!A:K,VLOOKUP(K279,'3-Productie normen'!$B$35:$C$41,2,FALSE),FALSE)))/VLOOKUP(B279,'2-Kosten per locatie'!$A$12:$C$15,3,FALSE)</f>
        <v>0</v>
      </c>
      <c r="P279" s="290">
        <f t="shared" si="23"/>
        <v>0</v>
      </c>
      <c r="Q279" s="291"/>
      <c r="S279" s="292">
        <f t="shared" si="24"/>
        <v>7940.1043999989997</v>
      </c>
    </row>
    <row r="280" spans="1:19" ht="14.1" customHeight="1">
      <c r="A280" s="38">
        <v>280</v>
      </c>
      <c r="B280" s="213" t="s">
        <v>37</v>
      </c>
      <c r="C280" s="213" t="s">
        <v>95</v>
      </c>
      <c r="D280" s="284" t="s">
        <v>441</v>
      </c>
      <c r="E280" s="49" t="s">
        <v>455</v>
      </c>
      <c r="F280" s="50" t="s">
        <v>265</v>
      </c>
      <c r="G280" s="268" t="s">
        <v>56</v>
      </c>
      <c r="H280" s="194" t="s">
        <v>142</v>
      </c>
      <c r="I280" s="286">
        <v>46.704708000015003</v>
      </c>
      <c r="J280" s="287">
        <f t="shared" si="20"/>
        <v>200</v>
      </c>
      <c r="K280" s="288">
        <v>200</v>
      </c>
      <c r="L280" s="288"/>
      <c r="M280" s="289" t="e">
        <f t="shared" si="21"/>
        <v>#DIV/0!</v>
      </c>
      <c r="N280" s="289">
        <f t="shared" si="22"/>
        <v>0</v>
      </c>
      <c r="O280" s="290">
        <f>IF(K280="nio",0,IF(K280&gt;0,VLOOKUP(G280,'3-Productie normen'!A:K,VLOOKUP(K280,'3-Productie normen'!$B$35:$C$41,2,FALSE),FALSE)))/VLOOKUP(B280,'2-Kosten per locatie'!$A$12:$C$15,3,FALSE)</f>
        <v>0</v>
      </c>
      <c r="P280" s="290">
        <f t="shared" si="23"/>
        <v>0</v>
      </c>
      <c r="Q280" s="291"/>
      <c r="S280" s="292">
        <f t="shared" si="24"/>
        <v>9340.9416000030014</v>
      </c>
    </row>
    <row r="281" spans="1:19" ht="14.1" customHeight="1">
      <c r="A281" s="38">
        <v>281</v>
      </c>
      <c r="B281" s="213" t="s">
        <v>37</v>
      </c>
      <c r="C281" s="213" t="s">
        <v>95</v>
      </c>
      <c r="D281" s="284" t="s">
        <v>441</v>
      </c>
      <c r="E281" s="49" t="s">
        <v>456</v>
      </c>
      <c r="F281" s="50" t="s">
        <v>250</v>
      </c>
      <c r="G281" s="271" t="s">
        <v>60</v>
      </c>
      <c r="H281" s="194" t="s">
        <v>142</v>
      </c>
      <c r="I281" s="286">
        <v>23.556499999999001</v>
      </c>
      <c r="J281" s="287">
        <f t="shared" si="20"/>
        <v>200</v>
      </c>
      <c r="K281" s="288">
        <v>200</v>
      </c>
      <c r="L281" s="288"/>
      <c r="M281" s="289" t="e">
        <f t="shared" si="21"/>
        <v>#DIV/0!</v>
      </c>
      <c r="N281" s="289">
        <f t="shared" si="22"/>
        <v>0</v>
      </c>
      <c r="O281" s="290">
        <f>IF(K281="nio",0,IF(K281&gt;0,VLOOKUP(G281,'3-Productie normen'!A:K,VLOOKUP(K281,'3-Productie normen'!$B$35:$C$41,2,FALSE),FALSE)))/VLOOKUP(B281,'2-Kosten per locatie'!$A$12:$C$15,3,FALSE)</f>
        <v>0</v>
      </c>
      <c r="P281" s="290">
        <f t="shared" si="23"/>
        <v>0</v>
      </c>
      <c r="Q281" s="291"/>
      <c r="S281" s="292">
        <f t="shared" si="24"/>
        <v>4711.2999999998001</v>
      </c>
    </row>
    <row r="282" spans="1:19" ht="14.1" customHeight="1">
      <c r="A282" s="38">
        <v>282</v>
      </c>
      <c r="B282" s="213" t="s">
        <v>37</v>
      </c>
      <c r="C282" s="213" t="s">
        <v>95</v>
      </c>
      <c r="D282" s="284" t="s">
        <v>441</v>
      </c>
      <c r="E282" s="49" t="s">
        <v>457</v>
      </c>
      <c r="F282" s="50" t="s">
        <v>458</v>
      </c>
      <c r="G282" s="268" t="s">
        <v>49</v>
      </c>
      <c r="H282" s="194" t="s">
        <v>142</v>
      </c>
      <c r="I282" s="286">
        <v>15.905749999993001</v>
      </c>
      <c r="J282" s="287">
        <f t="shared" si="20"/>
        <v>200</v>
      </c>
      <c r="K282" s="288">
        <v>200</v>
      </c>
      <c r="L282" s="288"/>
      <c r="M282" s="289" t="e">
        <f t="shared" si="21"/>
        <v>#DIV/0!</v>
      </c>
      <c r="N282" s="289">
        <f t="shared" si="22"/>
        <v>0</v>
      </c>
      <c r="O282" s="290">
        <f>IF(K282="nio",0,IF(K282&gt;0,VLOOKUP(G282,'3-Productie normen'!A:K,VLOOKUP(K282,'3-Productie normen'!$B$35:$C$41,2,FALSE),FALSE)))/VLOOKUP(B282,'2-Kosten per locatie'!$A$12:$C$15,3,FALSE)</f>
        <v>0</v>
      </c>
      <c r="P282" s="290">
        <f t="shared" si="23"/>
        <v>0</v>
      </c>
      <c r="Q282" s="291"/>
      <c r="S282" s="292">
        <f t="shared" si="24"/>
        <v>3181.1499999985999</v>
      </c>
    </row>
    <row r="283" spans="1:19" ht="14.1" customHeight="1">
      <c r="A283" s="38">
        <v>283</v>
      </c>
      <c r="B283" s="213" t="s">
        <v>37</v>
      </c>
      <c r="C283" s="213" t="s">
        <v>95</v>
      </c>
      <c r="D283" s="284" t="s">
        <v>441</v>
      </c>
      <c r="E283" s="49" t="s">
        <v>459</v>
      </c>
      <c r="F283" s="50" t="s">
        <v>141</v>
      </c>
      <c r="G283" s="271" t="s">
        <v>60</v>
      </c>
      <c r="H283" s="194" t="s">
        <v>142</v>
      </c>
      <c r="I283" s="286">
        <v>39.870749999986998</v>
      </c>
      <c r="J283" s="287">
        <f t="shared" si="20"/>
        <v>200</v>
      </c>
      <c r="K283" s="288">
        <v>200</v>
      </c>
      <c r="L283" s="288"/>
      <c r="M283" s="289" t="e">
        <f t="shared" si="21"/>
        <v>#DIV/0!</v>
      </c>
      <c r="N283" s="289">
        <f t="shared" si="22"/>
        <v>0</v>
      </c>
      <c r="O283" s="290">
        <f>IF(K283="nio",0,IF(K283&gt;0,VLOOKUP(G283,'3-Productie normen'!A:K,VLOOKUP(K283,'3-Productie normen'!$B$35:$C$41,2,FALSE),FALSE)))/VLOOKUP(B283,'2-Kosten per locatie'!$A$12:$C$15,3,FALSE)</f>
        <v>0</v>
      </c>
      <c r="P283" s="290">
        <f t="shared" si="23"/>
        <v>0</v>
      </c>
      <c r="Q283" s="291"/>
      <c r="S283" s="292">
        <f t="shared" si="24"/>
        <v>7974.1499999973994</v>
      </c>
    </row>
    <row r="284" spans="1:19" ht="14.1" customHeight="1">
      <c r="A284" s="38">
        <v>284</v>
      </c>
      <c r="B284" s="213" t="s">
        <v>37</v>
      </c>
      <c r="C284" s="213" t="s">
        <v>95</v>
      </c>
      <c r="D284" s="284" t="s">
        <v>441</v>
      </c>
      <c r="E284" s="49" t="s">
        <v>460</v>
      </c>
      <c r="F284" s="50" t="s">
        <v>267</v>
      </c>
      <c r="G284" s="268" t="s">
        <v>47</v>
      </c>
      <c r="H284" s="194" t="s">
        <v>142</v>
      </c>
      <c r="I284" s="286">
        <v>5.4576000000000002</v>
      </c>
      <c r="J284" s="287">
        <f t="shared" si="20"/>
        <v>80</v>
      </c>
      <c r="K284" s="288">
        <v>80</v>
      </c>
      <c r="L284" s="288"/>
      <c r="M284" s="289" t="e">
        <f t="shared" si="21"/>
        <v>#DIV/0!</v>
      </c>
      <c r="N284" s="289">
        <f t="shared" si="22"/>
        <v>0</v>
      </c>
      <c r="O284" s="290">
        <f>IF(K284="nio",0,IF(K284&gt;0,VLOOKUP(G284,'3-Productie normen'!A:K,VLOOKUP(K284,'3-Productie normen'!$B$35:$C$41,2,FALSE),FALSE)))/VLOOKUP(B284,'2-Kosten per locatie'!$A$12:$C$15,3,FALSE)</f>
        <v>0</v>
      </c>
      <c r="P284" s="290">
        <f t="shared" si="23"/>
        <v>0</v>
      </c>
      <c r="Q284" s="291"/>
      <c r="S284" s="292">
        <f t="shared" si="24"/>
        <v>436.608</v>
      </c>
    </row>
    <row r="285" spans="1:19" ht="14.1" customHeight="1">
      <c r="A285" s="38">
        <v>285</v>
      </c>
      <c r="B285" s="213" t="s">
        <v>37</v>
      </c>
      <c r="C285" s="213" t="s">
        <v>95</v>
      </c>
      <c r="D285" s="284" t="s">
        <v>441</v>
      </c>
      <c r="E285" s="49" t="s">
        <v>461</v>
      </c>
      <c r="F285" s="50" t="s">
        <v>462</v>
      </c>
      <c r="G285" s="268" t="s">
        <v>47</v>
      </c>
      <c r="H285" s="194" t="s">
        <v>142</v>
      </c>
      <c r="I285" s="286">
        <v>10.714149999998</v>
      </c>
      <c r="J285" s="287">
        <f t="shared" si="20"/>
        <v>80</v>
      </c>
      <c r="K285" s="288">
        <v>80</v>
      </c>
      <c r="L285" s="288"/>
      <c r="M285" s="289" t="e">
        <f t="shared" si="21"/>
        <v>#DIV/0!</v>
      </c>
      <c r="N285" s="289">
        <f t="shared" si="22"/>
        <v>0</v>
      </c>
      <c r="O285" s="290">
        <f>IF(K285="nio",0,IF(K285&gt;0,VLOOKUP(G285,'3-Productie normen'!A:K,VLOOKUP(K285,'3-Productie normen'!$B$35:$C$41,2,FALSE),FALSE)))/VLOOKUP(B285,'2-Kosten per locatie'!$A$12:$C$15,3,FALSE)</f>
        <v>0</v>
      </c>
      <c r="P285" s="290">
        <f t="shared" si="23"/>
        <v>0</v>
      </c>
      <c r="Q285" s="291"/>
      <c r="S285" s="292">
        <f t="shared" si="24"/>
        <v>857.13199999983999</v>
      </c>
    </row>
    <row r="286" spans="1:19" ht="14.1" customHeight="1">
      <c r="A286" s="38">
        <v>286</v>
      </c>
      <c r="B286" s="213" t="s">
        <v>37</v>
      </c>
      <c r="C286" s="213" t="s">
        <v>95</v>
      </c>
      <c r="D286" s="284" t="s">
        <v>441</v>
      </c>
      <c r="E286" s="49" t="s">
        <v>463</v>
      </c>
      <c r="F286" s="50" t="s">
        <v>464</v>
      </c>
      <c r="G286" s="268" t="s">
        <v>49</v>
      </c>
      <c r="H286" s="194" t="s">
        <v>142</v>
      </c>
      <c r="I286" s="286">
        <v>78.061249999992</v>
      </c>
      <c r="J286" s="287">
        <f t="shared" si="20"/>
        <v>200</v>
      </c>
      <c r="K286" s="288">
        <v>200</v>
      </c>
      <c r="L286" s="288"/>
      <c r="M286" s="289" t="e">
        <f t="shared" si="21"/>
        <v>#DIV/0!</v>
      </c>
      <c r="N286" s="289">
        <f t="shared" si="22"/>
        <v>0</v>
      </c>
      <c r="O286" s="290">
        <f>IF(K286="nio",0,IF(K286&gt;0,VLOOKUP(G286,'3-Productie normen'!A:K,VLOOKUP(K286,'3-Productie normen'!$B$35:$C$41,2,FALSE),FALSE)))/VLOOKUP(B286,'2-Kosten per locatie'!$A$12:$C$15,3,FALSE)</f>
        <v>0</v>
      </c>
      <c r="P286" s="290">
        <f t="shared" si="23"/>
        <v>0</v>
      </c>
      <c r="Q286" s="291"/>
      <c r="S286" s="292">
        <f t="shared" si="24"/>
        <v>15612.249999998399</v>
      </c>
    </row>
    <row r="287" spans="1:19" ht="14.1" customHeight="1">
      <c r="A287" s="38">
        <v>287</v>
      </c>
      <c r="B287" s="213" t="s">
        <v>37</v>
      </c>
      <c r="C287" s="213" t="s">
        <v>95</v>
      </c>
      <c r="D287" s="284" t="s">
        <v>441</v>
      </c>
      <c r="E287" s="49" t="s">
        <v>465</v>
      </c>
      <c r="F287" s="50" t="s">
        <v>466</v>
      </c>
      <c r="G287" s="194" t="s">
        <v>65</v>
      </c>
      <c r="H287" s="194" t="s">
        <v>142</v>
      </c>
      <c r="I287" s="286">
        <v>72.408249999974004</v>
      </c>
      <c r="J287" s="287">
        <f t="shared" si="20"/>
        <v>0</v>
      </c>
      <c r="K287" s="288" t="s">
        <v>104</v>
      </c>
      <c r="L287" s="288"/>
      <c r="M287" s="289">
        <f t="shared" si="21"/>
        <v>0</v>
      </c>
      <c r="N287" s="289">
        <f t="shared" si="22"/>
        <v>0</v>
      </c>
      <c r="O287" s="290">
        <f>IF(K287="nio",0,IF(K287&gt;0,VLOOKUP(G287,'3-Productie normen'!A:K,VLOOKUP(K287,'3-Productie normen'!$B$35:$C$41,2,FALSE),FALSE)))/VLOOKUP(B287,'2-Kosten per locatie'!$A$12:$C$15,3,FALSE)</f>
        <v>0</v>
      </c>
      <c r="P287" s="290">
        <f t="shared" si="23"/>
        <v>0</v>
      </c>
      <c r="Q287" s="291"/>
      <c r="S287" s="292">
        <f t="shared" si="24"/>
        <v>0</v>
      </c>
    </row>
    <row r="288" spans="1:19" ht="14.1" customHeight="1">
      <c r="A288" s="38">
        <v>288</v>
      </c>
      <c r="B288" s="213" t="s">
        <v>37</v>
      </c>
      <c r="C288" s="213" t="s">
        <v>95</v>
      </c>
      <c r="D288" s="284" t="s">
        <v>441</v>
      </c>
      <c r="E288" s="49" t="s">
        <v>467</v>
      </c>
      <c r="F288" s="50" t="s">
        <v>153</v>
      </c>
      <c r="G288" s="268" t="s">
        <v>47</v>
      </c>
      <c r="H288" s="194" t="s">
        <v>142</v>
      </c>
      <c r="I288" s="286">
        <v>14.586499999997001</v>
      </c>
      <c r="J288" s="287">
        <f t="shared" si="20"/>
        <v>80</v>
      </c>
      <c r="K288" s="288">
        <v>80</v>
      </c>
      <c r="L288" s="288"/>
      <c r="M288" s="289" t="e">
        <f t="shared" si="21"/>
        <v>#DIV/0!</v>
      </c>
      <c r="N288" s="289">
        <f t="shared" si="22"/>
        <v>0</v>
      </c>
      <c r="O288" s="290">
        <f>IF(K288="nio",0,IF(K288&gt;0,VLOOKUP(G288,'3-Productie normen'!A:K,VLOOKUP(K288,'3-Productie normen'!$B$35:$C$41,2,FALSE),FALSE)))/VLOOKUP(B288,'2-Kosten per locatie'!$A$12:$C$15,3,FALSE)</f>
        <v>0</v>
      </c>
      <c r="P288" s="290">
        <f t="shared" si="23"/>
        <v>0</v>
      </c>
      <c r="Q288" s="291"/>
      <c r="S288" s="292">
        <f t="shared" si="24"/>
        <v>1166.91999999976</v>
      </c>
    </row>
    <row r="289" spans="1:19" ht="14.1" customHeight="1">
      <c r="A289" s="38">
        <v>289</v>
      </c>
      <c r="B289" s="213" t="s">
        <v>37</v>
      </c>
      <c r="C289" s="213" t="s">
        <v>95</v>
      </c>
      <c r="D289" s="284" t="s">
        <v>441</v>
      </c>
      <c r="E289" s="49" t="s">
        <v>468</v>
      </c>
      <c r="F289" s="50" t="s">
        <v>62</v>
      </c>
      <c r="G289" s="271" t="s">
        <v>62</v>
      </c>
      <c r="H289" s="194" t="s">
        <v>142</v>
      </c>
      <c r="I289" s="286">
        <v>128.81566556918</v>
      </c>
      <c r="J289" s="287">
        <f t="shared" si="20"/>
        <v>200</v>
      </c>
      <c r="K289" s="288">
        <v>200</v>
      </c>
      <c r="L289" s="288"/>
      <c r="M289" s="289" t="e">
        <f t="shared" si="21"/>
        <v>#DIV/0!</v>
      </c>
      <c r="N289" s="289">
        <f t="shared" si="22"/>
        <v>0</v>
      </c>
      <c r="O289" s="290">
        <f>IF(K289="nio",0,IF(K289&gt;0,VLOOKUP(G289,'3-Productie normen'!A:K,VLOOKUP(K289,'3-Productie normen'!$B$35:$C$41,2,FALSE),FALSE)))/VLOOKUP(B289,'2-Kosten per locatie'!$A$12:$C$15,3,FALSE)</f>
        <v>0</v>
      </c>
      <c r="P289" s="290">
        <f t="shared" si="23"/>
        <v>0</v>
      </c>
      <c r="Q289" s="291"/>
      <c r="S289" s="292">
        <f t="shared" si="24"/>
        <v>25763.133113836</v>
      </c>
    </row>
    <row r="290" spans="1:19" ht="14.1" customHeight="1">
      <c r="A290" s="38">
        <v>290</v>
      </c>
      <c r="B290" s="213" t="s">
        <v>37</v>
      </c>
      <c r="C290" s="213" t="s">
        <v>95</v>
      </c>
      <c r="D290" s="284" t="s">
        <v>441</v>
      </c>
      <c r="E290" s="49" t="s">
        <v>469</v>
      </c>
      <c r="F290" s="50" t="s">
        <v>250</v>
      </c>
      <c r="G290" s="271" t="s">
        <v>60</v>
      </c>
      <c r="H290" s="194" t="s">
        <v>142</v>
      </c>
      <c r="I290" s="286">
        <v>18.896060332242001</v>
      </c>
      <c r="J290" s="287">
        <f t="shared" si="20"/>
        <v>200</v>
      </c>
      <c r="K290" s="288">
        <v>200</v>
      </c>
      <c r="L290" s="288"/>
      <c r="M290" s="289" t="e">
        <f t="shared" si="21"/>
        <v>#DIV/0!</v>
      </c>
      <c r="N290" s="289">
        <f t="shared" si="22"/>
        <v>0</v>
      </c>
      <c r="O290" s="290">
        <f>IF(K290="nio",0,IF(K290&gt;0,VLOOKUP(G290,'3-Productie normen'!A:K,VLOOKUP(K290,'3-Productie normen'!$B$35:$C$41,2,FALSE),FALSE)))/VLOOKUP(B290,'2-Kosten per locatie'!$A$12:$C$15,3,FALSE)</f>
        <v>0</v>
      </c>
      <c r="P290" s="290">
        <f t="shared" si="23"/>
        <v>0</v>
      </c>
      <c r="Q290" s="291"/>
      <c r="S290" s="292">
        <f t="shared" si="24"/>
        <v>3779.2120664484</v>
      </c>
    </row>
    <row r="291" spans="1:19" ht="14.1" customHeight="1">
      <c r="A291" s="38">
        <v>291</v>
      </c>
      <c r="B291" s="213" t="s">
        <v>37</v>
      </c>
      <c r="C291" s="213" t="s">
        <v>95</v>
      </c>
      <c r="D291" s="284" t="s">
        <v>441</v>
      </c>
      <c r="E291" s="49" t="s">
        <v>470</v>
      </c>
      <c r="F291" s="50" t="s">
        <v>246</v>
      </c>
      <c r="G291" s="268" t="s">
        <v>47</v>
      </c>
      <c r="H291" s="194" t="s">
        <v>142</v>
      </c>
      <c r="I291" s="286">
        <v>85.742293197638006</v>
      </c>
      <c r="J291" s="287">
        <f t="shared" si="20"/>
        <v>80</v>
      </c>
      <c r="K291" s="288">
        <v>80</v>
      </c>
      <c r="L291" s="288"/>
      <c r="M291" s="289" t="e">
        <f t="shared" si="21"/>
        <v>#DIV/0!</v>
      </c>
      <c r="N291" s="289">
        <f t="shared" si="22"/>
        <v>0</v>
      </c>
      <c r="O291" s="290">
        <f>IF(K291="nio",0,IF(K291&gt;0,VLOOKUP(G291,'3-Productie normen'!A:K,VLOOKUP(K291,'3-Productie normen'!$B$35:$C$41,2,FALSE),FALSE)))/VLOOKUP(B291,'2-Kosten per locatie'!$A$12:$C$15,3,FALSE)</f>
        <v>0</v>
      </c>
      <c r="P291" s="290">
        <f t="shared" si="23"/>
        <v>0</v>
      </c>
      <c r="Q291" s="291"/>
      <c r="S291" s="292">
        <f t="shared" si="24"/>
        <v>6859.3834558110402</v>
      </c>
    </row>
    <row r="292" spans="1:19" ht="14.1" customHeight="1">
      <c r="A292" s="38">
        <v>292</v>
      </c>
      <c r="B292" s="213" t="s">
        <v>37</v>
      </c>
      <c r="C292" s="213" t="s">
        <v>95</v>
      </c>
      <c r="D292" s="284" t="s">
        <v>441</v>
      </c>
      <c r="E292" s="49" t="s">
        <v>471</v>
      </c>
      <c r="F292" s="50" t="s">
        <v>250</v>
      </c>
      <c r="G292" s="271" t="s">
        <v>60</v>
      </c>
      <c r="H292" s="194" t="s">
        <v>142</v>
      </c>
      <c r="I292" s="286">
        <v>13.273532544426001</v>
      </c>
      <c r="J292" s="287">
        <f t="shared" si="20"/>
        <v>200</v>
      </c>
      <c r="K292" s="288">
        <v>200</v>
      </c>
      <c r="L292" s="288"/>
      <c r="M292" s="289" t="e">
        <f t="shared" si="21"/>
        <v>#DIV/0!</v>
      </c>
      <c r="N292" s="289">
        <f t="shared" si="22"/>
        <v>0</v>
      </c>
      <c r="O292" s="290">
        <f>IF(K292="nio",0,IF(K292&gt;0,VLOOKUP(G292,'3-Productie normen'!A:K,VLOOKUP(K292,'3-Productie normen'!$B$35:$C$41,2,FALSE),FALSE)))/VLOOKUP(B292,'2-Kosten per locatie'!$A$12:$C$15,3,FALSE)</f>
        <v>0</v>
      </c>
      <c r="P292" s="290">
        <f t="shared" si="23"/>
        <v>0</v>
      </c>
      <c r="Q292" s="291"/>
      <c r="S292" s="292">
        <f t="shared" si="24"/>
        <v>2654.7065088852</v>
      </c>
    </row>
    <row r="293" spans="1:19" ht="14.1" customHeight="1">
      <c r="A293" s="38">
        <v>293</v>
      </c>
      <c r="B293" s="213" t="s">
        <v>37</v>
      </c>
      <c r="C293" s="213" t="s">
        <v>95</v>
      </c>
      <c r="D293" s="284" t="s">
        <v>441</v>
      </c>
      <c r="E293" s="49" t="s">
        <v>472</v>
      </c>
      <c r="F293" s="50" t="s">
        <v>473</v>
      </c>
      <c r="G293" s="271" t="s">
        <v>60</v>
      </c>
      <c r="H293" s="194" t="s">
        <v>142</v>
      </c>
      <c r="I293" s="286">
        <v>69.626500000001002</v>
      </c>
      <c r="J293" s="287">
        <f t="shared" si="20"/>
        <v>200</v>
      </c>
      <c r="K293" s="288">
        <v>200</v>
      </c>
      <c r="L293" s="288"/>
      <c r="M293" s="289" t="e">
        <f t="shared" si="21"/>
        <v>#DIV/0!</v>
      </c>
      <c r="N293" s="289">
        <f t="shared" si="22"/>
        <v>0</v>
      </c>
      <c r="O293" s="290">
        <f>IF(K293="nio",0,IF(K293&gt;0,VLOOKUP(G293,'3-Productie normen'!A:K,VLOOKUP(K293,'3-Productie normen'!$B$35:$C$41,2,FALSE),FALSE)))/VLOOKUP(B293,'2-Kosten per locatie'!$A$12:$C$15,3,FALSE)</f>
        <v>0</v>
      </c>
      <c r="P293" s="290">
        <f t="shared" si="23"/>
        <v>0</v>
      </c>
      <c r="Q293" s="291"/>
      <c r="S293" s="292">
        <f t="shared" si="24"/>
        <v>13925.300000000201</v>
      </c>
    </row>
    <row r="294" spans="1:19" ht="14.1" customHeight="1">
      <c r="A294" s="38">
        <v>294</v>
      </c>
      <c r="B294" s="213" t="s">
        <v>37</v>
      </c>
      <c r="C294" s="213" t="s">
        <v>95</v>
      </c>
      <c r="D294" s="284" t="s">
        <v>441</v>
      </c>
      <c r="E294" s="49" t="s">
        <v>474</v>
      </c>
      <c r="F294" s="50" t="s">
        <v>475</v>
      </c>
      <c r="G294" s="194" t="s">
        <v>65</v>
      </c>
      <c r="H294" s="194" t="s">
        <v>142</v>
      </c>
      <c r="I294" s="286">
        <v>18.720392841719999</v>
      </c>
      <c r="J294" s="287">
        <f t="shared" si="20"/>
        <v>0</v>
      </c>
      <c r="K294" s="288" t="s">
        <v>104</v>
      </c>
      <c r="L294" s="288"/>
      <c r="M294" s="289">
        <f t="shared" si="21"/>
        <v>0</v>
      </c>
      <c r="N294" s="289">
        <f t="shared" si="22"/>
        <v>0</v>
      </c>
      <c r="O294" s="290">
        <f>IF(K294="nio",0,IF(K294&gt;0,VLOOKUP(G294,'3-Productie normen'!A:K,VLOOKUP(K294,'3-Productie normen'!$B$35:$C$41,2,FALSE),FALSE)))/VLOOKUP(B294,'2-Kosten per locatie'!$A$12:$C$15,3,FALSE)</f>
        <v>0</v>
      </c>
      <c r="P294" s="290">
        <f t="shared" si="23"/>
        <v>0</v>
      </c>
      <c r="Q294" s="291"/>
      <c r="S294" s="292">
        <f t="shared" si="24"/>
        <v>0</v>
      </c>
    </row>
    <row r="295" spans="1:19" ht="14.1" customHeight="1">
      <c r="A295" s="38">
        <v>295</v>
      </c>
      <c r="B295" s="213" t="s">
        <v>37</v>
      </c>
      <c r="C295" s="213" t="s">
        <v>95</v>
      </c>
      <c r="D295" s="284" t="s">
        <v>441</v>
      </c>
      <c r="E295" s="49" t="s">
        <v>476</v>
      </c>
      <c r="F295" s="50" t="s">
        <v>477</v>
      </c>
      <c r="G295" s="271" t="s">
        <v>61</v>
      </c>
      <c r="H295" s="194" t="s">
        <v>142</v>
      </c>
      <c r="I295" s="286">
        <v>75.319000000000003</v>
      </c>
      <c r="J295" s="287">
        <f t="shared" si="20"/>
        <v>200</v>
      </c>
      <c r="K295" s="288">
        <v>200</v>
      </c>
      <c r="L295" s="288"/>
      <c r="M295" s="289" t="e">
        <f t="shared" si="21"/>
        <v>#DIV/0!</v>
      </c>
      <c r="N295" s="289">
        <f t="shared" si="22"/>
        <v>0</v>
      </c>
      <c r="O295" s="290">
        <f>IF(K295="nio",0,IF(K295&gt;0,VLOOKUP(G295,'3-Productie normen'!A:K,VLOOKUP(K295,'3-Productie normen'!$B$35:$C$41,2,FALSE),FALSE)))/VLOOKUP(B295,'2-Kosten per locatie'!$A$12:$C$15,3,FALSE)</f>
        <v>0</v>
      </c>
      <c r="P295" s="290">
        <f t="shared" si="23"/>
        <v>0</v>
      </c>
      <c r="Q295" s="291"/>
      <c r="S295" s="292">
        <f t="shared" si="24"/>
        <v>15063.800000000001</v>
      </c>
    </row>
    <row r="296" spans="1:19" ht="14.1" customHeight="1">
      <c r="A296" s="38">
        <v>296</v>
      </c>
      <c r="B296" s="213" t="s">
        <v>37</v>
      </c>
      <c r="C296" s="213" t="s">
        <v>95</v>
      </c>
      <c r="D296" s="284" t="s">
        <v>441</v>
      </c>
      <c r="E296" s="49" t="s">
        <v>478</v>
      </c>
      <c r="F296" s="50" t="s">
        <v>141</v>
      </c>
      <c r="G296" s="271" t="s">
        <v>60</v>
      </c>
      <c r="H296" s="194" t="s">
        <v>142</v>
      </c>
      <c r="I296" s="286">
        <v>56.409000000006998</v>
      </c>
      <c r="J296" s="287">
        <f t="shared" si="20"/>
        <v>200</v>
      </c>
      <c r="K296" s="288">
        <v>200</v>
      </c>
      <c r="L296" s="288"/>
      <c r="M296" s="289" t="e">
        <f t="shared" si="21"/>
        <v>#DIV/0!</v>
      </c>
      <c r="N296" s="289">
        <f t="shared" si="22"/>
        <v>0</v>
      </c>
      <c r="O296" s="290">
        <f>IF(K296="nio",0,IF(K296&gt;0,VLOOKUP(G296,'3-Productie normen'!A:K,VLOOKUP(K296,'3-Productie normen'!$B$35:$C$41,2,FALSE),FALSE)))/VLOOKUP(B296,'2-Kosten per locatie'!$A$12:$C$15,3,FALSE)</f>
        <v>0</v>
      </c>
      <c r="P296" s="290">
        <f t="shared" si="23"/>
        <v>0</v>
      </c>
      <c r="Q296" s="291"/>
      <c r="S296" s="292">
        <f t="shared" si="24"/>
        <v>11281.8000000014</v>
      </c>
    </row>
    <row r="297" spans="1:19" ht="14.1" customHeight="1">
      <c r="A297" s="38">
        <v>297</v>
      </c>
      <c r="B297" s="213" t="s">
        <v>37</v>
      </c>
      <c r="C297" s="213" t="s">
        <v>95</v>
      </c>
      <c r="D297" s="284" t="s">
        <v>441</v>
      </c>
      <c r="E297" s="49" t="s">
        <v>479</v>
      </c>
      <c r="F297" s="50" t="s">
        <v>141</v>
      </c>
      <c r="G297" s="271" t="s">
        <v>60</v>
      </c>
      <c r="H297" s="194" t="s">
        <v>142</v>
      </c>
      <c r="I297" s="286">
        <v>56.536500000007003</v>
      </c>
      <c r="J297" s="287">
        <f t="shared" si="20"/>
        <v>200</v>
      </c>
      <c r="K297" s="288">
        <v>200</v>
      </c>
      <c r="L297" s="288"/>
      <c r="M297" s="289" t="e">
        <f t="shared" si="21"/>
        <v>#DIV/0!</v>
      </c>
      <c r="N297" s="289">
        <f t="shared" si="22"/>
        <v>0</v>
      </c>
      <c r="O297" s="290">
        <f>IF(K297="nio",0,IF(K297&gt;0,VLOOKUP(G297,'3-Productie normen'!A:K,VLOOKUP(K297,'3-Productie normen'!$B$35:$C$41,2,FALSE),FALSE)))/VLOOKUP(B297,'2-Kosten per locatie'!$A$12:$C$15,3,FALSE)</f>
        <v>0</v>
      </c>
      <c r="P297" s="290">
        <f t="shared" si="23"/>
        <v>0</v>
      </c>
      <c r="Q297" s="291"/>
      <c r="S297" s="292">
        <f t="shared" si="24"/>
        <v>11307.3000000014</v>
      </c>
    </row>
    <row r="298" spans="1:19" ht="14.1" customHeight="1">
      <c r="A298" s="38">
        <v>298</v>
      </c>
      <c r="B298" s="213" t="s">
        <v>37</v>
      </c>
      <c r="C298" s="213" t="s">
        <v>95</v>
      </c>
      <c r="D298" s="284" t="s">
        <v>441</v>
      </c>
      <c r="E298" s="49" t="s">
        <v>480</v>
      </c>
      <c r="F298" s="50" t="s">
        <v>255</v>
      </c>
      <c r="G298" s="271" t="s">
        <v>61</v>
      </c>
      <c r="H298" s="194" t="s">
        <v>142</v>
      </c>
      <c r="I298" s="286">
        <v>55.242250000006003</v>
      </c>
      <c r="J298" s="287">
        <f t="shared" si="20"/>
        <v>200</v>
      </c>
      <c r="K298" s="288">
        <v>200</v>
      </c>
      <c r="L298" s="288"/>
      <c r="M298" s="289" t="e">
        <f t="shared" si="21"/>
        <v>#DIV/0!</v>
      </c>
      <c r="N298" s="289">
        <f t="shared" si="22"/>
        <v>0</v>
      </c>
      <c r="O298" s="290">
        <f>IF(K298="nio",0,IF(K298&gt;0,VLOOKUP(G298,'3-Productie normen'!A:K,VLOOKUP(K298,'3-Productie normen'!$B$35:$C$41,2,FALSE),FALSE)))/VLOOKUP(B298,'2-Kosten per locatie'!$A$12:$C$15,3,FALSE)</f>
        <v>0</v>
      </c>
      <c r="P298" s="290">
        <f t="shared" si="23"/>
        <v>0</v>
      </c>
      <c r="Q298" s="291"/>
      <c r="S298" s="292">
        <f t="shared" si="24"/>
        <v>11048.450000001201</v>
      </c>
    </row>
    <row r="299" spans="1:19" ht="14.1" customHeight="1">
      <c r="A299" s="38">
        <v>299</v>
      </c>
      <c r="B299" s="213" t="s">
        <v>37</v>
      </c>
      <c r="C299" s="213" t="s">
        <v>95</v>
      </c>
      <c r="D299" s="284" t="s">
        <v>441</v>
      </c>
      <c r="E299" s="49" t="s">
        <v>481</v>
      </c>
      <c r="F299" s="50" t="s">
        <v>221</v>
      </c>
      <c r="G299" s="268" t="s">
        <v>48</v>
      </c>
      <c r="H299" s="194" t="s">
        <v>99</v>
      </c>
      <c r="I299" s="286">
        <v>9.272990743307</v>
      </c>
      <c r="J299" s="287">
        <f t="shared" si="20"/>
        <v>400</v>
      </c>
      <c r="K299" s="288">
        <v>200</v>
      </c>
      <c r="L299" s="288">
        <v>200</v>
      </c>
      <c r="M299" s="289" t="e">
        <f t="shared" si="21"/>
        <v>#DIV/0!</v>
      </c>
      <c r="N299" s="289" t="e">
        <f t="shared" si="22"/>
        <v>#DIV/0!</v>
      </c>
      <c r="O299" s="290">
        <f>IF(K299="nio",0,IF(K299&gt;0,VLOOKUP(G299,'3-Productie normen'!A:K,VLOOKUP(K299,'3-Productie normen'!$B$35:$C$41,2,FALSE),FALSE)))/VLOOKUP(B299,'2-Kosten per locatie'!$A$12:$C$15,3,FALSE)</f>
        <v>0</v>
      </c>
      <c r="P299" s="290">
        <f t="shared" si="23"/>
        <v>0</v>
      </c>
      <c r="Q299" s="291"/>
      <c r="S299" s="292">
        <f t="shared" si="24"/>
        <v>3709.1962973228001</v>
      </c>
    </row>
    <row r="300" spans="1:19" ht="14.1" customHeight="1">
      <c r="A300" s="38">
        <v>300</v>
      </c>
      <c r="B300" s="213" t="s">
        <v>37</v>
      </c>
      <c r="C300" s="213" t="s">
        <v>95</v>
      </c>
      <c r="D300" s="284" t="s">
        <v>441</v>
      </c>
      <c r="E300" s="49" t="s">
        <v>482</v>
      </c>
      <c r="F300" s="50" t="s">
        <v>127</v>
      </c>
      <c r="G300" s="268" t="s">
        <v>48</v>
      </c>
      <c r="H300" s="194" t="s">
        <v>99</v>
      </c>
      <c r="I300" s="286">
        <v>1.308839731318</v>
      </c>
      <c r="J300" s="287">
        <f t="shared" si="20"/>
        <v>400</v>
      </c>
      <c r="K300" s="288">
        <v>200</v>
      </c>
      <c r="L300" s="288">
        <v>200</v>
      </c>
      <c r="M300" s="289" t="e">
        <f t="shared" si="21"/>
        <v>#DIV/0!</v>
      </c>
      <c r="N300" s="289" t="e">
        <f t="shared" si="22"/>
        <v>#DIV/0!</v>
      </c>
      <c r="O300" s="290">
        <f>IF(K300="nio",0,IF(K300&gt;0,VLOOKUP(G300,'3-Productie normen'!A:K,VLOOKUP(K300,'3-Productie normen'!$B$35:$C$41,2,FALSE),FALSE)))/VLOOKUP(B300,'2-Kosten per locatie'!$A$12:$C$15,3,FALSE)</f>
        <v>0</v>
      </c>
      <c r="P300" s="290">
        <f t="shared" si="23"/>
        <v>0</v>
      </c>
      <c r="Q300" s="291"/>
      <c r="S300" s="292">
        <f t="shared" si="24"/>
        <v>523.53589252719996</v>
      </c>
    </row>
    <row r="301" spans="1:19" ht="14.1" customHeight="1">
      <c r="A301" s="38">
        <v>301</v>
      </c>
      <c r="B301" s="213" t="s">
        <v>37</v>
      </c>
      <c r="C301" s="213" t="s">
        <v>95</v>
      </c>
      <c r="D301" s="284" t="s">
        <v>441</v>
      </c>
      <c r="E301" s="49" t="s">
        <v>483</v>
      </c>
      <c r="F301" s="50" t="s">
        <v>127</v>
      </c>
      <c r="G301" s="268" t="s">
        <v>48</v>
      </c>
      <c r="H301" s="194" t="s">
        <v>99</v>
      </c>
      <c r="I301" s="286">
        <v>1.237917381345</v>
      </c>
      <c r="J301" s="287">
        <f t="shared" si="20"/>
        <v>400</v>
      </c>
      <c r="K301" s="288">
        <v>200</v>
      </c>
      <c r="L301" s="288">
        <v>200</v>
      </c>
      <c r="M301" s="289" t="e">
        <f t="shared" si="21"/>
        <v>#DIV/0!</v>
      </c>
      <c r="N301" s="289" t="e">
        <f t="shared" si="22"/>
        <v>#DIV/0!</v>
      </c>
      <c r="O301" s="290">
        <f>IF(K301="nio",0,IF(K301&gt;0,VLOOKUP(G301,'3-Productie normen'!A:K,VLOOKUP(K301,'3-Productie normen'!$B$35:$C$41,2,FALSE),FALSE)))/VLOOKUP(B301,'2-Kosten per locatie'!$A$12:$C$15,3,FALSE)</f>
        <v>0</v>
      </c>
      <c r="P301" s="290">
        <f t="shared" si="23"/>
        <v>0</v>
      </c>
      <c r="Q301" s="291"/>
      <c r="S301" s="292">
        <f t="shared" si="24"/>
        <v>495.16695253799998</v>
      </c>
    </row>
    <row r="302" spans="1:19" ht="14.1" customHeight="1">
      <c r="A302" s="38">
        <v>302</v>
      </c>
      <c r="B302" s="213" t="s">
        <v>37</v>
      </c>
      <c r="C302" s="213" t="s">
        <v>95</v>
      </c>
      <c r="D302" s="284" t="s">
        <v>441</v>
      </c>
      <c r="E302" s="49" t="s">
        <v>484</v>
      </c>
      <c r="F302" s="50" t="s">
        <v>132</v>
      </c>
      <c r="G302" s="268" t="s">
        <v>48</v>
      </c>
      <c r="H302" s="194" t="s">
        <v>99</v>
      </c>
      <c r="I302" s="286">
        <v>0.92231292225600003</v>
      </c>
      <c r="J302" s="287">
        <f t="shared" si="20"/>
        <v>400</v>
      </c>
      <c r="K302" s="288">
        <v>200</v>
      </c>
      <c r="L302" s="288">
        <v>200</v>
      </c>
      <c r="M302" s="289" t="e">
        <f t="shared" si="21"/>
        <v>#DIV/0!</v>
      </c>
      <c r="N302" s="289" t="e">
        <f t="shared" si="22"/>
        <v>#DIV/0!</v>
      </c>
      <c r="O302" s="290">
        <f>IF(K302="nio",0,IF(K302&gt;0,VLOOKUP(G302,'3-Productie normen'!A:K,VLOOKUP(K302,'3-Productie normen'!$B$35:$C$41,2,FALSE),FALSE)))/VLOOKUP(B302,'2-Kosten per locatie'!$A$12:$C$15,3,FALSE)</f>
        <v>0</v>
      </c>
      <c r="P302" s="290">
        <f t="shared" si="23"/>
        <v>0</v>
      </c>
      <c r="Q302" s="291"/>
      <c r="S302" s="292">
        <f t="shared" si="24"/>
        <v>368.9251689024</v>
      </c>
    </row>
    <row r="303" spans="1:19" ht="14.1" customHeight="1">
      <c r="A303" s="38">
        <v>303</v>
      </c>
      <c r="B303" s="213" t="s">
        <v>37</v>
      </c>
      <c r="C303" s="213" t="s">
        <v>95</v>
      </c>
      <c r="D303" s="284" t="s">
        <v>441</v>
      </c>
      <c r="E303" s="49" t="s">
        <v>485</v>
      </c>
      <c r="F303" s="50" t="s">
        <v>132</v>
      </c>
      <c r="G303" s="268" t="s">
        <v>48</v>
      </c>
      <c r="H303" s="194" t="s">
        <v>99</v>
      </c>
      <c r="I303" s="286">
        <v>0.90909557692499998</v>
      </c>
      <c r="J303" s="287">
        <f t="shared" si="20"/>
        <v>400</v>
      </c>
      <c r="K303" s="288">
        <v>200</v>
      </c>
      <c r="L303" s="288">
        <v>200</v>
      </c>
      <c r="M303" s="289" t="e">
        <f t="shared" si="21"/>
        <v>#DIV/0!</v>
      </c>
      <c r="N303" s="289" t="e">
        <f t="shared" si="22"/>
        <v>#DIV/0!</v>
      </c>
      <c r="O303" s="290">
        <f>IF(K303="nio",0,IF(K303&gt;0,VLOOKUP(G303,'3-Productie normen'!A:K,VLOOKUP(K303,'3-Productie normen'!$B$35:$C$41,2,FALSE),FALSE)))/VLOOKUP(B303,'2-Kosten per locatie'!$A$12:$C$15,3,FALSE)</f>
        <v>0</v>
      </c>
      <c r="P303" s="290">
        <f t="shared" si="23"/>
        <v>0</v>
      </c>
      <c r="Q303" s="291"/>
      <c r="S303" s="292">
        <f t="shared" si="24"/>
        <v>363.63823077000001</v>
      </c>
    </row>
    <row r="304" spans="1:19" ht="14.1" customHeight="1">
      <c r="A304" s="38">
        <v>304</v>
      </c>
      <c r="B304" s="213" t="s">
        <v>37</v>
      </c>
      <c r="C304" s="213" t="s">
        <v>95</v>
      </c>
      <c r="D304" s="284" t="s">
        <v>441</v>
      </c>
      <c r="E304" s="49" t="s">
        <v>486</v>
      </c>
      <c r="F304" s="50" t="s">
        <v>132</v>
      </c>
      <c r="G304" s="268" t="s">
        <v>48</v>
      </c>
      <c r="H304" s="194" t="s">
        <v>99</v>
      </c>
      <c r="I304" s="286">
        <v>0.90909557692499998</v>
      </c>
      <c r="J304" s="287">
        <f t="shared" si="20"/>
        <v>400</v>
      </c>
      <c r="K304" s="288">
        <v>200</v>
      </c>
      <c r="L304" s="288">
        <v>200</v>
      </c>
      <c r="M304" s="289" t="e">
        <f t="shared" si="21"/>
        <v>#DIV/0!</v>
      </c>
      <c r="N304" s="289" t="e">
        <f t="shared" si="22"/>
        <v>#DIV/0!</v>
      </c>
      <c r="O304" s="290">
        <f>IF(K304="nio",0,IF(K304&gt;0,VLOOKUP(G304,'3-Productie normen'!A:K,VLOOKUP(K304,'3-Productie normen'!$B$35:$C$41,2,FALSE),FALSE)))/VLOOKUP(B304,'2-Kosten per locatie'!$A$12:$C$15,3,FALSE)</f>
        <v>0</v>
      </c>
      <c r="P304" s="290">
        <f t="shared" si="23"/>
        <v>0</v>
      </c>
      <c r="Q304" s="291"/>
      <c r="S304" s="292">
        <f t="shared" si="24"/>
        <v>363.63823077000001</v>
      </c>
    </row>
    <row r="305" spans="1:19" ht="14.1" customHeight="1">
      <c r="A305" s="38">
        <v>305</v>
      </c>
      <c r="B305" s="213" t="s">
        <v>37</v>
      </c>
      <c r="C305" s="213" t="s">
        <v>95</v>
      </c>
      <c r="D305" s="284" t="s">
        <v>441</v>
      </c>
      <c r="E305" s="49" t="s">
        <v>487</v>
      </c>
      <c r="F305" s="50" t="s">
        <v>132</v>
      </c>
      <c r="G305" s="268" t="s">
        <v>48</v>
      </c>
      <c r="H305" s="194" t="s">
        <v>99</v>
      </c>
      <c r="I305" s="286">
        <v>0.973248067928</v>
      </c>
      <c r="J305" s="287">
        <f t="shared" si="20"/>
        <v>400</v>
      </c>
      <c r="K305" s="288">
        <v>200</v>
      </c>
      <c r="L305" s="288">
        <v>200</v>
      </c>
      <c r="M305" s="289" t="e">
        <f t="shared" si="21"/>
        <v>#DIV/0!</v>
      </c>
      <c r="N305" s="289" t="e">
        <f t="shared" si="22"/>
        <v>#DIV/0!</v>
      </c>
      <c r="O305" s="290">
        <f>IF(K305="nio",0,IF(K305&gt;0,VLOOKUP(G305,'3-Productie normen'!A:K,VLOOKUP(K305,'3-Productie normen'!$B$35:$C$41,2,FALSE),FALSE)))/VLOOKUP(B305,'2-Kosten per locatie'!$A$12:$C$15,3,FALSE)</f>
        <v>0</v>
      </c>
      <c r="P305" s="290">
        <f t="shared" si="23"/>
        <v>0</v>
      </c>
      <c r="Q305" s="291"/>
      <c r="S305" s="292">
        <f t="shared" si="24"/>
        <v>389.29922717120002</v>
      </c>
    </row>
    <row r="306" spans="1:19" ht="14.1" customHeight="1">
      <c r="A306" s="38">
        <v>306</v>
      </c>
      <c r="B306" s="213" t="s">
        <v>37</v>
      </c>
      <c r="C306" s="213" t="s">
        <v>95</v>
      </c>
      <c r="D306" s="284" t="s">
        <v>441</v>
      </c>
      <c r="E306" s="49" t="s">
        <v>488</v>
      </c>
      <c r="F306" s="50" t="s">
        <v>417</v>
      </c>
      <c r="G306" s="194" t="s">
        <v>65</v>
      </c>
      <c r="H306" s="194"/>
      <c r="I306" s="286">
        <v>6.7591554521569996</v>
      </c>
      <c r="J306" s="287">
        <f t="shared" si="20"/>
        <v>0</v>
      </c>
      <c r="K306" s="288" t="s">
        <v>104</v>
      </c>
      <c r="L306" s="288"/>
      <c r="M306" s="289">
        <f t="shared" si="21"/>
        <v>0</v>
      </c>
      <c r="N306" s="289">
        <f t="shared" si="22"/>
        <v>0</v>
      </c>
      <c r="O306" s="290">
        <f>IF(K306="nio",0,IF(K306&gt;0,VLOOKUP(G306,'3-Productie normen'!A:K,VLOOKUP(K306,'3-Productie normen'!$B$35:$C$41,2,FALSE),FALSE)))/VLOOKUP(B306,'2-Kosten per locatie'!$A$12:$C$15,3,FALSE)</f>
        <v>0</v>
      </c>
      <c r="P306" s="290">
        <f t="shared" si="23"/>
        <v>0</v>
      </c>
      <c r="Q306" s="291"/>
      <c r="S306" s="292">
        <f t="shared" si="24"/>
        <v>0</v>
      </c>
    </row>
    <row r="307" spans="1:19" ht="14.1" customHeight="1">
      <c r="A307" s="38">
        <v>307</v>
      </c>
      <c r="B307" s="213" t="s">
        <v>37</v>
      </c>
      <c r="C307" s="213" t="s">
        <v>95</v>
      </c>
      <c r="D307" s="284" t="s">
        <v>441</v>
      </c>
      <c r="E307" s="49" t="s">
        <v>489</v>
      </c>
      <c r="F307" s="50" t="s">
        <v>138</v>
      </c>
      <c r="G307" s="194" t="s">
        <v>65</v>
      </c>
      <c r="H307" s="194"/>
      <c r="I307" s="286">
        <v>3.1233445478439998</v>
      </c>
      <c r="J307" s="287">
        <f t="shared" si="20"/>
        <v>0</v>
      </c>
      <c r="K307" s="288" t="s">
        <v>104</v>
      </c>
      <c r="L307" s="288"/>
      <c r="M307" s="289">
        <f t="shared" si="21"/>
        <v>0</v>
      </c>
      <c r="N307" s="289">
        <f t="shared" si="22"/>
        <v>0</v>
      </c>
      <c r="O307" s="290">
        <f>IF(K307="nio",0,IF(K307&gt;0,VLOOKUP(G307,'3-Productie normen'!A:K,VLOOKUP(K307,'3-Productie normen'!$B$35:$C$41,2,FALSE),FALSE)))/VLOOKUP(B307,'2-Kosten per locatie'!$A$12:$C$15,3,FALSE)</f>
        <v>0</v>
      </c>
      <c r="P307" s="290">
        <f t="shared" si="23"/>
        <v>0</v>
      </c>
      <c r="Q307" s="291"/>
      <c r="S307" s="292">
        <f t="shared" si="24"/>
        <v>0</v>
      </c>
    </row>
    <row r="308" spans="1:19" ht="14.1" customHeight="1">
      <c r="A308" s="38">
        <v>308</v>
      </c>
      <c r="B308" s="213" t="s">
        <v>37</v>
      </c>
      <c r="C308" s="213" t="s">
        <v>95</v>
      </c>
      <c r="D308" s="284" t="s">
        <v>441</v>
      </c>
      <c r="E308" s="49" t="s">
        <v>490</v>
      </c>
      <c r="F308" s="50" t="s">
        <v>138</v>
      </c>
      <c r="G308" s="194" t="s">
        <v>65</v>
      </c>
      <c r="H308" s="194"/>
      <c r="I308" s="286">
        <v>2.866586163155</v>
      </c>
      <c r="J308" s="287">
        <f t="shared" si="20"/>
        <v>0</v>
      </c>
      <c r="K308" s="288" t="s">
        <v>104</v>
      </c>
      <c r="L308" s="288"/>
      <c r="M308" s="289">
        <f t="shared" si="21"/>
        <v>0</v>
      </c>
      <c r="N308" s="289">
        <f t="shared" si="22"/>
        <v>0</v>
      </c>
      <c r="O308" s="290">
        <f>IF(K308="nio",0,IF(K308&gt;0,VLOOKUP(G308,'3-Productie normen'!A:K,VLOOKUP(K308,'3-Productie normen'!$B$35:$C$41,2,FALSE),FALSE)))/VLOOKUP(B308,'2-Kosten per locatie'!$A$12:$C$15,3,FALSE)</f>
        <v>0</v>
      </c>
      <c r="P308" s="290">
        <f t="shared" si="23"/>
        <v>0</v>
      </c>
      <c r="Q308" s="291"/>
      <c r="S308" s="292">
        <f t="shared" si="24"/>
        <v>0</v>
      </c>
    </row>
    <row r="309" spans="1:19" ht="14.1" customHeight="1">
      <c r="A309" s="38">
        <v>309</v>
      </c>
      <c r="B309" s="213" t="s">
        <v>37</v>
      </c>
      <c r="C309" s="213" t="s">
        <v>95</v>
      </c>
      <c r="D309" s="284" t="s">
        <v>441</v>
      </c>
      <c r="E309" s="49" t="s">
        <v>491</v>
      </c>
      <c r="F309" s="50" t="s">
        <v>289</v>
      </c>
      <c r="G309" s="194" t="s">
        <v>65</v>
      </c>
      <c r="H309" s="194"/>
      <c r="I309" s="286">
        <v>6.6546832206620001</v>
      </c>
      <c r="J309" s="287">
        <f t="shared" si="20"/>
        <v>0</v>
      </c>
      <c r="K309" s="288" t="s">
        <v>104</v>
      </c>
      <c r="L309" s="288"/>
      <c r="M309" s="289">
        <f t="shared" si="21"/>
        <v>0</v>
      </c>
      <c r="N309" s="289">
        <f t="shared" si="22"/>
        <v>0</v>
      </c>
      <c r="O309" s="290">
        <f>IF(K309="nio",0,IF(K309&gt;0,VLOOKUP(G309,'3-Productie normen'!A:K,VLOOKUP(K309,'3-Productie normen'!$B$35:$C$41,2,FALSE),FALSE)))/VLOOKUP(B309,'2-Kosten per locatie'!$A$12:$C$15,3,FALSE)</f>
        <v>0</v>
      </c>
      <c r="P309" s="290">
        <f t="shared" si="23"/>
        <v>0</v>
      </c>
      <c r="Q309" s="291"/>
      <c r="S309" s="292">
        <f t="shared" si="24"/>
        <v>0</v>
      </c>
    </row>
    <row r="310" spans="1:19" ht="14.1" customHeight="1">
      <c r="A310" s="38">
        <v>310</v>
      </c>
      <c r="B310" s="213" t="s">
        <v>37</v>
      </c>
      <c r="C310" s="213" t="s">
        <v>95</v>
      </c>
      <c r="D310" s="284" t="s">
        <v>441</v>
      </c>
      <c r="E310" s="49" t="s">
        <v>492</v>
      </c>
      <c r="F310" s="50" t="s">
        <v>275</v>
      </c>
      <c r="G310" s="268" t="s">
        <v>48</v>
      </c>
      <c r="H310" s="194" t="s">
        <v>99</v>
      </c>
      <c r="I310" s="286">
        <v>9.0720100499910004</v>
      </c>
      <c r="J310" s="287">
        <f t="shared" si="20"/>
        <v>400</v>
      </c>
      <c r="K310" s="288">
        <v>200</v>
      </c>
      <c r="L310" s="288">
        <v>200</v>
      </c>
      <c r="M310" s="289" t="e">
        <f t="shared" si="21"/>
        <v>#DIV/0!</v>
      </c>
      <c r="N310" s="289" t="e">
        <f t="shared" si="22"/>
        <v>#DIV/0!</v>
      </c>
      <c r="O310" s="290">
        <f>IF(K310="nio",0,IF(K310&gt;0,VLOOKUP(G310,'3-Productie normen'!A:K,VLOOKUP(K310,'3-Productie normen'!$B$35:$C$41,2,FALSE),FALSE)))/VLOOKUP(B310,'2-Kosten per locatie'!$A$12:$C$15,3,FALSE)</f>
        <v>0</v>
      </c>
      <c r="P310" s="290">
        <f t="shared" si="23"/>
        <v>0</v>
      </c>
      <c r="Q310" s="291"/>
      <c r="S310" s="292">
        <f t="shared" si="24"/>
        <v>3628.8040199964003</v>
      </c>
    </row>
    <row r="311" spans="1:19" ht="14.1" customHeight="1">
      <c r="A311" s="38">
        <v>311</v>
      </c>
      <c r="B311" s="213" t="s">
        <v>37</v>
      </c>
      <c r="C311" s="213" t="s">
        <v>95</v>
      </c>
      <c r="D311" s="284" t="s">
        <v>441</v>
      </c>
      <c r="E311" s="49" t="s">
        <v>493</v>
      </c>
      <c r="F311" s="50" t="s">
        <v>127</v>
      </c>
      <c r="G311" s="268" t="s">
        <v>48</v>
      </c>
      <c r="H311" s="194" t="s">
        <v>99</v>
      </c>
      <c r="I311" s="286">
        <v>1.209597990002</v>
      </c>
      <c r="J311" s="287">
        <f t="shared" si="20"/>
        <v>400</v>
      </c>
      <c r="K311" s="288">
        <v>200</v>
      </c>
      <c r="L311" s="288">
        <v>200</v>
      </c>
      <c r="M311" s="289" t="e">
        <f t="shared" si="21"/>
        <v>#DIV/0!</v>
      </c>
      <c r="N311" s="289" t="e">
        <f t="shared" si="22"/>
        <v>#DIV/0!</v>
      </c>
      <c r="O311" s="290">
        <f>IF(K311="nio",0,IF(K311&gt;0,VLOOKUP(G311,'3-Productie normen'!A:K,VLOOKUP(K311,'3-Productie normen'!$B$35:$C$41,2,FALSE),FALSE)))/VLOOKUP(B311,'2-Kosten per locatie'!$A$12:$C$15,3,FALSE)</f>
        <v>0</v>
      </c>
      <c r="P311" s="290">
        <f t="shared" si="23"/>
        <v>0</v>
      </c>
      <c r="Q311" s="291"/>
      <c r="S311" s="292">
        <f t="shared" si="24"/>
        <v>483.83919600079997</v>
      </c>
    </row>
    <row r="312" spans="1:19" ht="14.1" customHeight="1">
      <c r="A312" s="38">
        <v>312</v>
      </c>
      <c r="B312" s="213" t="s">
        <v>37</v>
      </c>
      <c r="C312" s="213" t="s">
        <v>95</v>
      </c>
      <c r="D312" s="284" t="s">
        <v>441</v>
      </c>
      <c r="E312" s="49" t="s">
        <v>494</v>
      </c>
      <c r="F312" s="50" t="s">
        <v>127</v>
      </c>
      <c r="G312" s="268" t="s">
        <v>48</v>
      </c>
      <c r="H312" s="194" t="s">
        <v>99</v>
      </c>
      <c r="I312" s="286">
        <v>1.209597990002</v>
      </c>
      <c r="J312" s="287">
        <f t="shared" si="20"/>
        <v>400</v>
      </c>
      <c r="K312" s="288">
        <v>200</v>
      </c>
      <c r="L312" s="288">
        <v>200</v>
      </c>
      <c r="M312" s="289" t="e">
        <f t="shared" si="21"/>
        <v>#DIV/0!</v>
      </c>
      <c r="N312" s="289" t="e">
        <f t="shared" si="22"/>
        <v>#DIV/0!</v>
      </c>
      <c r="O312" s="290">
        <f>IF(K312="nio",0,IF(K312&gt;0,VLOOKUP(G312,'3-Productie normen'!A:K,VLOOKUP(K312,'3-Productie normen'!$B$35:$C$41,2,FALSE),FALSE)))/VLOOKUP(B312,'2-Kosten per locatie'!$A$12:$C$15,3,FALSE)</f>
        <v>0</v>
      </c>
      <c r="P312" s="290">
        <f t="shared" si="23"/>
        <v>0</v>
      </c>
      <c r="Q312" s="291"/>
      <c r="S312" s="292">
        <f t="shared" si="24"/>
        <v>483.83919600079997</v>
      </c>
    </row>
    <row r="313" spans="1:19" ht="14.1" customHeight="1">
      <c r="A313" s="38">
        <v>313</v>
      </c>
      <c r="B313" s="213" t="s">
        <v>37</v>
      </c>
      <c r="C313" s="213" t="s">
        <v>95</v>
      </c>
      <c r="D313" s="284" t="s">
        <v>441</v>
      </c>
      <c r="E313" s="49" t="s">
        <v>495</v>
      </c>
      <c r="F313" s="50" t="s">
        <v>127</v>
      </c>
      <c r="G313" s="268" t="s">
        <v>48</v>
      </c>
      <c r="H313" s="194" t="s">
        <v>99</v>
      </c>
      <c r="I313" s="286">
        <v>1.209597990002</v>
      </c>
      <c r="J313" s="287">
        <f t="shared" si="20"/>
        <v>400</v>
      </c>
      <c r="K313" s="288">
        <v>200</v>
      </c>
      <c r="L313" s="288">
        <v>200</v>
      </c>
      <c r="M313" s="289" t="e">
        <f t="shared" si="21"/>
        <v>#DIV/0!</v>
      </c>
      <c r="N313" s="289" t="e">
        <f t="shared" si="22"/>
        <v>#DIV/0!</v>
      </c>
      <c r="O313" s="290">
        <f>IF(K313="nio",0,IF(K313&gt;0,VLOOKUP(G313,'3-Productie normen'!A:K,VLOOKUP(K313,'3-Productie normen'!$B$35:$C$41,2,FALSE),FALSE)))/VLOOKUP(B313,'2-Kosten per locatie'!$A$12:$C$15,3,FALSE)</f>
        <v>0</v>
      </c>
      <c r="P313" s="290">
        <f t="shared" si="23"/>
        <v>0</v>
      </c>
      <c r="Q313" s="291"/>
      <c r="S313" s="292">
        <f t="shared" si="24"/>
        <v>483.83919600079997</v>
      </c>
    </row>
    <row r="314" spans="1:19" ht="14.1" customHeight="1">
      <c r="A314" s="38">
        <v>314</v>
      </c>
      <c r="B314" s="213" t="s">
        <v>37</v>
      </c>
      <c r="C314" s="213" t="s">
        <v>95</v>
      </c>
      <c r="D314" s="284" t="s">
        <v>441</v>
      </c>
      <c r="E314" s="49" t="s">
        <v>496</v>
      </c>
      <c r="F314" s="50" t="s">
        <v>127</v>
      </c>
      <c r="G314" s="268" t="s">
        <v>48</v>
      </c>
      <c r="H314" s="194" t="s">
        <v>99</v>
      </c>
      <c r="I314" s="286">
        <v>1.209597990002</v>
      </c>
      <c r="J314" s="287">
        <f t="shared" si="20"/>
        <v>400</v>
      </c>
      <c r="K314" s="288">
        <v>200</v>
      </c>
      <c r="L314" s="288">
        <v>200</v>
      </c>
      <c r="M314" s="289" t="e">
        <f t="shared" si="21"/>
        <v>#DIV/0!</v>
      </c>
      <c r="N314" s="289" t="e">
        <f t="shared" si="22"/>
        <v>#DIV/0!</v>
      </c>
      <c r="O314" s="290">
        <f>IF(K314="nio",0,IF(K314&gt;0,VLOOKUP(G314,'3-Productie normen'!A:K,VLOOKUP(K314,'3-Productie normen'!$B$35:$C$41,2,FALSE),FALSE)))/VLOOKUP(B314,'2-Kosten per locatie'!$A$12:$C$15,3,FALSE)</f>
        <v>0</v>
      </c>
      <c r="P314" s="290">
        <f t="shared" si="23"/>
        <v>0</v>
      </c>
      <c r="Q314" s="291"/>
      <c r="S314" s="292">
        <f t="shared" si="24"/>
        <v>483.83919600079997</v>
      </c>
    </row>
    <row r="315" spans="1:19" ht="14.1" customHeight="1">
      <c r="A315" s="38">
        <v>315</v>
      </c>
      <c r="B315" s="213" t="s">
        <v>37</v>
      </c>
      <c r="C315" s="213" t="s">
        <v>95</v>
      </c>
      <c r="D315" s="284" t="s">
        <v>441</v>
      </c>
      <c r="E315" s="49" t="s">
        <v>497</v>
      </c>
      <c r="F315" s="50" t="s">
        <v>127</v>
      </c>
      <c r="G315" s="268" t="s">
        <v>48</v>
      </c>
      <c r="H315" s="194" t="s">
        <v>99</v>
      </c>
      <c r="I315" s="286">
        <v>1.209597990002</v>
      </c>
      <c r="J315" s="287">
        <f t="shared" si="20"/>
        <v>400</v>
      </c>
      <c r="K315" s="288">
        <v>200</v>
      </c>
      <c r="L315" s="288">
        <v>200</v>
      </c>
      <c r="M315" s="289" t="e">
        <f t="shared" si="21"/>
        <v>#DIV/0!</v>
      </c>
      <c r="N315" s="289" t="e">
        <f t="shared" si="22"/>
        <v>#DIV/0!</v>
      </c>
      <c r="O315" s="290">
        <f>IF(K315="nio",0,IF(K315&gt;0,VLOOKUP(G315,'3-Productie normen'!A:K,VLOOKUP(K315,'3-Productie normen'!$B$35:$C$41,2,FALSE),FALSE)))/VLOOKUP(B315,'2-Kosten per locatie'!$A$12:$C$15,3,FALSE)</f>
        <v>0</v>
      </c>
      <c r="P315" s="290">
        <f t="shared" si="23"/>
        <v>0</v>
      </c>
      <c r="Q315" s="291"/>
      <c r="S315" s="292">
        <f t="shared" si="24"/>
        <v>483.83919600079997</v>
      </c>
    </row>
    <row r="316" spans="1:19" ht="14.1" customHeight="1">
      <c r="A316" s="38">
        <v>316</v>
      </c>
      <c r="B316" s="213" t="s">
        <v>37</v>
      </c>
      <c r="C316" s="213" t="s">
        <v>95</v>
      </c>
      <c r="D316" s="284" t="s">
        <v>441</v>
      </c>
      <c r="E316" s="49" t="s">
        <v>498</v>
      </c>
      <c r="F316" s="50" t="s">
        <v>282</v>
      </c>
      <c r="G316" s="194" t="s">
        <v>65</v>
      </c>
      <c r="H316" s="194"/>
      <c r="I316" s="286">
        <v>9.3051250000000003</v>
      </c>
      <c r="J316" s="287">
        <f t="shared" si="20"/>
        <v>0</v>
      </c>
      <c r="K316" s="288" t="s">
        <v>104</v>
      </c>
      <c r="L316" s="288"/>
      <c r="M316" s="289">
        <f t="shared" si="21"/>
        <v>0</v>
      </c>
      <c r="N316" s="289">
        <f t="shared" si="22"/>
        <v>0</v>
      </c>
      <c r="O316" s="290">
        <f>IF(K316="nio",0,IF(K316&gt;0,VLOOKUP(G316,'3-Productie normen'!A:K,VLOOKUP(K316,'3-Productie normen'!$B$35:$C$41,2,FALSE),FALSE)))/VLOOKUP(B316,'2-Kosten per locatie'!$A$12:$C$15,3,FALSE)</f>
        <v>0</v>
      </c>
      <c r="P316" s="290">
        <f t="shared" si="23"/>
        <v>0</v>
      </c>
      <c r="Q316" s="291"/>
      <c r="S316" s="292">
        <f t="shared" si="24"/>
        <v>0</v>
      </c>
    </row>
    <row r="317" spans="1:19" ht="14.1" customHeight="1">
      <c r="A317" s="38">
        <v>317</v>
      </c>
      <c r="B317" s="213" t="s">
        <v>37</v>
      </c>
      <c r="C317" s="213" t="s">
        <v>95</v>
      </c>
      <c r="D317" s="284" t="s">
        <v>441</v>
      </c>
      <c r="E317" s="49" t="s">
        <v>499</v>
      </c>
      <c r="F317" s="50" t="s">
        <v>284</v>
      </c>
      <c r="G317" s="194" t="s">
        <v>65</v>
      </c>
      <c r="H317" s="194"/>
      <c r="I317" s="286">
        <v>1.032</v>
      </c>
      <c r="J317" s="287">
        <f t="shared" si="20"/>
        <v>0</v>
      </c>
      <c r="K317" s="288" t="s">
        <v>104</v>
      </c>
      <c r="L317" s="288"/>
      <c r="M317" s="289">
        <f t="shared" si="21"/>
        <v>0</v>
      </c>
      <c r="N317" s="289">
        <f t="shared" si="22"/>
        <v>0</v>
      </c>
      <c r="O317" s="290">
        <f>IF(K317="nio",0,IF(K317&gt;0,VLOOKUP(G317,'3-Productie normen'!A:K,VLOOKUP(K317,'3-Productie normen'!$B$35:$C$41,2,FALSE),FALSE)))/VLOOKUP(B317,'2-Kosten per locatie'!$A$12:$C$15,3,FALSE)</f>
        <v>0</v>
      </c>
      <c r="P317" s="290">
        <f t="shared" si="23"/>
        <v>0</v>
      </c>
      <c r="Q317" s="291"/>
      <c r="S317" s="292">
        <f t="shared" si="24"/>
        <v>0</v>
      </c>
    </row>
    <row r="318" spans="1:19" ht="14.1" customHeight="1">
      <c r="A318" s="38">
        <v>318</v>
      </c>
      <c r="B318" s="213" t="s">
        <v>37</v>
      </c>
      <c r="C318" s="213" t="s">
        <v>95</v>
      </c>
      <c r="D318" s="284" t="s">
        <v>441</v>
      </c>
      <c r="E318" s="49" t="s">
        <v>500</v>
      </c>
      <c r="F318" s="50" t="s">
        <v>178</v>
      </c>
      <c r="G318" s="194" t="s">
        <v>65</v>
      </c>
      <c r="H318" s="194"/>
      <c r="I318" s="286">
        <v>1.1826000000000001</v>
      </c>
      <c r="J318" s="287">
        <f t="shared" si="20"/>
        <v>0</v>
      </c>
      <c r="K318" s="288" t="s">
        <v>104</v>
      </c>
      <c r="L318" s="288"/>
      <c r="M318" s="289">
        <f t="shared" si="21"/>
        <v>0</v>
      </c>
      <c r="N318" s="289">
        <f t="shared" si="22"/>
        <v>0</v>
      </c>
      <c r="O318" s="290">
        <f>IF(K318="nio",0,IF(K318&gt;0,VLOOKUP(G318,'3-Productie normen'!A:K,VLOOKUP(K318,'3-Productie normen'!$B$35:$C$41,2,FALSE),FALSE)))/VLOOKUP(B318,'2-Kosten per locatie'!$A$12:$C$15,3,FALSE)</f>
        <v>0</v>
      </c>
      <c r="P318" s="290">
        <f t="shared" si="23"/>
        <v>0</v>
      </c>
      <c r="Q318" s="291"/>
      <c r="S318" s="292">
        <f t="shared" si="24"/>
        <v>0</v>
      </c>
    </row>
    <row r="319" spans="1:19" ht="14.1" customHeight="1">
      <c r="A319" s="38">
        <v>319</v>
      </c>
      <c r="B319" s="213" t="s">
        <v>37</v>
      </c>
      <c r="C319" s="213" t="s">
        <v>95</v>
      </c>
      <c r="D319" s="284" t="s">
        <v>441</v>
      </c>
      <c r="E319" s="49" t="s">
        <v>501</v>
      </c>
      <c r="F319" s="50" t="s">
        <v>59</v>
      </c>
      <c r="G319" s="194" t="s">
        <v>65</v>
      </c>
      <c r="H319" s="194" t="s">
        <v>99</v>
      </c>
      <c r="I319" s="286">
        <v>4.5495071159159997</v>
      </c>
      <c r="J319" s="287">
        <f t="shared" si="20"/>
        <v>0</v>
      </c>
      <c r="K319" s="288" t="s">
        <v>104</v>
      </c>
      <c r="L319" s="288"/>
      <c r="M319" s="289">
        <f t="shared" si="21"/>
        <v>0</v>
      </c>
      <c r="N319" s="289">
        <f t="shared" si="22"/>
        <v>0</v>
      </c>
      <c r="O319" s="290">
        <f>IF(K319="nio",0,IF(K319&gt;0,VLOOKUP(G319,'3-Productie normen'!A:K,VLOOKUP(K319,'3-Productie normen'!$B$35:$C$41,2,FALSE),FALSE)))/VLOOKUP(B319,'2-Kosten per locatie'!$A$12:$C$15,3,FALSE)</f>
        <v>0</v>
      </c>
      <c r="P319" s="290">
        <f t="shared" si="23"/>
        <v>0</v>
      </c>
      <c r="Q319" s="291"/>
      <c r="S319" s="292">
        <f t="shared" si="24"/>
        <v>0</v>
      </c>
    </row>
    <row r="320" spans="1:19" ht="14.1" customHeight="1">
      <c r="A320" s="38">
        <v>320</v>
      </c>
      <c r="B320" s="213" t="s">
        <v>37</v>
      </c>
      <c r="C320" s="213" t="s">
        <v>95</v>
      </c>
      <c r="D320" s="284" t="s">
        <v>441</v>
      </c>
      <c r="E320" s="49" t="s">
        <v>502</v>
      </c>
      <c r="F320" s="50" t="s">
        <v>59</v>
      </c>
      <c r="G320" s="194" t="s">
        <v>65</v>
      </c>
      <c r="H320" s="194" t="s">
        <v>99</v>
      </c>
      <c r="I320" s="286">
        <v>4.5495071159179998</v>
      </c>
      <c r="J320" s="287">
        <f t="shared" si="20"/>
        <v>0</v>
      </c>
      <c r="K320" s="288" t="s">
        <v>104</v>
      </c>
      <c r="L320" s="288"/>
      <c r="M320" s="289">
        <f t="shared" si="21"/>
        <v>0</v>
      </c>
      <c r="N320" s="289">
        <f t="shared" si="22"/>
        <v>0</v>
      </c>
      <c r="O320" s="290">
        <f>IF(K320="nio",0,IF(K320&gt;0,VLOOKUP(G320,'3-Productie normen'!A:K,VLOOKUP(K320,'3-Productie normen'!$B$35:$C$41,2,FALSE),FALSE)))/VLOOKUP(B320,'2-Kosten per locatie'!$A$12:$C$15,3,FALSE)</f>
        <v>0</v>
      </c>
      <c r="P320" s="290">
        <f t="shared" si="23"/>
        <v>0</v>
      </c>
      <c r="Q320" s="291"/>
      <c r="S320" s="292">
        <f t="shared" si="24"/>
        <v>0</v>
      </c>
    </row>
    <row r="321" spans="1:19" ht="14.1" customHeight="1">
      <c r="A321" s="38">
        <v>321</v>
      </c>
      <c r="B321" s="213" t="s">
        <v>37</v>
      </c>
      <c r="C321" s="213" t="s">
        <v>95</v>
      </c>
      <c r="D321" s="284" t="s">
        <v>441</v>
      </c>
      <c r="E321" s="49" t="s">
        <v>503</v>
      </c>
      <c r="F321" s="50" t="s">
        <v>291</v>
      </c>
      <c r="G321" s="268" t="s">
        <v>49</v>
      </c>
      <c r="H321" s="194" t="s">
        <v>99</v>
      </c>
      <c r="I321" s="286">
        <v>76.730410018865996</v>
      </c>
      <c r="J321" s="287">
        <f t="shared" si="20"/>
        <v>200</v>
      </c>
      <c r="K321" s="288">
        <v>200</v>
      </c>
      <c r="L321" s="288"/>
      <c r="M321" s="289" t="e">
        <f t="shared" si="21"/>
        <v>#DIV/0!</v>
      </c>
      <c r="N321" s="289">
        <f t="shared" si="22"/>
        <v>0</v>
      </c>
      <c r="O321" s="290">
        <f>IF(K321="nio",0,IF(K321&gt;0,VLOOKUP(G321,'3-Productie normen'!A:K,VLOOKUP(K321,'3-Productie normen'!$B$35:$C$41,2,FALSE),FALSE)))/VLOOKUP(B321,'2-Kosten per locatie'!$A$12:$C$15,3,FALSE)</f>
        <v>0</v>
      </c>
      <c r="P321" s="290">
        <f t="shared" si="23"/>
        <v>0</v>
      </c>
      <c r="Q321" s="291"/>
      <c r="S321" s="292">
        <f t="shared" si="24"/>
        <v>15346.082003773199</v>
      </c>
    </row>
    <row r="322" spans="1:19" ht="14.1" customHeight="1">
      <c r="A322" s="38">
        <v>322</v>
      </c>
      <c r="B322" s="213" t="s">
        <v>37</v>
      </c>
      <c r="C322" s="213" t="s">
        <v>95</v>
      </c>
      <c r="D322" s="284" t="s">
        <v>441</v>
      </c>
      <c r="E322" s="49" t="s">
        <v>504</v>
      </c>
      <c r="F322" s="50" t="s">
        <v>202</v>
      </c>
      <c r="G322" s="271" t="s">
        <v>58</v>
      </c>
      <c r="H322" s="194" t="s">
        <v>99</v>
      </c>
      <c r="I322" s="286">
        <v>38.075575544708002</v>
      </c>
      <c r="J322" s="287">
        <f t="shared" si="20"/>
        <v>200</v>
      </c>
      <c r="K322" s="288">
        <v>200</v>
      </c>
      <c r="L322" s="288"/>
      <c r="M322" s="289" t="e">
        <f t="shared" si="21"/>
        <v>#DIV/0!</v>
      </c>
      <c r="N322" s="289">
        <f t="shared" si="22"/>
        <v>0</v>
      </c>
      <c r="O322" s="290">
        <f>IF(K322="nio",0,IF(K322&gt;0,VLOOKUP(G322,'3-Productie normen'!A:K,VLOOKUP(K322,'3-Productie normen'!$B$35:$C$41,2,FALSE),FALSE)))/VLOOKUP(B322,'2-Kosten per locatie'!$A$12:$C$15,3,FALSE)</f>
        <v>0</v>
      </c>
      <c r="P322" s="290">
        <f t="shared" si="23"/>
        <v>0</v>
      </c>
      <c r="Q322" s="291"/>
      <c r="S322" s="292">
        <f t="shared" si="24"/>
        <v>7615.1151089416007</v>
      </c>
    </row>
    <row r="323" spans="1:19" ht="14.1" customHeight="1">
      <c r="A323" s="38">
        <v>323</v>
      </c>
      <c r="B323" s="213" t="s">
        <v>37</v>
      </c>
      <c r="C323" s="213" t="s">
        <v>95</v>
      </c>
      <c r="D323" s="284" t="s">
        <v>441</v>
      </c>
      <c r="E323" s="49" t="s">
        <v>505</v>
      </c>
      <c r="F323" s="50" t="s">
        <v>210</v>
      </c>
      <c r="G323" s="268" t="s">
        <v>49</v>
      </c>
      <c r="H323" s="194" t="s">
        <v>142</v>
      </c>
      <c r="I323" s="286">
        <v>40.098000000002997</v>
      </c>
      <c r="J323" s="287">
        <f t="shared" si="20"/>
        <v>200</v>
      </c>
      <c r="K323" s="288">
        <v>200</v>
      </c>
      <c r="L323" s="288"/>
      <c r="M323" s="289" t="e">
        <f t="shared" si="21"/>
        <v>#DIV/0!</v>
      </c>
      <c r="N323" s="289">
        <f t="shared" si="22"/>
        <v>0</v>
      </c>
      <c r="O323" s="290">
        <f>IF(K323="nio",0,IF(K323&gt;0,VLOOKUP(G323,'3-Productie normen'!A:K,VLOOKUP(K323,'3-Productie normen'!$B$35:$C$41,2,FALSE),FALSE)))/VLOOKUP(B323,'2-Kosten per locatie'!$A$12:$C$15,3,FALSE)</f>
        <v>0</v>
      </c>
      <c r="P323" s="290">
        <f t="shared" si="23"/>
        <v>0</v>
      </c>
      <c r="Q323" s="291"/>
      <c r="S323" s="292">
        <f t="shared" si="24"/>
        <v>8019.6000000005997</v>
      </c>
    </row>
    <row r="324" spans="1:19" ht="14.1" customHeight="1">
      <c r="A324" s="38">
        <v>324</v>
      </c>
      <c r="B324" s="213" t="s">
        <v>37</v>
      </c>
      <c r="C324" s="213" t="s">
        <v>95</v>
      </c>
      <c r="D324" s="284" t="s">
        <v>441</v>
      </c>
      <c r="E324" s="49" t="s">
        <v>506</v>
      </c>
      <c r="F324" s="50" t="s">
        <v>210</v>
      </c>
      <c r="G324" s="268" t="s">
        <v>49</v>
      </c>
      <c r="H324" s="194" t="s">
        <v>142</v>
      </c>
      <c r="I324" s="286">
        <v>60.783125000014998</v>
      </c>
      <c r="J324" s="287">
        <f t="shared" si="20"/>
        <v>200</v>
      </c>
      <c r="K324" s="288">
        <v>200</v>
      </c>
      <c r="L324" s="288"/>
      <c r="M324" s="289" t="e">
        <f t="shared" si="21"/>
        <v>#DIV/0!</v>
      </c>
      <c r="N324" s="289">
        <f t="shared" si="22"/>
        <v>0</v>
      </c>
      <c r="O324" s="290">
        <f>IF(K324="nio",0,IF(K324&gt;0,VLOOKUP(G324,'3-Productie normen'!A:K,VLOOKUP(K324,'3-Productie normen'!$B$35:$C$41,2,FALSE),FALSE)))/VLOOKUP(B324,'2-Kosten per locatie'!$A$12:$C$15,3,FALSE)</f>
        <v>0</v>
      </c>
      <c r="P324" s="290">
        <f t="shared" si="23"/>
        <v>0</v>
      </c>
      <c r="Q324" s="291"/>
      <c r="S324" s="292">
        <f t="shared" si="24"/>
        <v>12156.625000003</v>
      </c>
    </row>
    <row r="325" spans="1:19" ht="14.1" customHeight="1">
      <c r="A325" s="38">
        <v>325</v>
      </c>
      <c r="B325" s="213" t="s">
        <v>37</v>
      </c>
      <c r="C325" s="213" t="s">
        <v>95</v>
      </c>
      <c r="D325" s="284" t="s">
        <v>441</v>
      </c>
      <c r="E325" s="49" t="s">
        <v>507</v>
      </c>
      <c r="F325" s="50" t="s">
        <v>210</v>
      </c>
      <c r="G325" s="268" t="s">
        <v>49</v>
      </c>
      <c r="H325" s="194" t="s">
        <v>142</v>
      </c>
      <c r="I325" s="286">
        <v>8.3475000000000001</v>
      </c>
      <c r="J325" s="287">
        <f t="shared" si="20"/>
        <v>200</v>
      </c>
      <c r="K325" s="288">
        <v>200</v>
      </c>
      <c r="L325" s="288"/>
      <c r="M325" s="289" t="e">
        <f t="shared" si="21"/>
        <v>#DIV/0!</v>
      </c>
      <c r="N325" s="289">
        <f t="shared" si="22"/>
        <v>0</v>
      </c>
      <c r="O325" s="290">
        <f>IF(K325="nio",0,IF(K325&gt;0,VLOOKUP(G325,'3-Productie normen'!A:K,VLOOKUP(K325,'3-Productie normen'!$B$35:$C$41,2,FALSE),FALSE)))/VLOOKUP(B325,'2-Kosten per locatie'!$A$12:$C$15,3,FALSE)</f>
        <v>0</v>
      </c>
      <c r="P325" s="290">
        <f t="shared" si="23"/>
        <v>0</v>
      </c>
      <c r="Q325" s="291"/>
      <c r="S325" s="292">
        <f t="shared" si="24"/>
        <v>1669.5</v>
      </c>
    </row>
    <row r="326" spans="1:19" ht="14.1" customHeight="1">
      <c r="A326" s="38">
        <v>326</v>
      </c>
      <c r="B326" s="213" t="s">
        <v>37</v>
      </c>
      <c r="C326" s="213" t="s">
        <v>95</v>
      </c>
      <c r="D326" s="284" t="s">
        <v>441</v>
      </c>
      <c r="E326" s="49" t="s">
        <v>508</v>
      </c>
      <c r="F326" s="50" t="s">
        <v>210</v>
      </c>
      <c r="G326" s="268" t="s">
        <v>49</v>
      </c>
      <c r="H326" s="194" t="s">
        <v>142</v>
      </c>
      <c r="I326" s="286">
        <v>106.725522640432</v>
      </c>
      <c r="J326" s="287">
        <f t="shared" si="20"/>
        <v>200</v>
      </c>
      <c r="K326" s="288">
        <v>200</v>
      </c>
      <c r="L326" s="288"/>
      <c r="M326" s="289" t="e">
        <f t="shared" si="21"/>
        <v>#DIV/0!</v>
      </c>
      <c r="N326" s="289">
        <f t="shared" si="22"/>
        <v>0</v>
      </c>
      <c r="O326" s="290">
        <f>IF(K326="nio",0,IF(K326&gt;0,VLOOKUP(G326,'3-Productie normen'!A:K,VLOOKUP(K326,'3-Productie normen'!$B$35:$C$41,2,FALSE),FALSE)))/VLOOKUP(B326,'2-Kosten per locatie'!$A$12:$C$15,3,FALSE)</f>
        <v>0</v>
      </c>
      <c r="P326" s="290">
        <f t="shared" si="23"/>
        <v>0</v>
      </c>
      <c r="Q326" s="291"/>
      <c r="S326" s="292">
        <f t="shared" si="24"/>
        <v>21345.104528086402</v>
      </c>
    </row>
    <row r="327" spans="1:19" ht="14.1" customHeight="1">
      <c r="A327" s="38">
        <v>327</v>
      </c>
      <c r="B327" s="213" t="s">
        <v>37</v>
      </c>
      <c r="C327" s="213" t="s">
        <v>95</v>
      </c>
      <c r="D327" s="284" t="s">
        <v>441</v>
      </c>
      <c r="E327" s="49" t="s">
        <v>509</v>
      </c>
      <c r="F327" s="50" t="s">
        <v>210</v>
      </c>
      <c r="G327" s="268" t="s">
        <v>49</v>
      </c>
      <c r="H327" s="194" t="s">
        <v>142</v>
      </c>
      <c r="I327" s="286">
        <v>50.511250000038999</v>
      </c>
      <c r="J327" s="287">
        <f t="shared" si="20"/>
        <v>200</v>
      </c>
      <c r="K327" s="288">
        <v>200</v>
      </c>
      <c r="L327" s="288"/>
      <c r="M327" s="289" t="e">
        <f t="shared" si="21"/>
        <v>#DIV/0!</v>
      </c>
      <c r="N327" s="289">
        <f t="shared" si="22"/>
        <v>0</v>
      </c>
      <c r="O327" s="290">
        <f>IF(K327="nio",0,IF(K327&gt;0,VLOOKUP(G327,'3-Productie normen'!A:K,VLOOKUP(K327,'3-Productie normen'!$B$35:$C$41,2,FALSE),FALSE)))/VLOOKUP(B327,'2-Kosten per locatie'!$A$12:$C$15,3,FALSE)</f>
        <v>0</v>
      </c>
      <c r="P327" s="290">
        <f t="shared" si="23"/>
        <v>0</v>
      </c>
      <c r="Q327" s="291"/>
      <c r="S327" s="292">
        <f t="shared" si="24"/>
        <v>10102.2500000078</v>
      </c>
    </row>
    <row r="328" spans="1:19" ht="14.1" customHeight="1">
      <c r="A328" s="38">
        <v>328</v>
      </c>
      <c r="B328" s="213" t="s">
        <v>37</v>
      </c>
      <c r="C328" s="213" t="s">
        <v>95</v>
      </c>
      <c r="D328" s="284" t="s">
        <v>441</v>
      </c>
      <c r="E328" s="49" t="s">
        <v>510</v>
      </c>
      <c r="F328" s="50" t="s">
        <v>210</v>
      </c>
      <c r="G328" s="268" t="s">
        <v>49</v>
      </c>
      <c r="H328" s="194" t="s">
        <v>142</v>
      </c>
      <c r="I328" s="286">
        <v>16.621575589763999</v>
      </c>
      <c r="J328" s="287">
        <f t="shared" si="20"/>
        <v>200</v>
      </c>
      <c r="K328" s="288">
        <v>200</v>
      </c>
      <c r="L328" s="288"/>
      <c r="M328" s="289" t="e">
        <f t="shared" si="21"/>
        <v>#DIV/0!</v>
      </c>
      <c r="N328" s="289">
        <f t="shared" si="22"/>
        <v>0</v>
      </c>
      <c r="O328" s="290">
        <f>IF(K328="nio",0,IF(K328&gt;0,VLOOKUP(G328,'3-Productie normen'!A:K,VLOOKUP(K328,'3-Productie normen'!$B$35:$C$41,2,FALSE),FALSE)))/VLOOKUP(B328,'2-Kosten per locatie'!$A$12:$C$15,3,FALSE)</f>
        <v>0</v>
      </c>
      <c r="P328" s="290">
        <f t="shared" si="23"/>
        <v>0</v>
      </c>
      <c r="Q328" s="291"/>
      <c r="S328" s="292">
        <f t="shared" si="24"/>
        <v>3324.3151179527999</v>
      </c>
    </row>
    <row r="329" spans="1:19" ht="14.1" customHeight="1">
      <c r="A329" s="38">
        <v>329</v>
      </c>
      <c r="B329" s="213" t="s">
        <v>37</v>
      </c>
      <c r="C329" s="213" t="s">
        <v>95</v>
      </c>
      <c r="D329" s="284" t="s">
        <v>441</v>
      </c>
      <c r="E329" s="49" t="s">
        <v>511</v>
      </c>
      <c r="F329" s="50" t="s">
        <v>58</v>
      </c>
      <c r="G329" s="194" t="s">
        <v>65</v>
      </c>
      <c r="H329" s="194"/>
      <c r="I329" s="286">
        <v>22.039641118323999</v>
      </c>
      <c r="J329" s="287">
        <f t="shared" si="20"/>
        <v>0</v>
      </c>
      <c r="K329" s="288" t="s">
        <v>104</v>
      </c>
      <c r="L329" s="288"/>
      <c r="M329" s="289">
        <f t="shared" si="21"/>
        <v>0</v>
      </c>
      <c r="N329" s="289">
        <f t="shared" si="22"/>
        <v>0</v>
      </c>
      <c r="O329" s="290">
        <f>IF(K329="nio",0,IF(K329&gt;0,VLOOKUP(G329,'3-Productie normen'!A:K,VLOOKUP(K329,'3-Productie normen'!$B$35:$C$41,2,FALSE),FALSE)))/VLOOKUP(B329,'2-Kosten per locatie'!$A$12:$C$15,3,FALSE)</f>
        <v>0</v>
      </c>
      <c r="P329" s="290">
        <f t="shared" si="23"/>
        <v>0</v>
      </c>
      <c r="Q329" s="291"/>
      <c r="S329" s="292">
        <f t="shared" si="24"/>
        <v>0</v>
      </c>
    </row>
    <row r="330" spans="1:19" ht="14.1" customHeight="1">
      <c r="A330" s="38">
        <v>330</v>
      </c>
      <c r="B330" s="213" t="s">
        <v>37</v>
      </c>
      <c r="C330" s="213" t="s">
        <v>95</v>
      </c>
      <c r="D330" s="284" t="s">
        <v>441</v>
      </c>
      <c r="E330" s="49" t="s">
        <v>512</v>
      </c>
      <c r="F330" s="50" t="s">
        <v>58</v>
      </c>
      <c r="G330" s="271" t="s">
        <v>58</v>
      </c>
      <c r="H330" s="194" t="s">
        <v>142</v>
      </c>
      <c r="I330" s="286">
        <v>2.6551999999999998</v>
      </c>
      <c r="J330" s="287">
        <f t="shared" ref="J330:J393" si="25">SUM(K330:L330)</f>
        <v>200</v>
      </c>
      <c r="K330" s="288">
        <v>200</v>
      </c>
      <c r="L330" s="288"/>
      <c r="M330" s="289" t="e">
        <f t="shared" ref="M330:M393" si="26">IF(K330="nio",0,IF(K330&gt;0,K330*I330/O330,0))</f>
        <v>#DIV/0!</v>
      </c>
      <c r="N330" s="289">
        <f t="shared" ref="N330:N393" si="27">IF(L330&gt;0,L330*I330/P330,0)</f>
        <v>0</v>
      </c>
      <c r="O330" s="290">
        <f>IF(K330="nio",0,IF(K330&gt;0,VLOOKUP(G330,'3-Productie normen'!A:K,VLOOKUP(K330,'3-Productie normen'!$B$35:$C$41,2,FALSE),FALSE)))/VLOOKUP(B330,'2-Kosten per locatie'!$A$12:$C$15,3,FALSE)</f>
        <v>0</v>
      </c>
      <c r="P330" s="290">
        <f t="shared" ref="P330:P393" si="28">IF(L330&gt;0,O330*$P$8,0)</f>
        <v>0</v>
      </c>
      <c r="Q330" s="291"/>
      <c r="S330" s="292">
        <f t="shared" ref="S330:S393" si="29">J330*I330</f>
        <v>531.04</v>
      </c>
    </row>
    <row r="331" spans="1:19" ht="14.1" customHeight="1">
      <c r="A331" s="38">
        <v>331</v>
      </c>
      <c r="B331" s="213" t="s">
        <v>37</v>
      </c>
      <c r="C331" s="213" t="s">
        <v>95</v>
      </c>
      <c r="D331" s="284" t="s">
        <v>513</v>
      </c>
      <c r="E331" s="49" t="s">
        <v>514</v>
      </c>
      <c r="F331" s="50" t="s">
        <v>515</v>
      </c>
      <c r="G331" s="194" t="s">
        <v>65</v>
      </c>
      <c r="H331" s="194"/>
      <c r="I331" s="286">
        <v>108.173245244103</v>
      </c>
      <c r="J331" s="287">
        <f t="shared" si="25"/>
        <v>0</v>
      </c>
      <c r="K331" s="288" t="s">
        <v>104</v>
      </c>
      <c r="L331" s="288"/>
      <c r="M331" s="289">
        <f t="shared" si="26"/>
        <v>0</v>
      </c>
      <c r="N331" s="289">
        <f t="shared" si="27"/>
        <v>0</v>
      </c>
      <c r="O331" s="290">
        <f>IF(K331="nio",0,IF(K331&gt;0,VLOOKUP(G331,'3-Productie normen'!A:K,VLOOKUP(K331,'3-Productie normen'!$B$35:$C$41,2,FALSE),FALSE)))/VLOOKUP(B331,'2-Kosten per locatie'!$A$12:$C$15,3,FALSE)</f>
        <v>0</v>
      </c>
      <c r="P331" s="290">
        <f t="shared" si="28"/>
        <v>0</v>
      </c>
      <c r="Q331" s="291"/>
      <c r="S331" s="292">
        <f t="shared" si="29"/>
        <v>0</v>
      </c>
    </row>
    <row r="332" spans="1:19" ht="14.1" customHeight="1">
      <c r="A332" s="38">
        <v>332</v>
      </c>
      <c r="B332" s="213" t="s">
        <v>37</v>
      </c>
      <c r="C332" s="213" t="s">
        <v>95</v>
      </c>
      <c r="D332" s="284" t="s">
        <v>513</v>
      </c>
      <c r="E332" s="49" t="s">
        <v>516</v>
      </c>
      <c r="F332" s="50" t="s">
        <v>178</v>
      </c>
      <c r="G332" s="194" t="s">
        <v>65</v>
      </c>
      <c r="H332" s="194"/>
      <c r="I332" s="286">
        <v>13.950000000000999</v>
      </c>
      <c r="J332" s="287">
        <f t="shared" si="25"/>
        <v>0</v>
      </c>
      <c r="K332" s="288" t="s">
        <v>104</v>
      </c>
      <c r="L332" s="288"/>
      <c r="M332" s="289">
        <f t="shared" si="26"/>
        <v>0</v>
      </c>
      <c r="N332" s="289">
        <f t="shared" si="27"/>
        <v>0</v>
      </c>
      <c r="O332" s="290">
        <f>IF(K332="nio",0,IF(K332&gt;0,VLOOKUP(G332,'3-Productie normen'!A:K,VLOOKUP(K332,'3-Productie normen'!$B$35:$C$41,2,FALSE),FALSE)))/VLOOKUP(B332,'2-Kosten per locatie'!$A$12:$C$15,3,FALSE)</f>
        <v>0</v>
      </c>
      <c r="P332" s="290">
        <f t="shared" si="28"/>
        <v>0</v>
      </c>
      <c r="Q332" s="291"/>
      <c r="S332" s="292">
        <f t="shared" si="29"/>
        <v>0</v>
      </c>
    </row>
    <row r="333" spans="1:19" ht="14.1" customHeight="1">
      <c r="A333" s="38">
        <v>333</v>
      </c>
      <c r="B333" s="213" t="s">
        <v>37</v>
      </c>
      <c r="C333" s="213" t="s">
        <v>95</v>
      </c>
      <c r="D333" s="284" t="s">
        <v>513</v>
      </c>
      <c r="E333" s="49" t="s">
        <v>517</v>
      </c>
      <c r="F333" s="50" t="s">
        <v>518</v>
      </c>
      <c r="G333" s="194" t="s">
        <v>65</v>
      </c>
      <c r="H333" s="194"/>
      <c r="I333" s="286">
        <v>13.950000000000999</v>
      </c>
      <c r="J333" s="287">
        <f t="shared" si="25"/>
        <v>0</v>
      </c>
      <c r="K333" s="288" t="s">
        <v>104</v>
      </c>
      <c r="L333" s="288"/>
      <c r="M333" s="289">
        <f t="shared" si="26"/>
        <v>0</v>
      </c>
      <c r="N333" s="289">
        <f t="shared" si="27"/>
        <v>0</v>
      </c>
      <c r="O333" s="290">
        <f>IF(K333="nio",0,IF(K333&gt;0,VLOOKUP(G333,'3-Productie normen'!A:K,VLOOKUP(K333,'3-Productie normen'!$B$35:$C$41,2,FALSE),FALSE)))/VLOOKUP(B333,'2-Kosten per locatie'!$A$12:$C$15,3,FALSE)</f>
        <v>0</v>
      </c>
      <c r="P333" s="290">
        <f t="shared" si="28"/>
        <v>0</v>
      </c>
      <c r="Q333" s="291"/>
      <c r="S333" s="292">
        <f t="shared" si="29"/>
        <v>0</v>
      </c>
    </row>
    <row r="334" spans="1:19" ht="14.1" customHeight="1">
      <c r="A334" s="38">
        <v>334</v>
      </c>
      <c r="B334" s="213" t="s">
        <v>37</v>
      </c>
      <c r="C334" s="213" t="s">
        <v>95</v>
      </c>
      <c r="D334" s="284" t="s">
        <v>513</v>
      </c>
      <c r="E334" s="49" t="s">
        <v>519</v>
      </c>
      <c r="F334" s="50" t="s">
        <v>520</v>
      </c>
      <c r="G334" s="194" t="s">
        <v>65</v>
      </c>
      <c r="H334" s="194"/>
      <c r="I334" s="286">
        <v>13.95</v>
      </c>
      <c r="J334" s="287">
        <f t="shared" si="25"/>
        <v>0</v>
      </c>
      <c r="K334" s="288" t="s">
        <v>104</v>
      </c>
      <c r="L334" s="288"/>
      <c r="M334" s="289">
        <f t="shared" si="26"/>
        <v>0</v>
      </c>
      <c r="N334" s="289">
        <f t="shared" si="27"/>
        <v>0</v>
      </c>
      <c r="O334" s="290">
        <f>IF(K334="nio",0,IF(K334&gt;0,VLOOKUP(G334,'3-Productie normen'!A:K,VLOOKUP(K334,'3-Productie normen'!$B$35:$C$41,2,FALSE),FALSE)))/VLOOKUP(B334,'2-Kosten per locatie'!$A$12:$C$15,3,FALSE)</f>
        <v>0</v>
      </c>
      <c r="P334" s="290">
        <f t="shared" si="28"/>
        <v>0</v>
      </c>
      <c r="Q334" s="291"/>
      <c r="S334" s="292">
        <f t="shared" si="29"/>
        <v>0</v>
      </c>
    </row>
    <row r="335" spans="1:19" ht="14.1" customHeight="1">
      <c r="A335" s="38">
        <v>335</v>
      </c>
      <c r="B335" s="213" t="s">
        <v>37</v>
      </c>
      <c r="C335" s="213" t="s">
        <v>95</v>
      </c>
      <c r="D335" s="284" t="s">
        <v>513</v>
      </c>
      <c r="E335" s="49" t="s">
        <v>521</v>
      </c>
      <c r="F335" s="50" t="s">
        <v>522</v>
      </c>
      <c r="G335" s="194" t="s">
        <v>65</v>
      </c>
      <c r="H335" s="194"/>
      <c r="I335" s="286">
        <v>11.04</v>
      </c>
      <c r="J335" s="287">
        <f t="shared" si="25"/>
        <v>0</v>
      </c>
      <c r="K335" s="288" t="s">
        <v>104</v>
      </c>
      <c r="L335" s="288"/>
      <c r="M335" s="289">
        <f t="shared" si="26"/>
        <v>0</v>
      </c>
      <c r="N335" s="289">
        <f t="shared" si="27"/>
        <v>0</v>
      </c>
      <c r="O335" s="290">
        <f>IF(K335="nio",0,IF(K335&gt;0,VLOOKUP(G335,'3-Productie normen'!A:K,VLOOKUP(K335,'3-Productie normen'!$B$35:$C$41,2,FALSE),FALSE)))/VLOOKUP(B335,'2-Kosten per locatie'!$A$12:$C$15,3,FALSE)</f>
        <v>0</v>
      </c>
      <c r="P335" s="290">
        <f t="shared" si="28"/>
        <v>0</v>
      </c>
      <c r="Q335" s="291"/>
      <c r="S335" s="292">
        <f t="shared" si="29"/>
        <v>0</v>
      </c>
    </row>
    <row r="336" spans="1:19" ht="14.1" customHeight="1">
      <c r="A336" s="38">
        <v>336</v>
      </c>
      <c r="B336" s="213" t="s">
        <v>37</v>
      </c>
      <c r="C336" s="213" t="s">
        <v>95</v>
      </c>
      <c r="D336" s="284" t="s">
        <v>513</v>
      </c>
      <c r="E336" s="49" t="s">
        <v>523</v>
      </c>
      <c r="F336" s="50" t="s">
        <v>289</v>
      </c>
      <c r="G336" s="194" t="s">
        <v>65</v>
      </c>
      <c r="H336" s="194"/>
      <c r="I336" s="286">
        <v>6.5391887293220003</v>
      </c>
      <c r="J336" s="287">
        <f t="shared" si="25"/>
        <v>0</v>
      </c>
      <c r="K336" s="288" t="s">
        <v>104</v>
      </c>
      <c r="L336" s="288"/>
      <c r="M336" s="289">
        <f t="shared" si="26"/>
        <v>0</v>
      </c>
      <c r="N336" s="289">
        <f t="shared" si="27"/>
        <v>0</v>
      </c>
      <c r="O336" s="290">
        <f>IF(K336="nio",0,IF(K336&gt;0,VLOOKUP(G336,'3-Productie normen'!A:K,VLOOKUP(K336,'3-Productie normen'!$B$35:$C$41,2,FALSE),FALSE)))/VLOOKUP(B336,'2-Kosten per locatie'!$A$12:$C$15,3,FALSE)</f>
        <v>0</v>
      </c>
      <c r="P336" s="290">
        <f t="shared" si="28"/>
        <v>0</v>
      </c>
      <c r="Q336" s="291"/>
      <c r="S336" s="292">
        <f t="shared" si="29"/>
        <v>0</v>
      </c>
    </row>
    <row r="337" spans="1:19" ht="14.1" customHeight="1">
      <c r="A337" s="38">
        <v>337</v>
      </c>
      <c r="B337" s="213" t="s">
        <v>37</v>
      </c>
      <c r="C337" s="213" t="s">
        <v>95</v>
      </c>
      <c r="D337" s="284" t="s">
        <v>441</v>
      </c>
      <c r="E337" s="49" t="s">
        <v>524</v>
      </c>
      <c r="F337" s="50" t="s">
        <v>525</v>
      </c>
      <c r="G337" s="194" t="s">
        <v>65</v>
      </c>
      <c r="H337" s="194"/>
      <c r="I337" s="286">
        <v>26.319239999998</v>
      </c>
      <c r="J337" s="287">
        <f t="shared" si="25"/>
        <v>0</v>
      </c>
      <c r="K337" s="288" t="s">
        <v>104</v>
      </c>
      <c r="L337" s="288"/>
      <c r="M337" s="289">
        <f t="shared" si="26"/>
        <v>0</v>
      </c>
      <c r="N337" s="289">
        <f t="shared" si="27"/>
        <v>0</v>
      </c>
      <c r="O337" s="290">
        <f>IF(K337="nio",0,IF(K337&gt;0,VLOOKUP(G337,'3-Productie normen'!A:K,VLOOKUP(K337,'3-Productie normen'!$B$35:$C$41,2,FALSE),FALSE)))/VLOOKUP(B337,'2-Kosten per locatie'!$A$12:$C$15,3,FALSE)</f>
        <v>0</v>
      </c>
      <c r="P337" s="290">
        <f t="shared" si="28"/>
        <v>0</v>
      </c>
      <c r="Q337" s="291"/>
      <c r="S337" s="292">
        <f t="shared" si="29"/>
        <v>0</v>
      </c>
    </row>
    <row r="338" spans="1:19" ht="14.1" customHeight="1">
      <c r="A338" s="38">
        <v>338</v>
      </c>
      <c r="B338" s="213" t="s">
        <v>37</v>
      </c>
      <c r="C338" s="213" t="s">
        <v>95</v>
      </c>
      <c r="D338" s="284" t="s">
        <v>513</v>
      </c>
      <c r="E338" s="49" t="s">
        <v>526</v>
      </c>
      <c r="F338" s="50" t="s">
        <v>525</v>
      </c>
      <c r="G338" s="194" t="s">
        <v>65</v>
      </c>
      <c r="H338" s="194"/>
      <c r="I338" s="286">
        <v>346.03833993069298</v>
      </c>
      <c r="J338" s="287">
        <f t="shared" si="25"/>
        <v>0</v>
      </c>
      <c r="K338" s="288" t="s">
        <v>104</v>
      </c>
      <c r="L338" s="288"/>
      <c r="M338" s="289">
        <f t="shared" si="26"/>
        <v>0</v>
      </c>
      <c r="N338" s="289">
        <f t="shared" si="27"/>
        <v>0</v>
      </c>
      <c r="O338" s="290">
        <f>IF(K338="nio",0,IF(K338&gt;0,VLOOKUP(G338,'3-Productie normen'!A:K,VLOOKUP(K338,'3-Productie normen'!$B$35:$C$41,2,FALSE),FALSE)))/VLOOKUP(B338,'2-Kosten per locatie'!$A$12:$C$15,3,FALSE)</f>
        <v>0</v>
      </c>
      <c r="P338" s="290">
        <f t="shared" si="28"/>
        <v>0</v>
      </c>
      <c r="Q338" s="291"/>
      <c r="S338" s="292">
        <f t="shared" si="29"/>
        <v>0</v>
      </c>
    </row>
    <row r="339" spans="1:19" ht="14.1" customHeight="1">
      <c r="A339" s="38">
        <v>339</v>
      </c>
      <c r="B339" s="213" t="s">
        <v>37</v>
      </c>
      <c r="C339" s="213" t="s">
        <v>95</v>
      </c>
      <c r="D339" s="284" t="s">
        <v>513</v>
      </c>
      <c r="E339" s="49" t="s">
        <v>527</v>
      </c>
      <c r="F339" s="50" t="s">
        <v>525</v>
      </c>
      <c r="G339" s="194" t="s">
        <v>65</v>
      </c>
      <c r="H339" s="194"/>
      <c r="I339" s="286">
        <v>1003.095164392461</v>
      </c>
      <c r="J339" s="287">
        <f t="shared" si="25"/>
        <v>0</v>
      </c>
      <c r="K339" s="288" t="s">
        <v>104</v>
      </c>
      <c r="L339" s="288"/>
      <c r="M339" s="289">
        <f t="shared" si="26"/>
        <v>0</v>
      </c>
      <c r="N339" s="289">
        <f t="shared" si="27"/>
        <v>0</v>
      </c>
      <c r="O339" s="290">
        <f>IF(K339="nio",0,IF(K339&gt;0,VLOOKUP(G339,'3-Productie normen'!A:K,VLOOKUP(K339,'3-Productie normen'!$B$35:$C$41,2,FALSE),FALSE)))/VLOOKUP(B339,'2-Kosten per locatie'!$A$12:$C$15,3,FALSE)</f>
        <v>0</v>
      </c>
      <c r="P339" s="290">
        <f t="shared" si="28"/>
        <v>0</v>
      </c>
      <c r="Q339" s="291"/>
      <c r="S339" s="292">
        <f t="shared" si="29"/>
        <v>0</v>
      </c>
    </row>
    <row r="340" spans="1:19" ht="14.1" customHeight="1">
      <c r="A340" s="38">
        <v>340</v>
      </c>
      <c r="B340" s="213" t="s">
        <v>37</v>
      </c>
      <c r="C340" s="213" t="s">
        <v>95</v>
      </c>
      <c r="D340" s="284" t="s">
        <v>513</v>
      </c>
      <c r="E340" s="49" t="s">
        <v>528</v>
      </c>
      <c r="F340" s="50" t="s">
        <v>525</v>
      </c>
      <c r="G340" s="194" t="s">
        <v>65</v>
      </c>
      <c r="H340" s="194"/>
      <c r="I340" s="286">
        <v>236.66587342710699</v>
      </c>
      <c r="J340" s="287">
        <f t="shared" si="25"/>
        <v>0</v>
      </c>
      <c r="K340" s="288" t="s">
        <v>104</v>
      </c>
      <c r="L340" s="288"/>
      <c r="M340" s="289">
        <f t="shared" si="26"/>
        <v>0</v>
      </c>
      <c r="N340" s="289">
        <f t="shared" si="27"/>
        <v>0</v>
      </c>
      <c r="O340" s="290">
        <f>IF(K340="nio",0,IF(K340&gt;0,VLOOKUP(G340,'3-Productie normen'!A:K,VLOOKUP(K340,'3-Productie normen'!$B$35:$C$41,2,FALSE),FALSE)))/VLOOKUP(B340,'2-Kosten per locatie'!$A$12:$C$15,3,FALSE)</f>
        <v>0</v>
      </c>
      <c r="P340" s="290">
        <f t="shared" si="28"/>
        <v>0</v>
      </c>
      <c r="Q340" s="291"/>
      <c r="S340" s="292">
        <f t="shared" si="29"/>
        <v>0</v>
      </c>
    </row>
    <row r="341" spans="1:19" ht="14.1" customHeight="1">
      <c r="A341" s="38">
        <v>341</v>
      </c>
      <c r="B341" s="213" t="s">
        <v>37</v>
      </c>
      <c r="C341" s="213" t="s">
        <v>95</v>
      </c>
      <c r="D341" s="284" t="s">
        <v>513</v>
      </c>
      <c r="E341" s="49" t="s">
        <v>529</v>
      </c>
      <c r="F341" s="50" t="s">
        <v>525</v>
      </c>
      <c r="G341" s="194" t="s">
        <v>65</v>
      </c>
      <c r="H341" s="194"/>
      <c r="I341" s="286">
        <v>144.95078000000001</v>
      </c>
      <c r="J341" s="287">
        <f t="shared" si="25"/>
        <v>0</v>
      </c>
      <c r="K341" s="288" t="s">
        <v>104</v>
      </c>
      <c r="L341" s="288"/>
      <c r="M341" s="289">
        <f t="shared" si="26"/>
        <v>0</v>
      </c>
      <c r="N341" s="289">
        <f t="shared" si="27"/>
        <v>0</v>
      </c>
      <c r="O341" s="290">
        <f>IF(K341="nio",0,IF(K341&gt;0,VLOOKUP(G341,'3-Productie normen'!A:K,VLOOKUP(K341,'3-Productie normen'!$B$35:$C$41,2,FALSE),FALSE)))/VLOOKUP(B341,'2-Kosten per locatie'!$A$12:$C$15,3,FALSE)</f>
        <v>0</v>
      </c>
      <c r="P341" s="290">
        <f t="shared" si="28"/>
        <v>0</v>
      </c>
      <c r="Q341" s="291"/>
      <c r="S341" s="292">
        <f t="shared" si="29"/>
        <v>0</v>
      </c>
    </row>
    <row r="342" spans="1:19" ht="14.1" customHeight="1">
      <c r="A342" s="38">
        <v>342</v>
      </c>
      <c r="B342" s="213" t="s">
        <v>37</v>
      </c>
      <c r="C342" s="213" t="s">
        <v>95</v>
      </c>
      <c r="D342" s="284" t="s">
        <v>219</v>
      </c>
      <c r="E342" s="49" t="s">
        <v>530</v>
      </c>
      <c r="F342" s="50" t="s">
        <v>525</v>
      </c>
      <c r="G342" s="194" t="s">
        <v>65</v>
      </c>
      <c r="H342" s="194"/>
      <c r="I342" s="286">
        <v>340.96175117462298</v>
      </c>
      <c r="J342" s="287">
        <f t="shared" si="25"/>
        <v>0</v>
      </c>
      <c r="K342" s="288" t="s">
        <v>104</v>
      </c>
      <c r="L342" s="288"/>
      <c r="M342" s="289">
        <f t="shared" si="26"/>
        <v>0</v>
      </c>
      <c r="N342" s="289">
        <f t="shared" si="27"/>
        <v>0</v>
      </c>
      <c r="O342" s="290">
        <f>IF(K342="nio",0,IF(K342&gt;0,VLOOKUP(G342,'3-Productie normen'!A:K,VLOOKUP(K342,'3-Productie normen'!$B$35:$C$41,2,FALSE),FALSE)))/VLOOKUP(B342,'2-Kosten per locatie'!$A$12:$C$15,3,FALSE)</f>
        <v>0</v>
      </c>
      <c r="P342" s="290">
        <f t="shared" si="28"/>
        <v>0</v>
      </c>
      <c r="Q342" s="291"/>
      <c r="S342" s="292">
        <f t="shared" si="29"/>
        <v>0</v>
      </c>
    </row>
    <row r="343" spans="1:19" ht="14.1" customHeight="1">
      <c r="A343" s="38">
        <v>343</v>
      </c>
      <c r="B343" s="213" t="s">
        <v>37</v>
      </c>
      <c r="C343" s="213" t="s">
        <v>95</v>
      </c>
      <c r="D343" s="284" t="s">
        <v>219</v>
      </c>
      <c r="E343" s="49" t="s">
        <v>531</v>
      </c>
      <c r="F343" s="50" t="s">
        <v>525</v>
      </c>
      <c r="G343" s="194" t="s">
        <v>65</v>
      </c>
      <c r="H343" s="194"/>
      <c r="I343" s="286">
        <v>81.554294798797997</v>
      </c>
      <c r="J343" s="287">
        <f t="shared" si="25"/>
        <v>0</v>
      </c>
      <c r="K343" s="288" t="s">
        <v>104</v>
      </c>
      <c r="L343" s="288"/>
      <c r="M343" s="289">
        <f t="shared" si="26"/>
        <v>0</v>
      </c>
      <c r="N343" s="289">
        <f t="shared" si="27"/>
        <v>0</v>
      </c>
      <c r="O343" s="290">
        <f>IF(K343="nio",0,IF(K343&gt;0,VLOOKUP(G343,'3-Productie normen'!A:K,VLOOKUP(K343,'3-Productie normen'!$B$35:$C$41,2,FALSE),FALSE)))/VLOOKUP(B343,'2-Kosten per locatie'!$A$12:$C$15,3,FALSE)</f>
        <v>0</v>
      </c>
      <c r="P343" s="290">
        <f t="shared" si="28"/>
        <v>0</v>
      </c>
      <c r="Q343" s="291"/>
      <c r="S343" s="292">
        <f t="shared" si="29"/>
        <v>0</v>
      </c>
    </row>
    <row r="344" spans="1:19" ht="14.1" customHeight="1">
      <c r="A344" s="38">
        <v>344</v>
      </c>
      <c r="B344" s="213" t="s">
        <v>37</v>
      </c>
      <c r="C344" s="213" t="s">
        <v>95</v>
      </c>
      <c r="D344" s="284" t="s">
        <v>219</v>
      </c>
      <c r="E344" s="49" t="s">
        <v>532</v>
      </c>
      <c r="F344" s="50" t="s">
        <v>525</v>
      </c>
      <c r="G344" s="194" t="s">
        <v>65</v>
      </c>
      <c r="H344" s="194"/>
      <c r="I344" s="286">
        <v>173.39999403901999</v>
      </c>
      <c r="J344" s="287">
        <f t="shared" si="25"/>
        <v>0</v>
      </c>
      <c r="K344" s="288" t="s">
        <v>104</v>
      </c>
      <c r="L344" s="288"/>
      <c r="M344" s="289">
        <f t="shared" si="26"/>
        <v>0</v>
      </c>
      <c r="N344" s="289">
        <f t="shared" si="27"/>
        <v>0</v>
      </c>
      <c r="O344" s="290">
        <f>IF(K344="nio",0,IF(K344&gt;0,VLOOKUP(G344,'3-Productie normen'!A:K,VLOOKUP(K344,'3-Productie normen'!$B$35:$C$41,2,FALSE),FALSE)))/VLOOKUP(B344,'2-Kosten per locatie'!$A$12:$C$15,3,FALSE)</f>
        <v>0</v>
      </c>
      <c r="P344" s="290">
        <f t="shared" si="28"/>
        <v>0</v>
      </c>
      <c r="Q344" s="291"/>
      <c r="S344" s="292">
        <f t="shared" si="29"/>
        <v>0</v>
      </c>
    </row>
    <row r="345" spans="1:19" ht="14.1" customHeight="1">
      <c r="A345" s="38">
        <v>345</v>
      </c>
      <c r="B345" s="213" t="s">
        <v>37</v>
      </c>
      <c r="C345" s="213" t="s">
        <v>95</v>
      </c>
      <c r="D345" s="284" t="s">
        <v>96</v>
      </c>
      <c r="E345" s="49" t="s">
        <v>533</v>
      </c>
      <c r="F345" s="50" t="s">
        <v>534</v>
      </c>
      <c r="G345" s="194" t="s">
        <v>65</v>
      </c>
      <c r="H345" s="194"/>
      <c r="I345" s="286">
        <v>97.698350000000005</v>
      </c>
      <c r="J345" s="287">
        <f t="shared" si="25"/>
        <v>0</v>
      </c>
      <c r="K345" s="288" t="s">
        <v>104</v>
      </c>
      <c r="L345" s="288"/>
      <c r="M345" s="289">
        <f t="shared" si="26"/>
        <v>0</v>
      </c>
      <c r="N345" s="289">
        <f t="shared" si="27"/>
        <v>0</v>
      </c>
      <c r="O345" s="290">
        <f>IF(K345="nio",0,IF(K345&gt;0,VLOOKUP(G345,'3-Productie normen'!A:K,VLOOKUP(K345,'3-Productie normen'!$B$35:$C$41,2,FALSE),FALSE)))/VLOOKUP(B345,'2-Kosten per locatie'!$A$12:$C$15,3,FALSE)</f>
        <v>0</v>
      </c>
      <c r="P345" s="290">
        <f t="shared" si="28"/>
        <v>0</v>
      </c>
      <c r="Q345" s="291"/>
      <c r="S345" s="292">
        <f t="shared" si="29"/>
        <v>0</v>
      </c>
    </row>
    <row r="346" spans="1:19" ht="14.1" customHeight="1">
      <c r="A346" s="38">
        <v>346</v>
      </c>
      <c r="B346" s="213" t="s">
        <v>37</v>
      </c>
      <c r="C346" s="213" t="s">
        <v>95</v>
      </c>
      <c r="D346" s="284" t="s">
        <v>96</v>
      </c>
      <c r="E346" s="49" t="s">
        <v>535</v>
      </c>
      <c r="F346" s="50" t="s">
        <v>536</v>
      </c>
      <c r="G346" s="194" t="s">
        <v>65</v>
      </c>
      <c r="H346" s="194"/>
      <c r="I346" s="286">
        <v>0.47222999999999998</v>
      </c>
      <c r="J346" s="287">
        <f t="shared" si="25"/>
        <v>0</v>
      </c>
      <c r="K346" s="288" t="s">
        <v>104</v>
      </c>
      <c r="L346" s="288"/>
      <c r="M346" s="289">
        <f t="shared" si="26"/>
        <v>0</v>
      </c>
      <c r="N346" s="289">
        <f t="shared" si="27"/>
        <v>0</v>
      </c>
      <c r="O346" s="290">
        <f>IF(K346="nio",0,IF(K346&gt;0,VLOOKUP(G346,'3-Productie normen'!A:K,VLOOKUP(K346,'3-Productie normen'!$B$35:$C$41,2,FALSE),FALSE)))/VLOOKUP(B346,'2-Kosten per locatie'!$A$12:$C$15,3,FALSE)</f>
        <v>0</v>
      </c>
      <c r="P346" s="290">
        <f t="shared" si="28"/>
        <v>0</v>
      </c>
      <c r="Q346" s="291"/>
      <c r="S346" s="292">
        <f t="shared" si="29"/>
        <v>0</v>
      </c>
    </row>
    <row r="347" spans="1:19" ht="14.1" customHeight="1">
      <c r="A347" s="38">
        <v>347</v>
      </c>
      <c r="B347" s="213" t="s">
        <v>37</v>
      </c>
      <c r="C347" s="213" t="s">
        <v>95</v>
      </c>
      <c r="D347" s="284" t="s">
        <v>96</v>
      </c>
      <c r="E347" s="49" t="s">
        <v>537</v>
      </c>
      <c r="F347" s="50" t="s">
        <v>538</v>
      </c>
      <c r="G347" s="194" t="s">
        <v>65</v>
      </c>
      <c r="H347" s="194"/>
      <c r="I347" s="286">
        <v>3.1920000000000002</v>
      </c>
      <c r="J347" s="287">
        <f t="shared" si="25"/>
        <v>0</v>
      </c>
      <c r="K347" s="288" t="s">
        <v>104</v>
      </c>
      <c r="L347" s="288"/>
      <c r="M347" s="289">
        <f t="shared" si="26"/>
        <v>0</v>
      </c>
      <c r="N347" s="289">
        <f t="shared" si="27"/>
        <v>0</v>
      </c>
      <c r="O347" s="290">
        <f>IF(K347="nio",0,IF(K347&gt;0,VLOOKUP(G347,'3-Productie normen'!A:K,VLOOKUP(K347,'3-Productie normen'!$B$35:$C$41,2,FALSE),FALSE)))/VLOOKUP(B347,'2-Kosten per locatie'!$A$12:$C$15,3,FALSE)</f>
        <v>0</v>
      </c>
      <c r="P347" s="290">
        <f t="shared" si="28"/>
        <v>0</v>
      </c>
      <c r="Q347" s="291"/>
      <c r="S347" s="292">
        <f t="shared" si="29"/>
        <v>0</v>
      </c>
    </row>
    <row r="348" spans="1:19" ht="14.1" customHeight="1">
      <c r="A348" s="38">
        <v>348</v>
      </c>
      <c r="B348" s="213" t="s">
        <v>37</v>
      </c>
      <c r="C348" s="213" t="s">
        <v>95</v>
      </c>
      <c r="D348" s="284" t="s">
        <v>96</v>
      </c>
      <c r="E348" s="49" t="s">
        <v>539</v>
      </c>
      <c r="F348" s="50" t="s">
        <v>540</v>
      </c>
      <c r="G348" s="194" t="s">
        <v>65</v>
      </c>
      <c r="H348" s="194"/>
      <c r="I348" s="286">
        <v>16.558700000000002</v>
      </c>
      <c r="J348" s="287">
        <f t="shared" si="25"/>
        <v>0</v>
      </c>
      <c r="K348" s="288" t="s">
        <v>104</v>
      </c>
      <c r="L348" s="288"/>
      <c r="M348" s="289">
        <f t="shared" si="26"/>
        <v>0</v>
      </c>
      <c r="N348" s="289">
        <f t="shared" si="27"/>
        <v>0</v>
      </c>
      <c r="O348" s="290">
        <f>IF(K348="nio",0,IF(K348&gt;0,VLOOKUP(G348,'3-Productie normen'!A:K,VLOOKUP(K348,'3-Productie normen'!$B$35:$C$41,2,FALSE),FALSE)))/VLOOKUP(B348,'2-Kosten per locatie'!$A$12:$C$15,3,FALSE)</f>
        <v>0</v>
      </c>
      <c r="P348" s="290">
        <f t="shared" si="28"/>
        <v>0</v>
      </c>
      <c r="Q348" s="291"/>
      <c r="S348" s="292">
        <f t="shared" si="29"/>
        <v>0</v>
      </c>
    </row>
    <row r="349" spans="1:19" ht="14.1" customHeight="1">
      <c r="A349" s="38">
        <v>349</v>
      </c>
      <c r="B349" s="213" t="s">
        <v>37</v>
      </c>
      <c r="C349" s="213" t="s">
        <v>95</v>
      </c>
      <c r="D349" s="284" t="s">
        <v>96</v>
      </c>
      <c r="E349" s="49" t="s">
        <v>541</v>
      </c>
      <c r="F349" s="50" t="s">
        <v>542</v>
      </c>
      <c r="G349" s="194" t="s">
        <v>65</v>
      </c>
      <c r="H349" s="194"/>
      <c r="I349" s="286">
        <v>18.479999999998999</v>
      </c>
      <c r="J349" s="287">
        <f t="shared" si="25"/>
        <v>0</v>
      </c>
      <c r="K349" s="288" t="s">
        <v>104</v>
      </c>
      <c r="L349" s="288"/>
      <c r="M349" s="289">
        <f t="shared" si="26"/>
        <v>0</v>
      </c>
      <c r="N349" s="289">
        <f t="shared" si="27"/>
        <v>0</v>
      </c>
      <c r="O349" s="290">
        <f>IF(K349="nio",0,IF(K349&gt;0,VLOOKUP(G349,'3-Productie normen'!A:K,VLOOKUP(K349,'3-Productie normen'!$B$35:$C$41,2,FALSE),FALSE)))/VLOOKUP(B349,'2-Kosten per locatie'!$A$12:$C$15,3,FALSE)</f>
        <v>0</v>
      </c>
      <c r="P349" s="290">
        <f t="shared" si="28"/>
        <v>0</v>
      </c>
      <c r="Q349" s="291"/>
      <c r="S349" s="292">
        <f t="shared" si="29"/>
        <v>0</v>
      </c>
    </row>
    <row r="350" spans="1:19" ht="14.1" customHeight="1">
      <c r="A350" s="38">
        <v>350</v>
      </c>
      <c r="B350" s="213" t="s">
        <v>37</v>
      </c>
      <c r="C350" s="213" t="s">
        <v>95</v>
      </c>
      <c r="D350" s="284" t="s">
        <v>96</v>
      </c>
      <c r="E350" s="49" t="s">
        <v>543</v>
      </c>
      <c r="F350" s="50" t="s">
        <v>178</v>
      </c>
      <c r="G350" s="194" t="s">
        <v>65</v>
      </c>
      <c r="H350" s="194"/>
      <c r="I350" s="286">
        <v>11.5885</v>
      </c>
      <c r="J350" s="287">
        <f t="shared" si="25"/>
        <v>0</v>
      </c>
      <c r="K350" s="288" t="s">
        <v>104</v>
      </c>
      <c r="L350" s="288"/>
      <c r="M350" s="289">
        <f t="shared" si="26"/>
        <v>0</v>
      </c>
      <c r="N350" s="289">
        <f t="shared" si="27"/>
        <v>0</v>
      </c>
      <c r="O350" s="290">
        <f>IF(K350="nio",0,IF(K350&gt;0,VLOOKUP(G350,'3-Productie normen'!A:K,VLOOKUP(K350,'3-Productie normen'!$B$35:$C$41,2,FALSE),FALSE)))/VLOOKUP(B350,'2-Kosten per locatie'!$A$12:$C$15,3,FALSE)</f>
        <v>0</v>
      </c>
      <c r="P350" s="290">
        <f t="shared" si="28"/>
        <v>0</v>
      </c>
      <c r="Q350" s="291"/>
      <c r="S350" s="292">
        <f t="shared" si="29"/>
        <v>0</v>
      </c>
    </row>
    <row r="351" spans="1:19" ht="14.1" customHeight="1">
      <c r="A351" s="38">
        <v>351</v>
      </c>
      <c r="B351" s="213" t="s">
        <v>37</v>
      </c>
      <c r="C351" s="213" t="s">
        <v>95</v>
      </c>
      <c r="D351" s="284" t="s">
        <v>96</v>
      </c>
      <c r="E351" s="49" t="s">
        <v>544</v>
      </c>
      <c r="F351" s="50" t="s">
        <v>545</v>
      </c>
      <c r="G351" s="194" t="s">
        <v>65</v>
      </c>
      <c r="H351" s="194"/>
      <c r="I351" s="286">
        <v>24.249702870189999</v>
      </c>
      <c r="J351" s="287">
        <f t="shared" si="25"/>
        <v>0</v>
      </c>
      <c r="K351" s="288" t="s">
        <v>104</v>
      </c>
      <c r="L351" s="288"/>
      <c r="M351" s="289">
        <f t="shared" si="26"/>
        <v>0</v>
      </c>
      <c r="N351" s="289">
        <f t="shared" si="27"/>
        <v>0</v>
      </c>
      <c r="O351" s="290">
        <f>IF(K351="nio",0,IF(K351&gt;0,VLOOKUP(G351,'3-Productie normen'!A:K,VLOOKUP(K351,'3-Productie normen'!$B$35:$C$41,2,FALSE),FALSE)))/VLOOKUP(B351,'2-Kosten per locatie'!$A$12:$C$15,3,FALSE)</f>
        <v>0</v>
      </c>
      <c r="P351" s="290">
        <f t="shared" si="28"/>
        <v>0</v>
      </c>
      <c r="Q351" s="291"/>
      <c r="S351" s="292">
        <f t="shared" si="29"/>
        <v>0</v>
      </c>
    </row>
    <row r="352" spans="1:19" ht="14.1" customHeight="1">
      <c r="A352" s="38">
        <v>352</v>
      </c>
      <c r="B352" s="213" t="s">
        <v>37</v>
      </c>
      <c r="C352" s="213" t="s">
        <v>95</v>
      </c>
      <c r="D352" s="284" t="s">
        <v>96</v>
      </c>
      <c r="E352" s="49" t="s">
        <v>546</v>
      </c>
      <c r="F352" s="50" t="s">
        <v>547</v>
      </c>
      <c r="G352" s="194" t="s">
        <v>65</v>
      </c>
      <c r="H352" s="194"/>
      <c r="I352" s="286">
        <v>60.729738602494002</v>
      </c>
      <c r="J352" s="287">
        <f t="shared" si="25"/>
        <v>0</v>
      </c>
      <c r="K352" s="288" t="s">
        <v>104</v>
      </c>
      <c r="L352" s="288"/>
      <c r="M352" s="289">
        <f t="shared" si="26"/>
        <v>0</v>
      </c>
      <c r="N352" s="289">
        <f t="shared" si="27"/>
        <v>0</v>
      </c>
      <c r="O352" s="290">
        <f>IF(K352="nio",0,IF(K352&gt;0,VLOOKUP(G352,'3-Productie normen'!A:K,VLOOKUP(K352,'3-Productie normen'!$B$35:$C$41,2,FALSE),FALSE)))/VLOOKUP(B352,'2-Kosten per locatie'!$A$12:$C$15,3,FALSE)</f>
        <v>0</v>
      </c>
      <c r="P352" s="290">
        <f t="shared" si="28"/>
        <v>0</v>
      </c>
      <c r="Q352" s="291"/>
      <c r="S352" s="292">
        <f t="shared" si="29"/>
        <v>0</v>
      </c>
    </row>
    <row r="353" spans="1:19" ht="14.1" customHeight="1">
      <c r="A353" s="38">
        <v>353</v>
      </c>
      <c r="B353" s="213" t="s">
        <v>37</v>
      </c>
      <c r="C353" s="213" t="s">
        <v>95</v>
      </c>
      <c r="D353" s="284" t="s">
        <v>96</v>
      </c>
      <c r="E353" s="49" t="s">
        <v>548</v>
      </c>
      <c r="F353" s="50" t="s">
        <v>549</v>
      </c>
      <c r="G353" s="194" t="s">
        <v>65</v>
      </c>
      <c r="H353" s="194"/>
      <c r="I353" s="286">
        <v>7.1096020702520004</v>
      </c>
      <c r="J353" s="287">
        <f t="shared" si="25"/>
        <v>0</v>
      </c>
      <c r="K353" s="288" t="s">
        <v>104</v>
      </c>
      <c r="L353" s="288"/>
      <c r="M353" s="289">
        <f t="shared" si="26"/>
        <v>0</v>
      </c>
      <c r="N353" s="289">
        <f t="shared" si="27"/>
        <v>0</v>
      </c>
      <c r="O353" s="290">
        <f>IF(K353="nio",0,IF(K353&gt;0,VLOOKUP(G353,'3-Productie normen'!A:K,VLOOKUP(K353,'3-Productie normen'!$B$35:$C$41,2,FALSE),FALSE)))/VLOOKUP(B353,'2-Kosten per locatie'!$A$12:$C$15,3,FALSE)</f>
        <v>0</v>
      </c>
      <c r="P353" s="290">
        <f t="shared" si="28"/>
        <v>0</v>
      </c>
      <c r="Q353" s="291"/>
      <c r="S353" s="292">
        <f t="shared" si="29"/>
        <v>0</v>
      </c>
    </row>
    <row r="354" spans="1:19" ht="14.1" customHeight="1">
      <c r="A354" s="38">
        <v>354</v>
      </c>
      <c r="B354" s="213" t="s">
        <v>37</v>
      </c>
      <c r="C354" s="213" t="s">
        <v>95</v>
      </c>
      <c r="D354" s="284" t="s">
        <v>96</v>
      </c>
      <c r="E354" s="49" t="s">
        <v>550</v>
      </c>
      <c r="F354" s="50" t="s">
        <v>551</v>
      </c>
      <c r="G354" s="194" t="s">
        <v>65</v>
      </c>
      <c r="H354" s="194"/>
      <c r="I354" s="286">
        <v>13.231944335329</v>
      </c>
      <c r="J354" s="287">
        <f t="shared" si="25"/>
        <v>0</v>
      </c>
      <c r="K354" s="288" t="s">
        <v>104</v>
      </c>
      <c r="L354" s="288"/>
      <c r="M354" s="289">
        <f t="shared" si="26"/>
        <v>0</v>
      </c>
      <c r="N354" s="289">
        <f t="shared" si="27"/>
        <v>0</v>
      </c>
      <c r="O354" s="290">
        <f>IF(K354="nio",0,IF(K354&gt;0,VLOOKUP(G354,'3-Productie normen'!A:K,VLOOKUP(K354,'3-Productie normen'!$B$35:$C$41,2,FALSE),FALSE)))/VLOOKUP(B354,'2-Kosten per locatie'!$A$12:$C$15,3,FALSE)</f>
        <v>0</v>
      </c>
      <c r="P354" s="290">
        <f t="shared" si="28"/>
        <v>0</v>
      </c>
      <c r="Q354" s="291"/>
      <c r="S354" s="292">
        <f t="shared" si="29"/>
        <v>0</v>
      </c>
    </row>
    <row r="355" spans="1:19" ht="14.1" customHeight="1">
      <c r="A355" s="38">
        <v>355</v>
      </c>
      <c r="B355" s="213" t="s">
        <v>37</v>
      </c>
      <c r="C355" s="213" t="s">
        <v>95</v>
      </c>
      <c r="D355" s="284" t="s">
        <v>96</v>
      </c>
      <c r="E355" s="49" t="s">
        <v>552</v>
      </c>
      <c r="F355" s="50" t="s">
        <v>553</v>
      </c>
      <c r="G355" s="194" t="s">
        <v>65</v>
      </c>
      <c r="H355" s="194"/>
      <c r="I355" s="286">
        <v>23.041463294446</v>
      </c>
      <c r="J355" s="287">
        <f t="shared" si="25"/>
        <v>0</v>
      </c>
      <c r="K355" s="288" t="s">
        <v>104</v>
      </c>
      <c r="L355" s="288"/>
      <c r="M355" s="289">
        <f t="shared" si="26"/>
        <v>0</v>
      </c>
      <c r="N355" s="289">
        <f t="shared" si="27"/>
        <v>0</v>
      </c>
      <c r="O355" s="290">
        <f>IF(K355="nio",0,IF(K355&gt;0,VLOOKUP(G355,'3-Productie normen'!A:K,VLOOKUP(K355,'3-Productie normen'!$B$35:$C$41,2,FALSE),FALSE)))/VLOOKUP(B355,'2-Kosten per locatie'!$A$12:$C$15,3,FALSE)</f>
        <v>0</v>
      </c>
      <c r="P355" s="290">
        <f t="shared" si="28"/>
        <v>0</v>
      </c>
      <c r="Q355" s="291"/>
      <c r="S355" s="292">
        <f t="shared" si="29"/>
        <v>0</v>
      </c>
    </row>
    <row r="356" spans="1:19" ht="14.1" customHeight="1">
      <c r="A356" s="38">
        <v>356</v>
      </c>
      <c r="B356" s="213" t="s">
        <v>37</v>
      </c>
      <c r="C356" s="213" t="s">
        <v>95</v>
      </c>
      <c r="D356" s="284" t="s">
        <v>96</v>
      </c>
      <c r="E356" s="49" t="s">
        <v>554</v>
      </c>
      <c r="F356" s="50" t="s">
        <v>555</v>
      </c>
      <c r="G356" s="194" t="s">
        <v>65</v>
      </c>
      <c r="H356" s="194"/>
      <c r="I356" s="286">
        <v>14.929365072442</v>
      </c>
      <c r="J356" s="287">
        <f t="shared" si="25"/>
        <v>0</v>
      </c>
      <c r="K356" s="288" t="s">
        <v>104</v>
      </c>
      <c r="L356" s="288"/>
      <c r="M356" s="289">
        <f t="shared" si="26"/>
        <v>0</v>
      </c>
      <c r="N356" s="289">
        <f t="shared" si="27"/>
        <v>0</v>
      </c>
      <c r="O356" s="290">
        <f>IF(K356="nio",0,IF(K356&gt;0,VLOOKUP(G356,'3-Productie normen'!A:K,VLOOKUP(K356,'3-Productie normen'!$B$35:$C$41,2,FALSE),FALSE)))/VLOOKUP(B356,'2-Kosten per locatie'!$A$12:$C$15,3,FALSE)</f>
        <v>0</v>
      </c>
      <c r="P356" s="290">
        <f t="shared" si="28"/>
        <v>0</v>
      </c>
      <c r="Q356" s="291"/>
      <c r="S356" s="292">
        <f t="shared" si="29"/>
        <v>0</v>
      </c>
    </row>
    <row r="357" spans="1:19" ht="14.1" customHeight="1">
      <c r="A357" s="38">
        <v>357</v>
      </c>
      <c r="B357" s="213" t="s">
        <v>37</v>
      </c>
      <c r="C357" s="213" t="s">
        <v>95</v>
      </c>
      <c r="D357" s="284" t="s">
        <v>96</v>
      </c>
      <c r="E357" s="49" t="s">
        <v>556</v>
      </c>
      <c r="F357" s="50" t="s">
        <v>536</v>
      </c>
      <c r="G357" s="194" t="s">
        <v>65</v>
      </c>
      <c r="H357" s="194"/>
      <c r="I357" s="286">
        <v>0.51083999999999996</v>
      </c>
      <c r="J357" s="287">
        <f t="shared" si="25"/>
        <v>0</v>
      </c>
      <c r="K357" s="288" t="s">
        <v>104</v>
      </c>
      <c r="L357" s="288"/>
      <c r="M357" s="289">
        <f t="shared" si="26"/>
        <v>0</v>
      </c>
      <c r="N357" s="289">
        <f t="shared" si="27"/>
        <v>0</v>
      </c>
      <c r="O357" s="290">
        <f>IF(K357="nio",0,IF(K357&gt;0,VLOOKUP(G357,'3-Productie normen'!A:K,VLOOKUP(K357,'3-Productie normen'!$B$35:$C$41,2,FALSE),FALSE)))/VLOOKUP(B357,'2-Kosten per locatie'!$A$12:$C$15,3,FALSE)</f>
        <v>0</v>
      </c>
      <c r="P357" s="290">
        <f t="shared" si="28"/>
        <v>0</v>
      </c>
      <c r="Q357" s="291"/>
      <c r="S357" s="292">
        <f t="shared" si="29"/>
        <v>0</v>
      </c>
    </row>
    <row r="358" spans="1:19" ht="14.1" customHeight="1">
      <c r="A358" s="38">
        <v>358</v>
      </c>
      <c r="B358" s="213" t="s">
        <v>37</v>
      </c>
      <c r="C358" s="213" t="s">
        <v>95</v>
      </c>
      <c r="D358" s="284" t="s">
        <v>96</v>
      </c>
      <c r="E358" s="49" t="s">
        <v>557</v>
      </c>
      <c r="F358" s="50" t="s">
        <v>558</v>
      </c>
      <c r="G358" s="194" t="s">
        <v>65</v>
      </c>
      <c r="H358" s="194"/>
      <c r="I358" s="286">
        <v>1.2575750000000001</v>
      </c>
      <c r="J358" s="287">
        <f t="shared" si="25"/>
        <v>0</v>
      </c>
      <c r="K358" s="288" t="s">
        <v>104</v>
      </c>
      <c r="L358" s="288"/>
      <c r="M358" s="289">
        <f t="shared" si="26"/>
        <v>0</v>
      </c>
      <c r="N358" s="289">
        <f t="shared" si="27"/>
        <v>0</v>
      </c>
      <c r="O358" s="290">
        <f>IF(K358="nio",0,IF(K358&gt;0,VLOOKUP(G358,'3-Productie normen'!A:K,VLOOKUP(K358,'3-Productie normen'!$B$35:$C$41,2,FALSE),FALSE)))/VLOOKUP(B358,'2-Kosten per locatie'!$A$12:$C$15,3,FALSE)</f>
        <v>0</v>
      </c>
      <c r="P358" s="290">
        <f t="shared" si="28"/>
        <v>0</v>
      </c>
      <c r="Q358" s="291"/>
      <c r="S358" s="292">
        <f t="shared" si="29"/>
        <v>0</v>
      </c>
    </row>
    <row r="359" spans="1:19" ht="14.1" customHeight="1">
      <c r="A359" s="38">
        <v>359</v>
      </c>
      <c r="B359" s="213" t="s">
        <v>37</v>
      </c>
      <c r="C359" s="213" t="s">
        <v>95</v>
      </c>
      <c r="D359" s="284" t="s">
        <v>96</v>
      </c>
      <c r="E359" s="49" t="s">
        <v>559</v>
      </c>
      <c r="F359" s="50" t="s">
        <v>560</v>
      </c>
      <c r="G359" s="194" t="s">
        <v>65</v>
      </c>
      <c r="H359" s="194"/>
      <c r="I359" s="286">
        <v>1.1993907903879999</v>
      </c>
      <c r="J359" s="287">
        <f t="shared" si="25"/>
        <v>0</v>
      </c>
      <c r="K359" s="288" t="s">
        <v>104</v>
      </c>
      <c r="L359" s="288"/>
      <c r="M359" s="289">
        <f t="shared" si="26"/>
        <v>0</v>
      </c>
      <c r="N359" s="289">
        <f t="shared" si="27"/>
        <v>0</v>
      </c>
      <c r="O359" s="290">
        <f>IF(K359="nio",0,IF(K359&gt;0,VLOOKUP(G359,'3-Productie normen'!A:K,VLOOKUP(K359,'3-Productie normen'!$B$35:$C$41,2,FALSE),FALSE)))/VLOOKUP(B359,'2-Kosten per locatie'!$A$12:$C$15,3,FALSE)</f>
        <v>0</v>
      </c>
      <c r="P359" s="290">
        <f t="shared" si="28"/>
        <v>0</v>
      </c>
      <c r="Q359" s="291"/>
      <c r="S359" s="292">
        <f t="shared" si="29"/>
        <v>0</v>
      </c>
    </row>
    <row r="360" spans="1:19" ht="14.1" customHeight="1">
      <c r="A360" s="38">
        <v>360</v>
      </c>
      <c r="B360" s="213" t="s">
        <v>37</v>
      </c>
      <c r="C360" s="213" t="s">
        <v>95</v>
      </c>
      <c r="D360" s="284" t="s">
        <v>96</v>
      </c>
      <c r="E360" s="49" t="s">
        <v>561</v>
      </c>
      <c r="F360" s="50" t="s">
        <v>562</v>
      </c>
      <c r="G360" s="194" t="s">
        <v>65</v>
      </c>
      <c r="H360" s="194"/>
      <c r="I360" s="286">
        <v>13.83525</v>
      </c>
      <c r="J360" s="287">
        <f t="shared" si="25"/>
        <v>0</v>
      </c>
      <c r="K360" s="288" t="s">
        <v>104</v>
      </c>
      <c r="L360" s="288"/>
      <c r="M360" s="289">
        <f t="shared" si="26"/>
        <v>0</v>
      </c>
      <c r="N360" s="289">
        <f t="shared" si="27"/>
        <v>0</v>
      </c>
      <c r="O360" s="290">
        <f>IF(K360="nio",0,IF(K360&gt;0,VLOOKUP(G360,'3-Productie normen'!A:K,VLOOKUP(K360,'3-Productie normen'!$B$35:$C$41,2,FALSE),FALSE)))/VLOOKUP(B360,'2-Kosten per locatie'!$A$12:$C$15,3,FALSE)</f>
        <v>0</v>
      </c>
      <c r="P360" s="290">
        <f t="shared" si="28"/>
        <v>0</v>
      </c>
      <c r="Q360" s="291"/>
      <c r="S360" s="292">
        <f t="shared" si="29"/>
        <v>0</v>
      </c>
    </row>
    <row r="361" spans="1:19" ht="14.1" customHeight="1">
      <c r="A361" s="38">
        <v>361</v>
      </c>
      <c r="B361" s="213" t="s">
        <v>37</v>
      </c>
      <c r="C361" s="213" t="s">
        <v>95</v>
      </c>
      <c r="D361" s="284" t="s">
        <v>219</v>
      </c>
      <c r="E361" s="49" t="s">
        <v>563</v>
      </c>
      <c r="F361" s="50" t="s">
        <v>564</v>
      </c>
      <c r="G361" s="194" t="s">
        <v>65</v>
      </c>
      <c r="H361" s="194"/>
      <c r="I361" s="286">
        <v>31.184999999999999</v>
      </c>
      <c r="J361" s="287">
        <f t="shared" si="25"/>
        <v>0</v>
      </c>
      <c r="K361" s="288" t="s">
        <v>104</v>
      </c>
      <c r="L361" s="288"/>
      <c r="M361" s="289">
        <f t="shared" si="26"/>
        <v>0</v>
      </c>
      <c r="N361" s="289">
        <f t="shared" si="27"/>
        <v>0</v>
      </c>
      <c r="O361" s="290">
        <f>IF(K361="nio",0,IF(K361&gt;0,VLOOKUP(G361,'3-Productie normen'!A:K,VLOOKUP(K361,'3-Productie normen'!$B$35:$C$41,2,FALSE),FALSE)))/VLOOKUP(B361,'2-Kosten per locatie'!$A$12:$C$15,3,FALSE)</f>
        <v>0</v>
      </c>
      <c r="P361" s="290">
        <f t="shared" si="28"/>
        <v>0</v>
      </c>
      <c r="Q361" s="291"/>
      <c r="S361" s="292">
        <f t="shared" si="29"/>
        <v>0</v>
      </c>
    </row>
    <row r="362" spans="1:19" ht="14.1" customHeight="1">
      <c r="A362" s="38">
        <v>362</v>
      </c>
      <c r="B362" s="213" t="s">
        <v>37</v>
      </c>
      <c r="C362" s="213" t="s">
        <v>95</v>
      </c>
      <c r="D362" s="284" t="s">
        <v>372</v>
      </c>
      <c r="E362" s="49" t="s">
        <v>565</v>
      </c>
      <c r="F362" s="50" t="s">
        <v>566</v>
      </c>
      <c r="G362" s="194" t="s">
        <v>65</v>
      </c>
      <c r="H362" s="194"/>
      <c r="I362" s="286">
        <v>11</v>
      </c>
      <c r="J362" s="287">
        <f t="shared" si="25"/>
        <v>0</v>
      </c>
      <c r="K362" s="288" t="s">
        <v>104</v>
      </c>
      <c r="L362" s="288"/>
      <c r="M362" s="289">
        <f t="shared" si="26"/>
        <v>0</v>
      </c>
      <c r="N362" s="289">
        <f t="shared" si="27"/>
        <v>0</v>
      </c>
      <c r="O362" s="290">
        <f>IF(K362="nio",0,IF(K362&gt;0,VLOOKUP(G362,'3-Productie normen'!A:K,VLOOKUP(K362,'3-Productie normen'!$B$35:$C$41,2,FALSE),FALSE)))/VLOOKUP(B362,'2-Kosten per locatie'!$A$12:$C$15,3,FALSE)</f>
        <v>0</v>
      </c>
      <c r="P362" s="290">
        <f t="shared" si="28"/>
        <v>0</v>
      </c>
      <c r="Q362" s="291"/>
      <c r="S362" s="292">
        <f t="shared" si="29"/>
        <v>0</v>
      </c>
    </row>
    <row r="363" spans="1:19" ht="14.1" customHeight="1">
      <c r="A363" s="38">
        <v>363</v>
      </c>
      <c r="B363" s="213" t="s">
        <v>37</v>
      </c>
      <c r="C363" s="213" t="s">
        <v>95</v>
      </c>
      <c r="D363" s="284" t="s">
        <v>96</v>
      </c>
      <c r="E363" s="49" t="s">
        <v>567</v>
      </c>
      <c r="F363" s="50" t="s">
        <v>568</v>
      </c>
      <c r="G363" s="194" t="s">
        <v>65</v>
      </c>
      <c r="H363" s="194" t="s">
        <v>99</v>
      </c>
      <c r="I363" s="286">
        <v>9.5040002795809997</v>
      </c>
      <c r="J363" s="287">
        <f t="shared" si="25"/>
        <v>0</v>
      </c>
      <c r="K363" s="288" t="s">
        <v>104</v>
      </c>
      <c r="L363" s="288"/>
      <c r="M363" s="289">
        <f t="shared" si="26"/>
        <v>0</v>
      </c>
      <c r="N363" s="289">
        <f t="shared" si="27"/>
        <v>0</v>
      </c>
      <c r="O363" s="290">
        <f>IF(K363="nio",0,IF(K363&gt;0,VLOOKUP(G363,'3-Productie normen'!A:K,VLOOKUP(K363,'3-Productie normen'!$B$35:$C$41,2,FALSE),FALSE)))/VLOOKUP(B363,'2-Kosten per locatie'!$A$12:$C$15,3,FALSE)</f>
        <v>0</v>
      </c>
      <c r="P363" s="290">
        <f t="shared" si="28"/>
        <v>0</v>
      </c>
      <c r="Q363" s="291"/>
      <c r="S363" s="292">
        <f t="shared" si="29"/>
        <v>0</v>
      </c>
    </row>
    <row r="364" spans="1:19" ht="14.1" customHeight="1">
      <c r="A364" s="38">
        <v>364</v>
      </c>
      <c r="B364" s="213" t="s">
        <v>37</v>
      </c>
      <c r="C364" s="213" t="s">
        <v>95</v>
      </c>
      <c r="D364" s="284" t="s">
        <v>96</v>
      </c>
      <c r="E364" s="49" t="s">
        <v>569</v>
      </c>
      <c r="F364" s="50" t="s">
        <v>570</v>
      </c>
      <c r="G364" s="268" t="s">
        <v>49</v>
      </c>
      <c r="H364" s="194" t="s">
        <v>142</v>
      </c>
      <c r="I364" s="286">
        <v>8.19</v>
      </c>
      <c r="J364" s="287">
        <f t="shared" si="25"/>
        <v>200</v>
      </c>
      <c r="K364" s="288">
        <v>200</v>
      </c>
      <c r="L364" s="288"/>
      <c r="M364" s="289" t="e">
        <f t="shared" si="26"/>
        <v>#DIV/0!</v>
      </c>
      <c r="N364" s="289">
        <f t="shared" si="27"/>
        <v>0</v>
      </c>
      <c r="O364" s="290">
        <f>IF(K364="nio",0,IF(K364&gt;0,VLOOKUP(G364,'3-Productie normen'!A:K,VLOOKUP(K364,'3-Productie normen'!$B$35:$C$41,2,FALSE),FALSE)))/VLOOKUP(B364,'2-Kosten per locatie'!$A$12:$C$15,3,FALSE)</f>
        <v>0</v>
      </c>
      <c r="P364" s="290">
        <f t="shared" si="28"/>
        <v>0</v>
      </c>
      <c r="Q364" s="291"/>
      <c r="S364" s="292">
        <f t="shared" si="29"/>
        <v>1638</v>
      </c>
    </row>
    <row r="365" spans="1:19" ht="14.1" customHeight="1">
      <c r="A365" s="38">
        <v>365</v>
      </c>
      <c r="B365" s="213" t="s">
        <v>37</v>
      </c>
      <c r="C365" s="213" t="s">
        <v>95</v>
      </c>
      <c r="D365" s="284" t="s">
        <v>96</v>
      </c>
      <c r="E365" s="49" t="s">
        <v>571</v>
      </c>
      <c r="F365" s="50" t="s">
        <v>536</v>
      </c>
      <c r="G365" s="194" t="s">
        <v>65</v>
      </c>
      <c r="H365" s="194" t="s">
        <v>99</v>
      </c>
      <c r="I365" s="286">
        <v>1.5</v>
      </c>
      <c r="J365" s="287">
        <f t="shared" si="25"/>
        <v>0</v>
      </c>
      <c r="K365" s="288" t="s">
        <v>104</v>
      </c>
      <c r="L365" s="288"/>
      <c r="M365" s="289">
        <f t="shared" si="26"/>
        <v>0</v>
      </c>
      <c r="N365" s="289">
        <f t="shared" si="27"/>
        <v>0</v>
      </c>
      <c r="O365" s="290">
        <f>IF(K365="nio",0,IF(K365&gt;0,VLOOKUP(G365,'3-Productie normen'!A:K,VLOOKUP(K365,'3-Productie normen'!$B$35:$C$41,2,FALSE),FALSE)))/VLOOKUP(B365,'2-Kosten per locatie'!$A$12:$C$15,3,FALSE)</f>
        <v>0</v>
      </c>
      <c r="P365" s="290">
        <f t="shared" si="28"/>
        <v>0</v>
      </c>
      <c r="Q365" s="291"/>
      <c r="S365" s="292">
        <f t="shared" si="29"/>
        <v>0</v>
      </c>
    </row>
    <row r="366" spans="1:19" ht="14.1" customHeight="1">
      <c r="A366" s="38">
        <v>366</v>
      </c>
      <c r="B366" s="213" t="s">
        <v>37</v>
      </c>
      <c r="C366" s="213" t="s">
        <v>95</v>
      </c>
      <c r="D366" s="284" t="s">
        <v>96</v>
      </c>
      <c r="E366" s="49" t="s">
        <v>572</v>
      </c>
      <c r="F366" s="50" t="s">
        <v>59</v>
      </c>
      <c r="G366" s="268" t="s">
        <v>59</v>
      </c>
      <c r="H366" s="194" t="s">
        <v>99</v>
      </c>
      <c r="I366" s="286">
        <v>3.4765000000000001</v>
      </c>
      <c r="J366" s="287">
        <f t="shared" si="25"/>
        <v>200</v>
      </c>
      <c r="K366" s="288">
        <v>200</v>
      </c>
      <c r="L366" s="288"/>
      <c r="M366" s="289" t="e">
        <f t="shared" si="26"/>
        <v>#DIV/0!</v>
      </c>
      <c r="N366" s="289">
        <f t="shared" si="27"/>
        <v>0</v>
      </c>
      <c r="O366" s="290">
        <f>IF(K366="nio",0,IF(K366&gt;0,VLOOKUP(G366,'3-Productie normen'!A:K,VLOOKUP(K366,'3-Productie normen'!$B$35:$C$41,2,FALSE),FALSE)))/VLOOKUP(B366,'2-Kosten per locatie'!$A$12:$C$15,3,FALSE)</f>
        <v>0</v>
      </c>
      <c r="P366" s="290">
        <f t="shared" si="28"/>
        <v>0</v>
      </c>
      <c r="Q366" s="291"/>
      <c r="S366" s="292">
        <f t="shared" si="29"/>
        <v>695.30000000000007</v>
      </c>
    </row>
    <row r="367" spans="1:19" ht="14.1" customHeight="1">
      <c r="A367" s="38">
        <v>367</v>
      </c>
      <c r="B367" s="213" t="s">
        <v>37</v>
      </c>
      <c r="C367" s="213" t="s">
        <v>95</v>
      </c>
      <c r="D367" s="284" t="s">
        <v>96</v>
      </c>
      <c r="E367" s="49" t="s">
        <v>573</v>
      </c>
      <c r="F367" s="50" t="s">
        <v>574</v>
      </c>
      <c r="G367" s="268" t="s">
        <v>48</v>
      </c>
      <c r="H367" s="194" t="s">
        <v>99</v>
      </c>
      <c r="I367" s="286">
        <v>8.0752600000000001</v>
      </c>
      <c r="J367" s="287">
        <f t="shared" si="25"/>
        <v>400</v>
      </c>
      <c r="K367" s="288">
        <v>200</v>
      </c>
      <c r="L367" s="288">
        <v>200</v>
      </c>
      <c r="M367" s="289" t="e">
        <f t="shared" si="26"/>
        <v>#DIV/0!</v>
      </c>
      <c r="N367" s="289" t="e">
        <f t="shared" si="27"/>
        <v>#DIV/0!</v>
      </c>
      <c r="O367" s="290">
        <f>IF(K367="nio",0,IF(K367&gt;0,VLOOKUP(G367,'3-Productie normen'!A:K,VLOOKUP(K367,'3-Productie normen'!$B$35:$C$41,2,FALSE),FALSE)))/VLOOKUP(B367,'2-Kosten per locatie'!$A$12:$C$15,3,FALSE)</f>
        <v>0</v>
      </c>
      <c r="P367" s="290">
        <f t="shared" si="28"/>
        <v>0</v>
      </c>
      <c r="Q367" s="291"/>
      <c r="S367" s="292">
        <f t="shared" si="29"/>
        <v>3230.1040000000003</v>
      </c>
    </row>
    <row r="368" spans="1:19" ht="14.1" customHeight="1">
      <c r="A368" s="38">
        <v>368</v>
      </c>
      <c r="B368" s="213" t="s">
        <v>37</v>
      </c>
      <c r="C368" s="213" t="s">
        <v>95</v>
      </c>
      <c r="D368" s="284" t="s">
        <v>96</v>
      </c>
      <c r="E368" s="49" t="s">
        <v>575</v>
      </c>
      <c r="F368" s="50" t="s">
        <v>426</v>
      </c>
      <c r="G368" s="268" t="s">
        <v>48</v>
      </c>
      <c r="H368" s="194" t="s">
        <v>99</v>
      </c>
      <c r="I368" s="286">
        <v>1.17425</v>
      </c>
      <c r="J368" s="287">
        <f t="shared" si="25"/>
        <v>400</v>
      </c>
      <c r="K368" s="288">
        <v>200</v>
      </c>
      <c r="L368" s="288">
        <v>200</v>
      </c>
      <c r="M368" s="289" t="e">
        <f t="shared" si="26"/>
        <v>#DIV/0!</v>
      </c>
      <c r="N368" s="289" t="e">
        <f t="shared" si="27"/>
        <v>#DIV/0!</v>
      </c>
      <c r="O368" s="290">
        <f>IF(K368="nio",0,IF(K368&gt;0,VLOOKUP(G368,'3-Productie normen'!A:K,VLOOKUP(K368,'3-Productie normen'!$B$35:$C$41,2,FALSE),FALSE)))/VLOOKUP(B368,'2-Kosten per locatie'!$A$12:$C$15,3,FALSE)</f>
        <v>0</v>
      </c>
      <c r="P368" s="290">
        <f t="shared" si="28"/>
        <v>0</v>
      </c>
      <c r="Q368" s="291"/>
      <c r="S368" s="292">
        <f t="shared" si="29"/>
        <v>469.7</v>
      </c>
    </row>
    <row r="369" spans="1:19" ht="14.1" customHeight="1">
      <c r="A369" s="38">
        <v>369</v>
      </c>
      <c r="B369" s="213" t="s">
        <v>37</v>
      </c>
      <c r="C369" s="213" t="s">
        <v>95</v>
      </c>
      <c r="D369" s="284" t="s">
        <v>96</v>
      </c>
      <c r="E369" s="49" t="s">
        <v>576</v>
      </c>
      <c r="F369" s="50" t="s">
        <v>426</v>
      </c>
      <c r="G369" s="268" t="s">
        <v>48</v>
      </c>
      <c r="H369" s="194" t="s">
        <v>99</v>
      </c>
      <c r="I369" s="286">
        <v>1.16205</v>
      </c>
      <c r="J369" s="287">
        <f t="shared" si="25"/>
        <v>400</v>
      </c>
      <c r="K369" s="288">
        <v>200</v>
      </c>
      <c r="L369" s="288">
        <v>200</v>
      </c>
      <c r="M369" s="289" t="e">
        <f t="shared" si="26"/>
        <v>#DIV/0!</v>
      </c>
      <c r="N369" s="289" t="e">
        <f t="shared" si="27"/>
        <v>#DIV/0!</v>
      </c>
      <c r="O369" s="290">
        <f>IF(K369="nio",0,IF(K369&gt;0,VLOOKUP(G369,'3-Productie normen'!A:K,VLOOKUP(K369,'3-Productie normen'!$B$35:$C$41,2,FALSE),FALSE)))/VLOOKUP(B369,'2-Kosten per locatie'!$A$12:$C$15,3,FALSE)</f>
        <v>0</v>
      </c>
      <c r="P369" s="290">
        <f t="shared" si="28"/>
        <v>0</v>
      </c>
      <c r="Q369" s="291"/>
      <c r="S369" s="292">
        <f t="shared" si="29"/>
        <v>464.82</v>
      </c>
    </row>
    <row r="370" spans="1:19" ht="14.1" customHeight="1">
      <c r="A370" s="38">
        <v>370</v>
      </c>
      <c r="B370" s="213" t="s">
        <v>37</v>
      </c>
      <c r="C370" s="213" t="s">
        <v>95</v>
      </c>
      <c r="D370" s="284" t="s">
        <v>96</v>
      </c>
      <c r="E370" s="49" t="s">
        <v>577</v>
      </c>
      <c r="F370" s="50" t="s">
        <v>426</v>
      </c>
      <c r="G370" s="268" t="s">
        <v>48</v>
      </c>
      <c r="H370" s="194" t="s">
        <v>99</v>
      </c>
      <c r="I370" s="286">
        <v>1.16205</v>
      </c>
      <c r="J370" s="287">
        <f t="shared" si="25"/>
        <v>400</v>
      </c>
      <c r="K370" s="288">
        <v>200</v>
      </c>
      <c r="L370" s="288">
        <v>200</v>
      </c>
      <c r="M370" s="289" t="e">
        <f t="shared" si="26"/>
        <v>#DIV/0!</v>
      </c>
      <c r="N370" s="289" t="e">
        <f t="shared" si="27"/>
        <v>#DIV/0!</v>
      </c>
      <c r="O370" s="290">
        <f>IF(K370="nio",0,IF(K370&gt;0,VLOOKUP(G370,'3-Productie normen'!A:K,VLOOKUP(K370,'3-Productie normen'!$B$35:$C$41,2,FALSE),FALSE)))/VLOOKUP(B370,'2-Kosten per locatie'!$A$12:$C$15,3,FALSE)</f>
        <v>0</v>
      </c>
      <c r="P370" s="290">
        <f t="shared" si="28"/>
        <v>0</v>
      </c>
      <c r="Q370" s="291"/>
      <c r="S370" s="292">
        <f t="shared" si="29"/>
        <v>464.82</v>
      </c>
    </row>
    <row r="371" spans="1:19" ht="14.1" customHeight="1">
      <c r="A371" s="38">
        <v>371</v>
      </c>
      <c r="B371" s="213" t="s">
        <v>37</v>
      </c>
      <c r="C371" s="213" t="s">
        <v>95</v>
      </c>
      <c r="D371" s="284" t="s">
        <v>96</v>
      </c>
      <c r="E371" s="49" t="s">
        <v>578</v>
      </c>
      <c r="F371" s="50" t="s">
        <v>426</v>
      </c>
      <c r="G371" s="268" t="s">
        <v>48</v>
      </c>
      <c r="H371" s="194" t="s">
        <v>99</v>
      </c>
      <c r="I371" s="286">
        <v>1.17425</v>
      </c>
      <c r="J371" s="287">
        <f t="shared" si="25"/>
        <v>400</v>
      </c>
      <c r="K371" s="288">
        <v>200</v>
      </c>
      <c r="L371" s="288">
        <v>200</v>
      </c>
      <c r="M371" s="289" t="e">
        <f t="shared" si="26"/>
        <v>#DIV/0!</v>
      </c>
      <c r="N371" s="289" t="e">
        <f t="shared" si="27"/>
        <v>#DIV/0!</v>
      </c>
      <c r="O371" s="290">
        <f>IF(K371="nio",0,IF(K371&gt;0,VLOOKUP(G371,'3-Productie normen'!A:K,VLOOKUP(K371,'3-Productie normen'!$B$35:$C$41,2,FALSE),FALSE)))/VLOOKUP(B371,'2-Kosten per locatie'!$A$12:$C$15,3,FALSE)</f>
        <v>0</v>
      </c>
      <c r="P371" s="290">
        <f t="shared" si="28"/>
        <v>0</v>
      </c>
      <c r="Q371" s="291"/>
      <c r="S371" s="292">
        <f t="shared" si="29"/>
        <v>469.7</v>
      </c>
    </row>
    <row r="372" spans="1:19" ht="14.1" customHeight="1">
      <c r="A372" s="38">
        <v>372</v>
      </c>
      <c r="B372" s="213" t="s">
        <v>37</v>
      </c>
      <c r="C372" s="213" t="s">
        <v>95</v>
      </c>
      <c r="D372" s="284" t="s">
        <v>96</v>
      </c>
      <c r="E372" s="49" t="s">
        <v>579</v>
      </c>
      <c r="F372" s="50" t="s">
        <v>580</v>
      </c>
      <c r="G372" s="271" t="s">
        <v>62</v>
      </c>
      <c r="H372" s="194" t="s">
        <v>99</v>
      </c>
      <c r="I372" s="286">
        <v>116.010000000001</v>
      </c>
      <c r="J372" s="287">
        <f t="shared" si="25"/>
        <v>200</v>
      </c>
      <c r="K372" s="288">
        <v>200</v>
      </c>
      <c r="L372" s="288"/>
      <c r="M372" s="289" t="e">
        <f t="shared" si="26"/>
        <v>#DIV/0!</v>
      </c>
      <c r="N372" s="289">
        <f t="shared" si="27"/>
        <v>0</v>
      </c>
      <c r="O372" s="290">
        <f>IF(K372="nio",0,IF(K372&gt;0,VLOOKUP(G372,'3-Productie normen'!A:K,VLOOKUP(K372,'3-Productie normen'!$B$35:$C$41,2,FALSE),FALSE)))/VLOOKUP(B372,'2-Kosten per locatie'!$A$12:$C$15,3,FALSE)</f>
        <v>0</v>
      </c>
      <c r="P372" s="290">
        <f t="shared" si="28"/>
        <v>0</v>
      </c>
      <c r="Q372" s="291"/>
      <c r="S372" s="292">
        <f t="shared" si="29"/>
        <v>23202.0000000002</v>
      </c>
    </row>
    <row r="373" spans="1:19" ht="14.1" customHeight="1">
      <c r="A373" s="38">
        <v>373</v>
      </c>
      <c r="B373" s="213" t="s">
        <v>37</v>
      </c>
      <c r="C373" s="213" t="s">
        <v>95</v>
      </c>
      <c r="D373" s="284" t="s">
        <v>96</v>
      </c>
      <c r="E373" s="49" t="s">
        <v>581</v>
      </c>
      <c r="F373" s="50" t="s">
        <v>582</v>
      </c>
      <c r="G373" s="194" t="s">
        <v>65</v>
      </c>
      <c r="H373" s="194"/>
      <c r="I373" s="286">
        <v>53.289251344568001</v>
      </c>
      <c r="J373" s="287">
        <f t="shared" si="25"/>
        <v>0</v>
      </c>
      <c r="K373" s="288" t="s">
        <v>104</v>
      </c>
      <c r="L373" s="288"/>
      <c r="M373" s="289">
        <f t="shared" si="26"/>
        <v>0</v>
      </c>
      <c r="N373" s="289">
        <f t="shared" si="27"/>
        <v>0</v>
      </c>
      <c r="O373" s="290">
        <f>IF(K373="nio",0,IF(K373&gt;0,VLOOKUP(G373,'3-Productie normen'!A:K,VLOOKUP(K373,'3-Productie normen'!$B$35:$C$41,2,FALSE),FALSE)))/VLOOKUP(B373,'2-Kosten per locatie'!$A$12:$C$15,3,FALSE)</f>
        <v>0</v>
      </c>
      <c r="P373" s="290">
        <f t="shared" si="28"/>
        <v>0</v>
      </c>
      <c r="Q373" s="291"/>
      <c r="S373" s="292">
        <f t="shared" si="29"/>
        <v>0</v>
      </c>
    </row>
    <row r="374" spans="1:19" ht="14.1" customHeight="1">
      <c r="A374" s="38">
        <v>374</v>
      </c>
      <c r="B374" s="213" t="s">
        <v>37</v>
      </c>
      <c r="C374" s="213" t="s">
        <v>95</v>
      </c>
      <c r="D374" s="284" t="s">
        <v>96</v>
      </c>
      <c r="E374" s="49" t="s">
        <v>583</v>
      </c>
      <c r="F374" s="50" t="s">
        <v>178</v>
      </c>
      <c r="G374" s="194" t="s">
        <v>65</v>
      </c>
      <c r="H374" s="194"/>
      <c r="I374" s="286">
        <v>0.51300000000000001</v>
      </c>
      <c r="J374" s="287">
        <f t="shared" si="25"/>
        <v>0</v>
      </c>
      <c r="K374" s="288" t="s">
        <v>104</v>
      </c>
      <c r="L374" s="288"/>
      <c r="M374" s="289">
        <f t="shared" si="26"/>
        <v>0</v>
      </c>
      <c r="N374" s="289">
        <f t="shared" si="27"/>
        <v>0</v>
      </c>
      <c r="O374" s="290">
        <f>IF(K374="nio",0,IF(K374&gt;0,VLOOKUP(G374,'3-Productie normen'!A:K,VLOOKUP(K374,'3-Productie normen'!$B$35:$C$41,2,FALSE),FALSE)))/VLOOKUP(B374,'2-Kosten per locatie'!$A$12:$C$15,3,FALSE)</f>
        <v>0</v>
      </c>
      <c r="P374" s="290">
        <f t="shared" si="28"/>
        <v>0</v>
      </c>
      <c r="Q374" s="291"/>
      <c r="S374" s="292">
        <f t="shared" si="29"/>
        <v>0</v>
      </c>
    </row>
    <row r="375" spans="1:19" ht="14.1" customHeight="1">
      <c r="A375" s="38">
        <v>375</v>
      </c>
      <c r="B375" s="213" t="s">
        <v>37</v>
      </c>
      <c r="C375" s="213" t="s">
        <v>95</v>
      </c>
      <c r="D375" s="284" t="s">
        <v>96</v>
      </c>
      <c r="E375" s="49" t="s">
        <v>584</v>
      </c>
      <c r="F375" s="50" t="s">
        <v>363</v>
      </c>
      <c r="G375" s="194" t="s">
        <v>65</v>
      </c>
      <c r="H375" s="194"/>
      <c r="I375" s="286">
        <v>1.05</v>
      </c>
      <c r="J375" s="287">
        <f t="shared" si="25"/>
        <v>0</v>
      </c>
      <c r="K375" s="288" t="s">
        <v>104</v>
      </c>
      <c r="L375" s="288"/>
      <c r="M375" s="289">
        <f t="shared" si="26"/>
        <v>0</v>
      </c>
      <c r="N375" s="289">
        <f t="shared" si="27"/>
        <v>0</v>
      </c>
      <c r="O375" s="290">
        <f>IF(K375="nio",0,IF(K375&gt;0,VLOOKUP(G375,'3-Productie normen'!A:K,VLOOKUP(K375,'3-Productie normen'!$B$35:$C$41,2,FALSE),FALSE)))/VLOOKUP(B375,'2-Kosten per locatie'!$A$12:$C$15,3,FALSE)</f>
        <v>0</v>
      </c>
      <c r="P375" s="290">
        <f t="shared" si="28"/>
        <v>0</v>
      </c>
      <c r="Q375" s="291"/>
      <c r="S375" s="292">
        <f t="shared" si="29"/>
        <v>0</v>
      </c>
    </row>
    <row r="376" spans="1:19" ht="14.1" customHeight="1">
      <c r="A376" s="38">
        <v>376</v>
      </c>
      <c r="B376" s="213" t="s">
        <v>37</v>
      </c>
      <c r="C376" s="213" t="s">
        <v>95</v>
      </c>
      <c r="D376" s="284" t="s">
        <v>96</v>
      </c>
      <c r="E376" s="49" t="s">
        <v>585</v>
      </c>
      <c r="F376" s="50" t="s">
        <v>586</v>
      </c>
      <c r="G376" s="194" t="s">
        <v>65</v>
      </c>
      <c r="H376" s="194"/>
      <c r="I376" s="286">
        <v>106.429013178861</v>
      </c>
      <c r="J376" s="287">
        <f t="shared" si="25"/>
        <v>0</v>
      </c>
      <c r="K376" s="288" t="s">
        <v>104</v>
      </c>
      <c r="L376" s="288"/>
      <c r="M376" s="289">
        <f t="shared" si="26"/>
        <v>0</v>
      </c>
      <c r="N376" s="289">
        <f t="shared" si="27"/>
        <v>0</v>
      </c>
      <c r="O376" s="290">
        <f>IF(K376="nio",0,IF(K376&gt;0,VLOOKUP(G376,'3-Productie normen'!A:K,VLOOKUP(K376,'3-Productie normen'!$B$35:$C$41,2,FALSE),FALSE)))/VLOOKUP(B376,'2-Kosten per locatie'!$A$12:$C$15,3,FALSE)</f>
        <v>0</v>
      </c>
      <c r="P376" s="290">
        <f t="shared" si="28"/>
        <v>0</v>
      </c>
      <c r="Q376" s="291"/>
      <c r="S376" s="292">
        <f t="shared" si="29"/>
        <v>0</v>
      </c>
    </row>
    <row r="377" spans="1:19" ht="14.1" customHeight="1">
      <c r="A377" s="38">
        <v>377</v>
      </c>
      <c r="B377" s="213" t="s">
        <v>37</v>
      </c>
      <c r="C377" s="213" t="s">
        <v>95</v>
      </c>
      <c r="D377" s="284" t="s">
        <v>96</v>
      </c>
      <c r="E377" s="49" t="s">
        <v>587</v>
      </c>
      <c r="F377" s="50" t="s">
        <v>588</v>
      </c>
      <c r="G377" s="194" t="s">
        <v>65</v>
      </c>
      <c r="H377" s="194"/>
      <c r="I377" s="286">
        <v>22.489046571136001</v>
      </c>
      <c r="J377" s="287">
        <f t="shared" si="25"/>
        <v>0</v>
      </c>
      <c r="K377" s="288" t="s">
        <v>104</v>
      </c>
      <c r="L377" s="288"/>
      <c r="M377" s="289">
        <f t="shared" si="26"/>
        <v>0</v>
      </c>
      <c r="N377" s="289">
        <f t="shared" si="27"/>
        <v>0</v>
      </c>
      <c r="O377" s="290">
        <f>IF(K377="nio",0,IF(K377&gt;0,VLOOKUP(G377,'3-Productie normen'!A:K,VLOOKUP(K377,'3-Productie normen'!$B$35:$C$41,2,FALSE),FALSE)))/VLOOKUP(B377,'2-Kosten per locatie'!$A$12:$C$15,3,FALSE)</f>
        <v>0</v>
      </c>
      <c r="P377" s="290">
        <f t="shared" si="28"/>
        <v>0</v>
      </c>
      <c r="Q377" s="291"/>
      <c r="S377" s="292">
        <f t="shared" si="29"/>
        <v>0</v>
      </c>
    </row>
    <row r="378" spans="1:19" ht="14.1" customHeight="1">
      <c r="A378" s="38">
        <v>378</v>
      </c>
      <c r="B378" s="213" t="s">
        <v>37</v>
      </c>
      <c r="C378" s="213" t="s">
        <v>95</v>
      </c>
      <c r="D378" s="284" t="s">
        <v>96</v>
      </c>
      <c r="E378" s="49" t="s">
        <v>589</v>
      </c>
      <c r="F378" s="50" t="s">
        <v>590</v>
      </c>
      <c r="G378" s="268" t="s">
        <v>48</v>
      </c>
      <c r="H378" s="194" t="s">
        <v>99</v>
      </c>
      <c r="I378" s="286">
        <v>5.3048181976209996</v>
      </c>
      <c r="J378" s="287">
        <f t="shared" si="25"/>
        <v>400</v>
      </c>
      <c r="K378" s="288">
        <v>200</v>
      </c>
      <c r="L378" s="288">
        <v>200</v>
      </c>
      <c r="M378" s="289" t="e">
        <f t="shared" si="26"/>
        <v>#DIV/0!</v>
      </c>
      <c r="N378" s="289" t="e">
        <f t="shared" si="27"/>
        <v>#DIV/0!</v>
      </c>
      <c r="O378" s="290">
        <f>IF(K378="nio",0,IF(K378&gt;0,VLOOKUP(G378,'3-Productie normen'!A:K,VLOOKUP(K378,'3-Productie normen'!$B$35:$C$41,2,FALSE),FALSE)))/VLOOKUP(B378,'2-Kosten per locatie'!$A$12:$C$15,3,FALSE)</f>
        <v>0</v>
      </c>
      <c r="P378" s="290">
        <f t="shared" si="28"/>
        <v>0</v>
      </c>
      <c r="Q378" s="291"/>
      <c r="S378" s="292">
        <f t="shared" si="29"/>
        <v>2121.9272790483997</v>
      </c>
    </row>
    <row r="379" spans="1:19" ht="14.1" customHeight="1">
      <c r="A379" s="38">
        <v>379</v>
      </c>
      <c r="B379" s="213" t="s">
        <v>37</v>
      </c>
      <c r="C379" s="213" t="s">
        <v>95</v>
      </c>
      <c r="D379" s="284" t="s">
        <v>96</v>
      </c>
      <c r="E379" s="49" t="s">
        <v>591</v>
      </c>
      <c r="F379" s="50" t="s">
        <v>560</v>
      </c>
      <c r="G379" s="194" t="s">
        <v>65</v>
      </c>
      <c r="H379" s="194" t="s">
        <v>99</v>
      </c>
      <c r="I379" s="286">
        <v>0.68771199999999999</v>
      </c>
      <c r="J379" s="287">
        <f t="shared" si="25"/>
        <v>0</v>
      </c>
      <c r="K379" s="288" t="s">
        <v>104</v>
      </c>
      <c r="L379" s="288"/>
      <c r="M379" s="289">
        <f t="shared" si="26"/>
        <v>0</v>
      </c>
      <c r="N379" s="289">
        <f t="shared" si="27"/>
        <v>0</v>
      </c>
      <c r="O379" s="290">
        <f>IF(K379="nio",0,IF(K379&gt;0,VLOOKUP(G379,'3-Productie normen'!A:K,VLOOKUP(K379,'3-Productie normen'!$B$35:$C$41,2,FALSE),FALSE)))/VLOOKUP(B379,'2-Kosten per locatie'!$A$12:$C$15,3,FALSE)</f>
        <v>0</v>
      </c>
      <c r="P379" s="290">
        <f t="shared" si="28"/>
        <v>0</v>
      </c>
      <c r="Q379" s="291"/>
      <c r="S379" s="292">
        <f t="shared" si="29"/>
        <v>0</v>
      </c>
    </row>
    <row r="380" spans="1:19" ht="14.1" customHeight="1">
      <c r="A380" s="38">
        <v>380</v>
      </c>
      <c r="B380" s="213" t="s">
        <v>37</v>
      </c>
      <c r="C380" s="213" t="s">
        <v>95</v>
      </c>
      <c r="D380" s="284" t="s">
        <v>96</v>
      </c>
      <c r="E380" s="49" t="s">
        <v>592</v>
      </c>
      <c r="F380" s="50" t="s">
        <v>309</v>
      </c>
      <c r="G380" s="268" t="s">
        <v>48</v>
      </c>
      <c r="H380" s="194" t="s">
        <v>99</v>
      </c>
      <c r="I380" s="286">
        <v>0.73450700000000002</v>
      </c>
      <c r="J380" s="287">
        <f t="shared" si="25"/>
        <v>400</v>
      </c>
      <c r="K380" s="288">
        <v>200</v>
      </c>
      <c r="L380" s="288">
        <v>200</v>
      </c>
      <c r="M380" s="289" t="e">
        <f t="shared" si="26"/>
        <v>#DIV/0!</v>
      </c>
      <c r="N380" s="289" t="e">
        <f t="shared" si="27"/>
        <v>#DIV/0!</v>
      </c>
      <c r="O380" s="290">
        <f>IF(K380="nio",0,IF(K380&gt;0,VLOOKUP(G380,'3-Productie normen'!A:K,VLOOKUP(K380,'3-Productie normen'!$B$35:$C$41,2,FALSE),FALSE)))/VLOOKUP(B380,'2-Kosten per locatie'!$A$12:$C$15,3,FALSE)</f>
        <v>0</v>
      </c>
      <c r="P380" s="290">
        <f t="shared" si="28"/>
        <v>0</v>
      </c>
      <c r="Q380" s="291"/>
      <c r="S380" s="292">
        <f t="shared" si="29"/>
        <v>293.80279999999999</v>
      </c>
    </row>
    <row r="381" spans="1:19" ht="14.1" customHeight="1">
      <c r="A381" s="38">
        <v>381</v>
      </c>
      <c r="B381" s="213" t="s">
        <v>37</v>
      </c>
      <c r="C381" s="213" t="s">
        <v>95</v>
      </c>
      <c r="D381" s="284" t="s">
        <v>96</v>
      </c>
      <c r="E381" s="49" t="s">
        <v>593</v>
      </c>
      <c r="F381" s="50" t="s">
        <v>309</v>
      </c>
      <c r="G381" s="268" t="s">
        <v>48</v>
      </c>
      <c r="H381" s="194" t="s">
        <v>99</v>
      </c>
      <c r="I381" s="286">
        <v>0.73450700000000002</v>
      </c>
      <c r="J381" s="287">
        <f t="shared" si="25"/>
        <v>400</v>
      </c>
      <c r="K381" s="288">
        <v>200</v>
      </c>
      <c r="L381" s="288">
        <v>200</v>
      </c>
      <c r="M381" s="289" t="e">
        <f t="shared" si="26"/>
        <v>#DIV/0!</v>
      </c>
      <c r="N381" s="289" t="e">
        <f t="shared" si="27"/>
        <v>#DIV/0!</v>
      </c>
      <c r="O381" s="290">
        <f>IF(K381="nio",0,IF(K381&gt;0,VLOOKUP(G381,'3-Productie normen'!A:K,VLOOKUP(K381,'3-Productie normen'!$B$35:$C$41,2,FALSE),FALSE)))/VLOOKUP(B381,'2-Kosten per locatie'!$A$12:$C$15,3,FALSE)</f>
        <v>0</v>
      </c>
      <c r="P381" s="290">
        <f t="shared" si="28"/>
        <v>0</v>
      </c>
      <c r="Q381" s="291"/>
      <c r="S381" s="292">
        <f t="shared" si="29"/>
        <v>293.80279999999999</v>
      </c>
    </row>
    <row r="382" spans="1:19" ht="14.1" customHeight="1">
      <c r="A382" s="38">
        <v>382</v>
      </c>
      <c r="B382" s="213" t="s">
        <v>37</v>
      </c>
      <c r="C382" s="213" t="s">
        <v>95</v>
      </c>
      <c r="D382" s="284" t="s">
        <v>96</v>
      </c>
      <c r="E382" s="49" t="s">
        <v>594</v>
      </c>
      <c r="F382" s="50" t="s">
        <v>309</v>
      </c>
      <c r="G382" s="268" t="s">
        <v>48</v>
      </c>
      <c r="H382" s="194" t="s">
        <v>99</v>
      </c>
      <c r="I382" s="286">
        <v>0.73450700000000002</v>
      </c>
      <c r="J382" s="287">
        <f t="shared" si="25"/>
        <v>400</v>
      </c>
      <c r="K382" s="288">
        <v>200</v>
      </c>
      <c r="L382" s="288">
        <v>200</v>
      </c>
      <c r="M382" s="289" t="e">
        <f t="shared" si="26"/>
        <v>#DIV/0!</v>
      </c>
      <c r="N382" s="289" t="e">
        <f t="shared" si="27"/>
        <v>#DIV/0!</v>
      </c>
      <c r="O382" s="290">
        <f>IF(K382="nio",0,IF(K382&gt;0,VLOOKUP(G382,'3-Productie normen'!A:K,VLOOKUP(K382,'3-Productie normen'!$B$35:$C$41,2,FALSE),FALSE)))/VLOOKUP(B382,'2-Kosten per locatie'!$A$12:$C$15,3,FALSE)</f>
        <v>0</v>
      </c>
      <c r="P382" s="290">
        <f t="shared" si="28"/>
        <v>0</v>
      </c>
      <c r="Q382" s="291"/>
      <c r="S382" s="292">
        <f t="shared" si="29"/>
        <v>293.80279999999999</v>
      </c>
    </row>
    <row r="383" spans="1:19" ht="14.1" customHeight="1">
      <c r="A383" s="38">
        <v>383</v>
      </c>
      <c r="B383" s="213" t="s">
        <v>37</v>
      </c>
      <c r="C383" s="213" t="s">
        <v>95</v>
      </c>
      <c r="D383" s="284" t="s">
        <v>96</v>
      </c>
      <c r="E383" s="49" t="s">
        <v>595</v>
      </c>
      <c r="F383" s="50" t="s">
        <v>309</v>
      </c>
      <c r="G383" s="268" t="s">
        <v>48</v>
      </c>
      <c r="H383" s="194" t="s">
        <v>99</v>
      </c>
      <c r="I383" s="286">
        <v>0.725742</v>
      </c>
      <c r="J383" s="287">
        <f t="shared" si="25"/>
        <v>400</v>
      </c>
      <c r="K383" s="288">
        <v>200</v>
      </c>
      <c r="L383" s="288">
        <v>200</v>
      </c>
      <c r="M383" s="289" t="e">
        <f t="shared" si="26"/>
        <v>#DIV/0!</v>
      </c>
      <c r="N383" s="289" t="e">
        <f t="shared" si="27"/>
        <v>#DIV/0!</v>
      </c>
      <c r="O383" s="290">
        <f>IF(K383="nio",0,IF(K383&gt;0,VLOOKUP(G383,'3-Productie normen'!A:K,VLOOKUP(K383,'3-Productie normen'!$B$35:$C$41,2,FALSE),FALSE)))/VLOOKUP(B383,'2-Kosten per locatie'!$A$12:$C$15,3,FALSE)</f>
        <v>0</v>
      </c>
      <c r="P383" s="290">
        <f t="shared" si="28"/>
        <v>0</v>
      </c>
      <c r="Q383" s="291"/>
      <c r="S383" s="292">
        <f t="shared" si="29"/>
        <v>290.29680000000002</v>
      </c>
    </row>
    <row r="384" spans="1:19" ht="14.1" customHeight="1">
      <c r="A384" s="38">
        <v>384</v>
      </c>
      <c r="B384" s="213" t="s">
        <v>37</v>
      </c>
      <c r="C384" s="213" t="s">
        <v>95</v>
      </c>
      <c r="D384" s="284" t="s">
        <v>96</v>
      </c>
      <c r="E384" s="49" t="s">
        <v>596</v>
      </c>
      <c r="F384" s="50" t="s">
        <v>426</v>
      </c>
      <c r="G384" s="268" t="s">
        <v>48</v>
      </c>
      <c r="H384" s="194" t="s">
        <v>99</v>
      </c>
      <c r="I384" s="286">
        <v>1.2064999999999999</v>
      </c>
      <c r="J384" s="287">
        <f t="shared" si="25"/>
        <v>400</v>
      </c>
      <c r="K384" s="288">
        <v>200</v>
      </c>
      <c r="L384" s="288">
        <v>200</v>
      </c>
      <c r="M384" s="289" t="e">
        <f t="shared" si="26"/>
        <v>#DIV/0!</v>
      </c>
      <c r="N384" s="289" t="e">
        <f t="shared" si="27"/>
        <v>#DIV/0!</v>
      </c>
      <c r="O384" s="290">
        <f>IF(K384="nio",0,IF(K384&gt;0,VLOOKUP(G384,'3-Productie normen'!A:K,VLOOKUP(K384,'3-Productie normen'!$B$35:$C$41,2,FALSE),FALSE)))/VLOOKUP(B384,'2-Kosten per locatie'!$A$12:$C$15,3,FALSE)</f>
        <v>0</v>
      </c>
      <c r="P384" s="290">
        <f t="shared" si="28"/>
        <v>0</v>
      </c>
      <c r="Q384" s="291"/>
      <c r="S384" s="292">
        <f t="shared" si="29"/>
        <v>482.59999999999997</v>
      </c>
    </row>
    <row r="385" spans="1:19" ht="14.1" customHeight="1">
      <c r="A385" s="38">
        <v>385</v>
      </c>
      <c r="B385" s="213" t="s">
        <v>37</v>
      </c>
      <c r="C385" s="213" t="s">
        <v>95</v>
      </c>
      <c r="D385" s="284" t="s">
        <v>96</v>
      </c>
      <c r="E385" s="49" t="s">
        <v>597</v>
      </c>
      <c r="F385" s="50" t="s">
        <v>426</v>
      </c>
      <c r="G385" s="268" t="s">
        <v>48</v>
      </c>
      <c r="H385" s="194" t="s">
        <v>99</v>
      </c>
      <c r="I385" s="286">
        <v>1.2126999999999999</v>
      </c>
      <c r="J385" s="287">
        <f t="shared" si="25"/>
        <v>400</v>
      </c>
      <c r="K385" s="288">
        <v>200</v>
      </c>
      <c r="L385" s="288">
        <v>200</v>
      </c>
      <c r="M385" s="289" t="e">
        <f t="shared" si="26"/>
        <v>#DIV/0!</v>
      </c>
      <c r="N385" s="289" t="e">
        <f t="shared" si="27"/>
        <v>#DIV/0!</v>
      </c>
      <c r="O385" s="290">
        <f>IF(K385="nio",0,IF(K385&gt;0,VLOOKUP(G385,'3-Productie normen'!A:K,VLOOKUP(K385,'3-Productie normen'!$B$35:$C$41,2,FALSE),FALSE)))/VLOOKUP(B385,'2-Kosten per locatie'!$A$12:$C$15,3,FALSE)</f>
        <v>0</v>
      </c>
      <c r="P385" s="290">
        <f t="shared" si="28"/>
        <v>0</v>
      </c>
      <c r="Q385" s="291"/>
      <c r="S385" s="292">
        <f t="shared" si="29"/>
        <v>485.07999999999993</v>
      </c>
    </row>
    <row r="386" spans="1:19" ht="14.1" customHeight="1">
      <c r="A386" s="38">
        <v>386</v>
      </c>
      <c r="B386" s="213" t="s">
        <v>37</v>
      </c>
      <c r="C386" s="213" t="s">
        <v>95</v>
      </c>
      <c r="D386" s="284" t="s">
        <v>96</v>
      </c>
      <c r="E386" s="49" t="s">
        <v>598</v>
      </c>
      <c r="F386" s="50" t="s">
        <v>153</v>
      </c>
      <c r="G386" s="194" t="s">
        <v>65</v>
      </c>
      <c r="H386" s="194"/>
      <c r="I386" s="286">
        <v>46.41874</v>
      </c>
      <c r="J386" s="287">
        <f t="shared" si="25"/>
        <v>0</v>
      </c>
      <c r="K386" s="288" t="s">
        <v>104</v>
      </c>
      <c r="L386" s="288"/>
      <c r="M386" s="289">
        <f t="shared" si="26"/>
        <v>0</v>
      </c>
      <c r="N386" s="289">
        <f t="shared" si="27"/>
        <v>0</v>
      </c>
      <c r="O386" s="290">
        <f>IF(K386="nio",0,IF(K386&gt;0,VLOOKUP(G386,'3-Productie normen'!A:K,VLOOKUP(K386,'3-Productie normen'!$B$35:$C$41,2,FALSE),FALSE)))/VLOOKUP(B386,'2-Kosten per locatie'!$A$12:$C$15,3,FALSE)</f>
        <v>0</v>
      </c>
      <c r="P386" s="290">
        <f t="shared" si="28"/>
        <v>0</v>
      </c>
      <c r="Q386" s="291"/>
      <c r="S386" s="292">
        <f t="shared" si="29"/>
        <v>0</v>
      </c>
    </row>
    <row r="387" spans="1:19" ht="14.1" customHeight="1">
      <c r="A387" s="38">
        <v>387</v>
      </c>
      <c r="B387" s="213" t="s">
        <v>37</v>
      </c>
      <c r="C387" s="213" t="s">
        <v>95</v>
      </c>
      <c r="D387" s="284" t="s">
        <v>96</v>
      </c>
      <c r="E387" s="49" t="s">
        <v>599</v>
      </c>
      <c r="F387" s="50" t="s">
        <v>58</v>
      </c>
      <c r="G387" s="271" t="s">
        <v>58</v>
      </c>
      <c r="H387" s="194" t="s">
        <v>99</v>
      </c>
      <c r="I387" s="286">
        <v>1.925</v>
      </c>
      <c r="J387" s="287">
        <f t="shared" si="25"/>
        <v>200</v>
      </c>
      <c r="K387" s="288">
        <v>200</v>
      </c>
      <c r="L387" s="288"/>
      <c r="M387" s="289" t="e">
        <f t="shared" si="26"/>
        <v>#DIV/0!</v>
      </c>
      <c r="N387" s="289">
        <f t="shared" si="27"/>
        <v>0</v>
      </c>
      <c r="O387" s="290">
        <f>IF(K387="nio",0,IF(K387&gt;0,VLOOKUP(G387,'3-Productie normen'!A:K,VLOOKUP(K387,'3-Productie normen'!$B$35:$C$41,2,FALSE),FALSE)))/VLOOKUP(B387,'2-Kosten per locatie'!$A$12:$C$15,3,FALSE)</f>
        <v>0</v>
      </c>
      <c r="P387" s="290">
        <f t="shared" si="28"/>
        <v>0</v>
      </c>
      <c r="Q387" s="291"/>
      <c r="S387" s="292">
        <f t="shared" si="29"/>
        <v>385</v>
      </c>
    </row>
    <row r="388" spans="1:19" ht="14.1" customHeight="1">
      <c r="A388" s="38">
        <v>388</v>
      </c>
      <c r="B388" s="213" t="s">
        <v>37</v>
      </c>
      <c r="C388" s="213" t="s">
        <v>95</v>
      </c>
      <c r="D388" s="284" t="s">
        <v>96</v>
      </c>
      <c r="E388" s="49" t="s">
        <v>600</v>
      </c>
      <c r="F388" s="50" t="s">
        <v>570</v>
      </c>
      <c r="G388" s="268" t="s">
        <v>49</v>
      </c>
      <c r="H388" s="194" t="s">
        <v>99</v>
      </c>
      <c r="I388" s="286">
        <v>10.69495</v>
      </c>
      <c r="J388" s="287">
        <f t="shared" si="25"/>
        <v>200</v>
      </c>
      <c r="K388" s="288">
        <v>200</v>
      </c>
      <c r="L388" s="288"/>
      <c r="M388" s="289" t="e">
        <f t="shared" si="26"/>
        <v>#DIV/0!</v>
      </c>
      <c r="N388" s="289">
        <f t="shared" si="27"/>
        <v>0</v>
      </c>
      <c r="O388" s="290">
        <f>IF(K388="nio",0,IF(K388&gt;0,VLOOKUP(G388,'3-Productie normen'!A:K,VLOOKUP(K388,'3-Productie normen'!$B$35:$C$41,2,FALSE),FALSE)))/VLOOKUP(B388,'2-Kosten per locatie'!$A$12:$C$15,3,FALSE)</f>
        <v>0</v>
      </c>
      <c r="P388" s="290">
        <f t="shared" si="28"/>
        <v>0</v>
      </c>
      <c r="Q388" s="291"/>
      <c r="S388" s="292">
        <f t="shared" si="29"/>
        <v>2138.9900000000002</v>
      </c>
    </row>
    <row r="389" spans="1:19" ht="14.1" customHeight="1">
      <c r="A389" s="38">
        <v>389</v>
      </c>
      <c r="B389" s="213" t="s">
        <v>37</v>
      </c>
      <c r="C389" s="213" t="s">
        <v>95</v>
      </c>
      <c r="D389" s="284" t="s">
        <v>96</v>
      </c>
      <c r="E389" s="49" t="s">
        <v>601</v>
      </c>
      <c r="F389" s="50" t="s">
        <v>103</v>
      </c>
      <c r="G389" s="194" t="s">
        <v>65</v>
      </c>
      <c r="H389" s="194"/>
      <c r="I389" s="286">
        <v>3.8478882500010001</v>
      </c>
      <c r="J389" s="287">
        <f t="shared" si="25"/>
        <v>0</v>
      </c>
      <c r="K389" s="288" t="s">
        <v>104</v>
      </c>
      <c r="L389" s="288"/>
      <c r="M389" s="289">
        <f t="shared" si="26"/>
        <v>0</v>
      </c>
      <c r="N389" s="289">
        <f t="shared" si="27"/>
        <v>0</v>
      </c>
      <c r="O389" s="290">
        <f>IF(K389="nio",0,IF(K389&gt;0,VLOOKUP(G389,'3-Productie normen'!A:K,VLOOKUP(K389,'3-Productie normen'!$B$35:$C$41,2,FALSE),FALSE)))/VLOOKUP(B389,'2-Kosten per locatie'!$A$12:$C$15,3,FALSE)</f>
        <v>0</v>
      </c>
      <c r="P389" s="290">
        <f t="shared" si="28"/>
        <v>0</v>
      </c>
      <c r="Q389" s="291"/>
      <c r="S389" s="292">
        <f t="shared" si="29"/>
        <v>0</v>
      </c>
    </row>
    <row r="390" spans="1:19" ht="14.1" customHeight="1">
      <c r="A390" s="38">
        <v>390</v>
      </c>
      <c r="B390" s="213" t="s">
        <v>37</v>
      </c>
      <c r="C390" s="213" t="s">
        <v>95</v>
      </c>
      <c r="D390" s="284" t="s">
        <v>96</v>
      </c>
      <c r="E390" s="49" t="s">
        <v>602</v>
      </c>
      <c r="F390" s="50" t="s">
        <v>153</v>
      </c>
      <c r="G390" s="194" t="s">
        <v>65</v>
      </c>
      <c r="H390" s="194"/>
      <c r="I390" s="286">
        <v>23.459980000007</v>
      </c>
      <c r="J390" s="287">
        <f t="shared" si="25"/>
        <v>0</v>
      </c>
      <c r="K390" s="288" t="s">
        <v>104</v>
      </c>
      <c r="L390" s="288"/>
      <c r="M390" s="289">
        <f t="shared" si="26"/>
        <v>0</v>
      </c>
      <c r="N390" s="289">
        <f t="shared" si="27"/>
        <v>0</v>
      </c>
      <c r="O390" s="290">
        <f>IF(K390="nio",0,IF(K390&gt;0,VLOOKUP(G390,'3-Productie normen'!A:K,VLOOKUP(K390,'3-Productie normen'!$B$35:$C$41,2,FALSE),FALSE)))/VLOOKUP(B390,'2-Kosten per locatie'!$A$12:$C$15,3,FALSE)</f>
        <v>0</v>
      </c>
      <c r="P390" s="290">
        <f t="shared" si="28"/>
        <v>0</v>
      </c>
      <c r="Q390" s="291"/>
      <c r="S390" s="292">
        <f t="shared" si="29"/>
        <v>0</v>
      </c>
    </row>
    <row r="391" spans="1:19" ht="14.1" customHeight="1">
      <c r="A391" s="38">
        <v>391</v>
      </c>
      <c r="B391" s="213" t="s">
        <v>37</v>
      </c>
      <c r="C391" s="213" t="s">
        <v>95</v>
      </c>
      <c r="D391" s="284" t="s">
        <v>96</v>
      </c>
      <c r="E391" s="49" t="s">
        <v>603</v>
      </c>
      <c r="F391" s="50" t="s">
        <v>153</v>
      </c>
      <c r="G391" s="194" t="s">
        <v>65</v>
      </c>
      <c r="H391" s="194"/>
      <c r="I391" s="286">
        <v>23.156421999997001</v>
      </c>
      <c r="J391" s="287">
        <f t="shared" si="25"/>
        <v>0</v>
      </c>
      <c r="K391" s="288" t="s">
        <v>104</v>
      </c>
      <c r="L391" s="288"/>
      <c r="M391" s="289">
        <f t="shared" si="26"/>
        <v>0</v>
      </c>
      <c r="N391" s="289">
        <f t="shared" si="27"/>
        <v>0</v>
      </c>
      <c r="O391" s="290">
        <f>IF(K391="nio",0,IF(K391&gt;0,VLOOKUP(G391,'3-Productie normen'!A:K,VLOOKUP(K391,'3-Productie normen'!$B$35:$C$41,2,FALSE),FALSE)))/VLOOKUP(B391,'2-Kosten per locatie'!$A$12:$C$15,3,FALSE)</f>
        <v>0</v>
      </c>
      <c r="P391" s="290">
        <f t="shared" si="28"/>
        <v>0</v>
      </c>
      <c r="Q391" s="291"/>
      <c r="S391" s="292">
        <f t="shared" si="29"/>
        <v>0</v>
      </c>
    </row>
    <row r="392" spans="1:19" ht="14.1" customHeight="1">
      <c r="A392" s="38">
        <v>392</v>
      </c>
      <c r="B392" s="213" t="s">
        <v>37</v>
      </c>
      <c r="C392" s="213" t="s">
        <v>95</v>
      </c>
      <c r="D392" s="284" t="s">
        <v>96</v>
      </c>
      <c r="E392" s="49" t="s">
        <v>604</v>
      </c>
      <c r="F392" s="50" t="s">
        <v>605</v>
      </c>
      <c r="G392" s="268" t="s">
        <v>49</v>
      </c>
      <c r="H392" s="194" t="s">
        <v>99</v>
      </c>
      <c r="I392" s="286">
        <v>250.43897633744001</v>
      </c>
      <c r="J392" s="287">
        <f t="shared" si="25"/>
        <v>200</v>
      </c>
      <c r="K392" s="288">
        <v>200</v>
      </c>
      <c r="L392" s="288"/>
      <c r="M392" s="289" t="e">
        <f t="shared" si="26"/>
        <v>#DIV/0!</v>
      </c>
      <c r="N392" s="289">
        <f t="shared" si="27"/>
        <v>0</v>
      </c>
      <c r="O392" s="290">
        <f>IF(K392="nio",0,IF(K392&gt;0,VLOOKUP(G392,'3-Productie normen'!A:K,VLOOKUP(K392,'3-Productie normen'!$B$35:$C$41,2,FALSE),FALSE)))/VLOOKUP(B392,'2-Kosten per locatie'!$A$12:$C$15,3,FALSE)</f>
        <v>0</v>
      </c>
      <c r="P392" s="290">
        <f t="shared" si="28"/>
        <v>0</v>
      </c>
      <c r="Q392" s="291"/>
      <c r="S392" s="292">
        <f t="shared" si="29"/>
        <v>50087.795267488</v>
      </c>
    </row>
    <row r="393" spans="1:19" ht="14.1" customHeight="1">
      <c r="A393" s="38">
        <v>393</v>
      </c>
      <c r="B393" s="213" t="s">
        <v>37</v>
      </c>
      <c r="C393" s="213" t="s">
        <v>95</v>
      </c>
      <c r="D393" s="284" t="s">
        <v>96</v>
      </c>
      <c r="E393" s="49" t="s">
        <v>606</v>
      </c>
      <c r="F393" s="50" t="s">
        <v>57</v>
      </c>
      <c r="G393" s="268" t="s">
        <v>57</v>
      </c>
      <c r="H393" s="194" t="s">
        <v>142</v>
      </c>
      <c r="I393" s="286">
        <v>55.993504749998998</v>
      </c>
      <c r="J393" s="287">
        <f t="shared" si="25"/>
        <v>200</v>
      </c>
      <c r="K393" s="288">
        <v>200</v>
      </c>
      <c r="L393" s="288"/>
      <c r="M393" s="289" t="e">
        <f t="shared" si="26"/>
        <v>#DIV/0!</v>
      </c>
      <c r="N393" s="289">
        <f t="shared" si="27"/>
        <v>0</v>
      </c>
      <c r="O393" s="290">
        <f>IF(K393="nio",0,IF(K393&gt;0,VLOOKUP(G393,'3-Productie normen'!A:K,VLOOKUP(K393,'3-Productie normen'!$B$35:$C$41,2,FALSE),FALSE)))/VLOOKUP(B393,'2-Kosten per locatie'!$A$12:$C$15,3,FALSE)</f>
        <v>0</v>
      </c>
      <c r="P393" s="290">
        <f t="shared" si="28"/>
        <v>0</v>
      </c>
      <c r="Q393" s="291"/>
      <c r="S393" s="292">
        <f t="shared" si="29"/>
        <v>11198.7009499998</v>
      </c>
    </row>
    <row r="394" spans="1:19" ht="14.1" customHeight="1">
      <c r="A394" s="38">
        <v>394</v>
      </c>
      <c r="B394" s="213" t="s">
        <v>37</v>
      </c>
      <c r="C394" s="213" t="s">
        <v>95</v>
      </c>
      <c r="D394" s="284" t="s">
        <v>96</v>
      </c>
      <c r="E394" s="49" t="s">
        <v>607</v>
      </c>
      <c r="F394" s="50" t="s">
        <v>608</v>
      </c>
      <c r="G394" s="268" t="s">
        <v>49</v>
      </c>
      <c r="H394" s="194" t="s">
        <v>99</v>
      </c>
      <c r="I394" s="286">
        <v>63.691281291157999</v>
      </c>
      <c r="J394" s="287">
        <f t="shared" ref="J394:J457" si="30">SUM(K394:L394)</f>
        <v>200</v>
      </c>
      <c r="K394" s="288">
        <v>200</v>
      </c>
      <c r="L394" s="288"/>
      <c r="M394" s="289" t="e">
        <f t="shared" ref="M394:M457" si="31">IF(K394="nio",0,IF(K394&gt;0,K394*I394/O394,0))</f>
        <v>#DIV/0!</v>
      </c>
      <c r="N394" s="289">
        <f t="shared" ref="N394:N457" si="32">IF(L394&gt;0,L394*I394/P394,0)</f>
        <v>0</v>
      </c>
      <c r="O394" s="290">
        <f>IF(K394="nio",0,IF(K394&gt;0,VLOOKUP(G394,'3-Productie normen'!A:K,VLOOKUP(K394,'3-Productie normen'!$B$35:$C$41,2,FALSE),FALSE)))/VLOOKUP(B394,'2-Kosten per locatie'!$A$12:$C$15,3,FALSE)</f>
        <v>0</v>
      </c>
      <c r="P394" s="290">
        <f t="shared" ref="P394:P457" si="33">IF(L394&gt;0,O394*$P$8,0)</f>
        <v>0</v>
      </c>
      <c r="Q394" s="291"/>
      <c r="S394" s="292">
        <f t="shared" ref="S394:S457" si="34">J394*I394</f>
        <v>12738.2562582316</v>
      </c>
    </row>
    <row r="395" spans="1:19" ht="14.1" customHeight="1">
      <c r="A395" s="38">
        <v>395</v>
      </c>
      <c r="B395" s="213" t="s">
        <v>37</v>
      </c>
      <c r="C395" s="213" t="s">
        <v>95</v>
      </c>
      <c r="D395" s="284" t="s">
        <v>96</v>
      </c>
      <c r="E395" s="49" t="s">
        <v>609</v>
      </c>
      <c r="F395" s="50" t="s">
        <v>610</v>
      </c>
      <c r="G395" s="271" t="s">
        <v>58</v>
      </c>
      <c r="H395" s="194" t="s">
        <v>99</v>
      </c>
      <c r="I395" s="286">
        <v>1.9403999999999999</v>
      </c>
      <c r="J395" s="287">
        <f t="shared" si="30"/>
        <v>200</v>
      </c>
      <c r="K395" s="288">
        <v>200</v>
      </c>
      <c r="L395" s="288"/>
      <c r="M395" s="289" t="e">
        <f t="shared" si="31"/>
        <v>#DIV/0!</v>
      </c>
      <c r="N395" s="289">
        <f t="shared" si="32"/>
        <v>0</v>
      </c>
      <c r="O395" s="290">
        <f>IF(K395="nio",0,IF(K395&gt;0,VLOOKUP(G395,'3-Productie normen'!A:K,VLOOKUP(K395,'3-Productie normen'!$B$35:$C$41,2,FALSE),FALSE)))/VLOOKUP(B395,'2-Kosten per locatie'!$A$12:$C$15,3,FALSE)</f>
        <v>0</v>
      </c>
      <c r="P395" s="290">
        <f t="shared" si="33"/>
        <v>0</v>
      </c>
      <c r="Q395" s="291"/>
      <c r="S395" s="292">
        <f t="shared" si="34"/>
        <v>388.08</v>
      </c>
    </row>
    <row r="396" spans="1:19" ht="14.1" customHeight="1">
      <c r="A396" s="38">
        <v>396</v>
      </c>
      <c r="B396" s="213" t="s">
        <v>37</v>
      </c>
      <c r="C396" s="213" t="s">
        <v>95</v>
      </c>
      <c r="D396" s="284" t="s">
        <v>96</v>
      </c>
      <c r="E396" s="49" t="s">
        <v>611</v>
      </c>
      <c r="F396" s="50" t="s">
        <v>612</v>
      </c>
      <c r="G396" s="268" t="s">
        <v>49</v>
      </c>
      <c r="H396" s="194" t="s">
        <v>99</v>
      </c>
      <c r="I396" s="286">
        <v>110.97853697902799</v>
      </c>
      <c r="J396" s="287">
        <f t="shared" si="30"/>
        <v>200</v>
      </c>
      <c r="K396" s="288">
        <v>200</v>
      </c>
      <c r="L396" s="288"/>
      <c r="M396" s="289" t="e">
        <f t="shared" si="31"/>
        <v>#DIV/0!</v>
      </c>
      <c r="N396" s="289">
        <f t="shared" si="32"/>
        <v>0</v>
      </c>
      <c r="O396" s="290">
        <f>IF(K396="nio",0,IF(K396&gt;0,VLOOKUP(G396,'3-Productie normen'!A:K,VLOOKUP(K396,'3-Productie normen'!$B$35:$C$41,2,FALSE),FALSE)))/VLOOKUP(B396,'2-Kosten per locatie'!$A$12:$C$15,3,FALSE)</f>
        <v>0</v>
      </c>
      <c r="P396" s="290">
        <f t="shared" si="33"/>
        <v>0</v>
      </c>
      <c r="Q396" s="291"/>
      <c r="S396" s="292">
        <f t="shared" si="34"/>
        <v>22195.707395805599</v>
      </c>
    </row>
    <row r="397" spans="1:19" ht="14.1" customHeight="1">
      <c r="A397" s="38">
        <v>397</v>
      </c>
      <c r="B397" s="213" t="s">
        <v>37</v>
      </c>
      <c r="C397" s="213" t="s">
        <v>95</v>
      </c>
      <c r="D397" s="284" t="s">
        <v>96</v>
      </c>
      <c r="E397" s="49" t="s">
        <v>613</v>
      </c>
      <c r="F397" s="50" t="s">
        <v>536</v>
      </c>
      <c r="G397" s="194" t="s">
        <v>65</v>
      </c>
      <c r="H397" s="194" t="s">
        <v>99</v>
      </c>
      <c r="I397" s="286">
        <v>1.6375</v>
      </c>
      <c r="J397" s="287">
        <f t="shared" si="30"/>
        <v>0</v>
      </c>
      <c r="K397" s="288" t="s">
        <v>104</v>
      </c>
      <c r="L397" s="288"/>
      <c r="M397" s="289">
        <f t="shared" si="31"/>
        <v>0</v>
      </c>
      <c r="N397" s="289">
        <f t="shared" si="32"/>
        <v>0</v>
      </c>
      <c r="O397" s="290">
        <f>IF(K397="nio",0,IF(K397&gt;0,VLOOKUP(G397,'3-Productie normen'!A:K,VLOOKUP(K397,'3-Productie normen'!$B$35:$C$41,2,FALSE),FALSE)))/VLOOKUP(B397,'2-Kosten per locatie'!$A$12:$C$15,3,FALSE)</f>
        <v>0</v>
      </c>
      <c r="P397" s="290">
        <f t="shared" si="33"/>
        <v>0</v>
      </c>
      <c r="Q397" s="291"/>
      <c r="S397" s="292">
        <f t="shared" si="34"/>
        <v>0</v>
      </c>
    </row>
    <row r="398" spans="1:19" ht="14.1" customHeight="1">
      <c r="A398" s="38">
        <v>398</v>
      </c>
      <c r="B398" s="213" t="s">
        <v>37</v>
      </c>
      <c r="C398" s="213" t="s">
        <v>95</v>
      </c>
      <c r="D398" s="284" t="s">
        <v>96</v>
      </c>
      <c r="E398" s="49" t="s">
        <v>614</v>
      </c>
      <c r="F398" s="50" t="s">
        <v>103</v>
      </c>
      <c r="G398" s="194" t="s">
        <v>65</v>
      </c>
      <c r="H398" s="194" t="s">
        <v>99</v>
      </c>
      <c r="I398" s="286">
        <v>7.1761715587649997</v>
      </c>
      <c r="J398" s="287">
        <f t="shared" si="30"/>
        <v>0</v>
      </c>
      <c r="K398" s="288" t="s">
        <v>104</v>
      </c>
      <c r="L398" s="288"/>
      <c r="M398" s="289">
        <f t="shared" si="31"/>
        <v>0</v>
      </c>
      <c r="N398" s="289">
        <f t="shared" si="32"/>
        <v>0</v>
      </c>
      <c r="O398" s="290">
        <f>IF(K398="nio",0,IF(K398&gt;0,VLOOKUP(G398,'3-Productie normen'!A:K,VLOOKUP(K398,'3-Productie normen'!$B$35:$C$41,2,FALSE),FALSE)))/VLOOKUP(B398,'2-Kosten per locatie'!$A$12:$C$15,3,FALSE)</f>
        <v>0</v>
      </c>
      <c r="P398" s="290">
        <f t="shared" si="33"/>
        <v>0</v>
      </c>
      <c r="Q398" s="291"/>
      <c r="S398" s="292">
        <f t="shared" si="34"/>
        <v>0</v>
      </c>
    </row>
    <row r="399" spans="1:19" ht="14.1" customHeight="1">
      <c r="A399" s="38">
        <v>399</v>
      </c>
      <c r="B399" s="213" t="s">
        <v>37</v>
      </c>
      <c r="C399" s="213" t="s">
        <v>95</v>
      </c>
      <c r="D399" s="284" t="s">
        <v>96</v>
      </c>
      <c r="E399" s="49" t="s">
        <v>615</v>
      </c>
      <c r="F399" s="50" t="s">
        <v>103</v>
      </c>
      <c r="G399" s="194" t="s">
        <v>65</v>
      </c>
      <c r="H399" s="194" t="s">
        <v>99</v>
      </c>
      <c r="I399" s="286">
        <v>7.40435</v>
      </c>
      <c r="J399" s="287">
        <f t="shared" si="30"/>
        <v>0</v>
      </c>
      <c r="K399" s="288" t="s">
        <v>104</v>
      </c>
      <c r="L399" s="288"/>
      <c r="M399" s="289">
        <f t="shared" si="31"/>
        <v>0</v>
      </c>
      <c r="N399" s="289">
        <f t="shared" si="32"/>
        <v>0</v>
      </c>
      <c r="O399" s="290">
        <f>IF(K399="nio",0,IF(K399&gt;0,VLOOKUP(G399,'3-Productie normen'!A:K,VLOOKUP(K399,'3-Productie normen'!$B$35:$C$41,2,FALSE),FALSE)))/VLOOKUP(B399,'2-Kosten per locatie'!$A$12:$C$15,3,FALSE)</f>
        <v>0</v>
      </c>
      <c r="P399" s="290">
        <f t="shared" si="33"/>
        <v>0</v>
      </c>
      <c r="Q399" s="291"/>
      <c r="S399" s="292">
        <f t="shared" si="34"/>
        <v>0</v>
      </c>
    </row>
    <row r="400" spans="1:19" ht="14.1" customHeight="1">
      <c r="A400" s="38">
        <v>400</v>
      </c>
      <c r="B400" s="213" t="s">
        <v>37</v>
      </c>
      <c r="C400" s="213" t="s">
        <v>95</v>
      </c>
      <c r="D400" s="284" t="s">
        <v>96</v>
      </c>
      <c r="E400" s="49" t="s">
        <v>616</v>
      </c>
      <c r="F400" s="50" t="s">
        <v>178</v>
      </c>
      <c r="G400" s="194" t="s">
        <v>65</v>
      </c>
      <c r="H400" s="194" t="s">
        <v>139</v>
      </c>
      <c r="I400" s="286">
        <v>91.984775000002003</v>
      </c>
      <c r="J400" s="287">
        <f t="shared" si="30"/>
        <v>0</v>
      </c>
      <c r="K400" s="288" t="s">
        <v>104</v>
      </c>
      <c r="L400" s="288"/>
      <c r="M400" s="289">
        <f t="shared" si="31"/>
        <v>0</v>
      </c>
      <c r="N400" s="289">
        <f t="shared" si="32"/>
        <v>0</v>
      </c>
      <c r="O400" s="290">
        <f>IF(K400="nio",0,IF(K400&gt;0,VLOOKUP(G400,'3-Productie normen'!A:K,VLOOKUP(K400,'3-Productie normen'!$B$35:$C$41,2,FALSE),FALSE)))/VLOOKUP(B400,'2-Kosten per locatie'!$A$12:$C$15,3,FALSE)</f>
        <v>0</v>
      </c>
      <c r="P400" s="290">
        <f t="shared" si="33"/>
        <v>0</v>
      </c>
      <c r="Q400" s="291"/>
      <c r="S400" s="292">
        <f t="shared" si="34"/>
        <v>0</v>
      </c>
    </row>
    <row r="401" spans="1:19" ht="14.1" customHeight="1">
      <c r="A401" s="38">
        <v>401</v>
      </c>
      <c r="B401" s="213" t="s">
        <v>37</v>
      </c>
      <c r="C401" s="213" t="s">
        <v>95</v>
      </c>
      <c r="D401" s="284" t="s">
        <v>96</v>
      </c>
      <c r="E401" s="49" t="s">
        <v>617</v>
      </c>
      <c r="F401" s="50" t="s">
        <v>515</v>
      </c>
      <c r="G401" s="194" t="s">
        <v>65</v>
      </c>
      <c r="H401" s="194" t="s">
        <v>139</v>
      </c>
      <c r="I401" s="286">
        <v>19.575500000001</v>
      </c>
      <c r="J401" s="287">
        <f t="shared" si="30"/>
        <v>0</v>
      </c>
      <c r="K401" s="288" t="s">
        <v>104</v>
      </c>
      <c r="L401" s="288"/>
      <c r="M401" s="289">
        <f t="shared" si="31"/>
        <v>0</v>
      </c>
      <c r="N401" s="289">
        <f t="shared" si="32"/>
        <v>0</v>
      </c>
      <c r="O401" s="290">
        <f>IF(K401="nio",0,IF(K401&gt;0,VLOOKUP(G401,'3-Productie normen'!A:K,VLOOKUP(K401,'3-Productie normen'!$B$35:$C$41,2,FALSE),FALSE)))/VLOOKUP(B401,'2-Kosten per locatie'!$A$12:$C$15,3,FALSE)</f>
        <v>0</v>
      </c>
      <c r="P401" s="290">
        <f t="shared" si="33"/>
        <v>0</v>
      </c>
      <c r="Q401" s="291"/>
      <c r="S401" s="292">
        <f t="shared" si="34"/>
        <v>0</v>
      </c>
    </row>
    <row r="402" spans="1:19" ht="14.1" customHeight="1">
      <c r="A402" s="38">
        <v>402</v>
      </c>
      <c r="B402" s="213" t="s">
        <v>37</v>
      </c>
      <c r="C402" s="213" t="s">
        <v>95</v>
      </c>
      <c r="D402" s="284" t="s">
        <v>96</v>
      </c>
      <c r="E402" s="49" t="s">
        <v>618</v>
      </c>
      <c r="F402" s="50" t="s">
        <v>178</v>
      </c>
      <c r="G402" s="194" t="s">
        <v>65</v>
      </c>
      <c r="H402" s="194" t="s">
        <v>139</v>
      </c>
      <c r="I402" s="286">
        <v>8.8350000000000009</v>
      </c>
      <c r="J402" s="287">
        <f t="shared" si="30"/>
        <v>0</v>
      </c>
      <c r="K402" s="288" t="s">
        <v>104</v>
      </c>
      <c r="L402" s="288"/>
      <c r="M402" s="289">
        <f t="shared" si="31"/>
        <v>0</v>
      </c>
      <c r="N402" s="289">
        <f t="shared" si="32"/>
        <v>0</v>
      </c>
      <c r="O402" s="290">
        <f>IF(K402="nio",0,IF(K402&gt;0,VLOOKUP(G402,'3-Productie normen'!A:K,VLOOKUP(K402,'3-Productie normen'!$B$35:$C$41,2,FALSE),FALSE)))/VLOOKUP(B402,'2-Kosten per locatie'!$A$12:$C$15,3,FALSE)</f>
        <v>0</v>
      </c>
      <c r="P402" s="290">
        <f t="shared" si="33"/>
        <v>0</v>
      </c>
      <c r="Q402" s="291"/>
      <c r="S402" s="292">
        <f t="shared" si="34"/>
        <v>0</v>
      </c>
    </row>
    <row r="403" spans="1:19" ht="14.1" customHeight="1">
      <c r="A403" s="38">
        <v>403</v>
      </c>
      <c r="B403" s="213" t="s">
        <v>37</v>
      </c>
      <c r="C403" s="213" t="s">
        <v>95</v>
      </c>
      <c r="D403" s="284" t="s">
        <v>96</v>
      </c>
      <c r="E403" s="49" t="s">
        <v>619</v>
      </c>
      <c r="F403" s="50" t="s">
        <v>620</v>
      </c>
      <c r="G403" s="268" t="s">
        <v>48</v>
      </c>
      <c r="H403" s="194" t="s">
        <v>139</v>
      </c>
      <c r="I403" s="286">
        <v>4.6215000000000002</v>
      </c>
      <c r="J403" s="287">
        <f t="shared" si="30"/>
        <v>400</v>
      </c>
      <c r="K403" s="288">
        <v>200</v>
      </c>
      <c r="L403" s="288">
        <v>200</v>
      </c>
      <c r="M403" s="289" t="e">
        <f t="shared" si="31"/>
        <v>#DIV/0!</v>
      </c>
      <c r="N403" s="289" t="e">
        <f t="shared" si="32"/>
        <v>#DIV/0!</v>
      </c>
      <c r="O403" s="290">
        <f>IF(K403="nio",0,IF(K403&gt;0,VLOOKUP(G403,'3-Productie normen'!A:K,VLOOKUP(K403,'3-Productie normen'!$B$35:$C$41,2,FALSE),FALSE)))/VLOOKUP(B403,'2-Kosten per locatie'!$A$12:$C$15,3,FALSE)</f>
        <v>0</v>
      </c>
      <c r="P403" s="290">
        <f t="shared" si="33"/>
        <v>0</v>
      </c>
      <c r="Q403" s="291"/>
      <c r="S403" s="292">
        <f t="shared" si="34"/>
        <v>1848.6000000000001</v>
      </c>
    </row>
    <row r="404" spans="1:19" ht="14.1" customHeight="1">
      <c r="A404" s="38">
        <v>404</v>
      </c>
      <c r="B404" s="213" t="s">
        <v>37</v>
      </c>
      <c r="C404" s="213" t="s">
        <v>95</v>
      </c>
      <c r="D404" s="284" t="s">
        <v>96</v>
      </c>
      <c r="E404" s="49" t="s">
        <v>621</v>
      </c>
      <c r="F404" s="50" t="s">
        <v>622</v>
      </c>
      <c r="G404" s="194" t="s">
        <v>65</v>
      </c>
      <c r="H404" s="194" t="s">
        <v>99</v>
      </c>
      <c r="I404" s="286">
        <v>7.9799999999990003</v>
      </c>
      <c r="J404" s="287">
        <f t="shared" si="30"/>
        <v>0</v>
      </c>
      <c r="K404" s="288" t="s">
        <v>104</v>
      </c>
      <c r="L404" s="288"/>
      <c r="M404" s="289">
        <f t="shared" si="31"/>
        <v>0</v>
      </c>
      <c r="N404" s="289">
        <f t="shared" si="32"/>
        <v>0</v>
      </c>
      <c r="O404" s="290">
        <f>IF(K404="nio",0,IF(K404&gt;0,VLOOKUP(G404,'3-Productie normen'!A:K,VLOOKUP(K404,'3-Productie normen'!$B$35:$C$41,2,FALSE),FALSE)))/VLOOKUP(B404,'2-Kosten per locatie'!$A$12:$C$15,3,FALSE)</f>
        <v>0</v>
      </c>
      <c r="P404" s="290">
        <f t="shared" si="33"/>
        <v>0</v>
      </c>
      <c r="Q404" s="291"/>
      <c r="S404" s="292">
        <f t="shared" si="34"/>
        <v>0</v>
      </c>
    </row>
    <row r="405" spans="1:19" ht="14.1" customHeight="1">
      <c r="A405" s="38">
        <v>405</v>
      </c>
      <c r="B405" s="213" t="s">
        <v>37</v>
      </c>
      <c r="C405" s="213" t="s">
        <v>95</v>
      </c>
      <c r="D405" s="284" t="s">
        <v>96</v>
      </c>
      <c r="E405" s="49" t="s">
        <v>623</v>
      </c>
      <c r="F405" s="50" t="s">
        <v>624</v>
      </c>
      <c r="G405" s="268" t="s">
        <v>48</v>
      </c>
      <c r="H405" s="194" t="s">
        <v>139</v>
      </c>
      <c r="I405" s="286">
        <v>3.6150000000000002</v>
      </c>
      <c r="J405" s="287">
        <f t="shared" si="30"/>
        <v>400</v>
      </c>
      <c r="K405" s="288">
        <v>200</v>
      </c>
      <c r="L405" s="288">
        <v>200</v>
      </c>
      <c r="M405" s="289" t="e">
        <f t="shared" si="31"/>
        <v>#DIV/0!</v>
      </c>
      <c r="N405" s="289" t="e">
        <f t="shared" si="32"/>
        <v>#DIV/0!</v>
      </c>
      <c r="O405" s="290">
        <f>IF(K405="nio",0,IF(K405&gt;0,VLOOKUP(G405,'3-Productie normen'!A:K,VLOOKUP(K405,'3-Productie normen'!$B$35:$C$41,2,FALSE),FALSE)))/VLOOKUP(B405,'2-Kosten per locatie'!$A$12:$C$15,3,FALSE)</f>
        <v>0</v>
      </c>
      <c r="P405" s="290">
        <f t="shared" si="33"/>
        <v>0</v>
      </c>
      <c r="Q405" s="291"/>
      <c r="S405" s="292">
        <f t="shared" si="34"/>
        <v>1446</v>
      </c>
    </row>
    <row r="406" spans="1:19" ht="14.1" customHeight="1">
      <c r="A406" s="38">
        <v>406</v>
      </c>
      <c r="B406" s="213" t="s">
        <v>37</v>
      </c>
      <c r="C406" s="213" t="s">
        <v>95</v>
      </c>
      <c r="D406" s="284" t="s">
        <v>96</v>
      </c>
      <c r="E406" s="49" t="s">
        <v>625</v>
      </c>
      <c r="F406" s="50" t="s">
        <v>426</v>
      </c>
      <c r="G406" s="268" t="s">
        <v>48</v>
      </c>
      <c r="H406" s="194" t="s">
        <v>139</v>
      </c>
      <c r="I406" s="286">
        <v>1.5980000000000001</v>
      </c>
      <c r="J406" s="287">
        <f t="shared" si="30"/>
        <v>400</v>
      </c>
      <c r="K406" s="288">
        <v>200</v>
      </c>
      <c r="L406" s="288">
        <v>200</v>
      </c>
      <c r="M406" s="289" t="e">
        <f t="shared" si="31"/>
        <v>#DIV/0!</v>
      </c>
      <c r="N406" s="289" t="e">
        <f t="shared" si="32"/>
        <v>#DIV/0!</v>
      </c>
      <c r="O406" s="290">
        <f>IF(K406="nio",0,IF(K406&gt;0,VLOOKUP(G406,'3-Productie normen'!A:K,VLOOKUP(K406,'3-Productie normen'!$B$35:$C$41,2,FALSE),FALSE)))/VLOOKUP(B406,'2-Kosten per locatie'!$A$12:$C$15,3,FALSE)</f>
        <v>0</v>
      </c>
      <c r="P406" s="290">
        <f t="shared" si="33"/>
        <v>0</v>
      </c>
      <c r="Q406" s="291"/>
      <c r="S406" s="292">
        <f t="shared" si="34"/>
        <v>639.20000000000005</v>
      </c>
    </row>
    <row r="407" spans="1:19" ht="14.1" customHeight="1">
      <c r="A407" s="38">
        <v>407</v>
      </c>
      <c r="B407" s="213" t="s">
        <v>37</v>
      </c>
      <c r="C407" s="213" t="s">
        <v>95</v>
      </c>
      <c r="D407" s="284" t="s">
        <v>96</v>
      </c>
      <c r="E407" s="49" t="s">
        <v>626</v>
      </c>
      <c r="F407" s="50" t="s">
        <v>426</v>
      </c>
      <c r="G407" s="268" t="s">
        <v>48</v>
      </c>
      <c r="H407" s="194" t="s">
        <v>139</v>
      </c>
      <c r="I407" s="286">
        <v>1.26</v>
      </c>
      <c r="J407" s="287">
        <f t="shared" si="30"/>
        <v>400</v>
      </c>
      <c r="K407" s="288">
        <v>200</v>
      </c>
      <c r="L407" s="288">
        <v>200</v>
      </c>
      <c r="M407" s="289" t="e">
        <f t="shared" si="31"/>
        <v>#DIV/0!</v>
      </c>
      <c r="N407" s="289" t="e">
        <f t="shared" si="32"/>
        <v>#DIV/0!</v>
      </c>
      <c r="O407" s="290">
        <f>IF(K407="nio",0,IF(K407&gt;0,VLOOKUP(G407,'3-Productie normen'!A:K,VLOOKUP(K407,'3-Productie normen'!$B$35:$C$41,2,FALSE),FALSE)))/VLOOKUP(B407,'2-Kosten per locatie'!$A$12:$C$15,3,FALSE)</f>
        <v>0</v>
      </c>
      <c r="P407" s="290">
        <f t="shared" si="33"/>
        <v>0</v>
      </c>
      <c r="Q407" s="291"/>
      <c r="S407" s="292">
        <f t="shared" si="34"/>
        <v>504</v>
      </c>
    </row>
    <row r="408" spans="1:19" ht="14.1" customHeight="1">
      <c r="A408" s="38">
        <v>408</v>
      </c>
      <c r="B408" s="213" t="s">
        <v>37</v>
      </c>
      <c r="C408" s="213" t="s">
        <v>95</v>
      </c>
      <c r="D408" s="284" t="s">
        <v>96</v>
      </c>
      <c r="E408" s="49" t="s">
        <v>627</v>
      </c>
      <c r="F408" s="50" t="s">
        <v>628</v>
      </c>
      <c r="G408" s="268" t="s">
        <v>48</v>
      </c>
      <c r="H408" s="194" t="s">
        <v>139</v>
      </c>
      <c r="I408" s="286">
        <v>6.8559799999999997</v>
      </c>
      <c r="J408" s="287">
        <f t="shared" si="30"/>
        <v>400</v>
      </c>
      <c r="K408" s="288">
        <v>200</v>
      </c>
      <c r="L408" s="288">
        <v>200</v>
      </c>
      <c r="M408" s="289" t="e">
        <f t="shared" si="31"/>
        <v>#DIV/0!</v>
      </c>
      <c r="N408" s="289" t="e">
        <f t="shared" si="32"/>
        <v>#DIV/0!</v>
      </c>
      <c r="O408" s="290">
        <f>IF(K408="nio",0,IF(K408&gt;0,VLOOKUP(G408,'3-Productie normen'!A:K,VLOOKUP(K408,'3-Productie normen'!$B$35:$C$41,2,FALSE),FALSE)))/VLOOKUP(B408,'2-Kosten per locatie'!$A$12:$C$15,3,FALSE)</f>
        <v>0</v>
      </c>
      <c r="P408" s="290">
        <f t="shared" si="33"/>
        <v>0</v>
      </c>
      <c r="Q408" s="291"/>
      <c r="S408" s="292">
        <f t="shared" si="34"/>
        <v>2742.3919999999998</v>
      </c>
    </row>
    <row r="409" spans="1:19" ht="14.1" customHeight="1">
      <c r="A409" s="38">
        <v>409</v>
      </c>
      <c r="B409" s="213" t="s">
        <v>37</v>
      </c>
      <c r="C409" s="213" t="s">
        <v>95</v>
      </c>
      <c r="D409" s="284" t="s">
        <v>96</v>
      </c>
      <c r="E409" s="49" t="s">
        <v>629</v>
      </c>
      <c r="F409" s="50" t="s">
        <v>309</v>
      </c>
      <c r="G409" s="268" t="s">
        <v>48</v>
      </c>
      <c r="H409" s="194" t="s">
        <v>139</v>
      </c>
      <c r="I409" s="286">
        <v>0.70120000000000005</v>
      </c>
      <c r="J409" s="287">
        <f t="shared" si="30"/>
        <v>400</v>
      </c>
      <c r="K409" s="288">
        <v>200</v>
      </c>
      <c r="L409" s="288">
        <v>200</v>
      </c>
      <c r="M409" s="289" t="e">
        <f t="shared" si="31"/>
        <v>#DIV/0!</v>
      </c>
      <c r="N409" s="289" t="e">
        <f t="shared" si="32"/>
        <v>#DIV/0!</v>
      </c>
      <c r="O409" s="290">
        <f>IF(K409="nio",0,IF(K409&gt;0,VLOOKUP(G409,'3-Productie normen'!A:K,VLOOKUP(K409,'3-Productie normen'!$B$35:$C$41,2,FALSE),FALSE)))/VLOOKUP(B409,'2-Kosten per locatie'!$A$12:$C$15,3,FALSE)</f>
        <v>0</v>
      </c>
      <c r="P409" s="290">
        <f t="shared" si="33"/>
        <v>0</v>
      </c>
      <c r="Q409" s="291"/>
      <c r="S409" s="292">
        <f t="shared" si="34"/>
        <v>280.48</v>
      </c>
    </row>
    <row r="410" spans="1:19" ht="14.1" customHeight="1">
      <c r="A410" s="38">
        <v>410</v>
      </c>
      <c r="B410" s="213" t="s">
        <v>37</v>
      </c>
      <c r="C410" s="213" t="s">
        <v>95</v>
      </c>
      <c r="D410" s="284" t="s">
        <v>96</v>
      </c>
      <c r="E410" s="49" t="s">
        <v>630</v>
      </c>
      <c r="F410" s="50" t="s">
        <v>309</v>
      </c>
      <c r="G410" s="268" t="s">
        <v>48</v>
      </c>
      <c r="H410" s="194" t="s">
        <v>139</v>
      </c>
      <c r="I410" s="286">
        <v>0.70120000000000005</v>
      </c>
      <c r="J410" s="287">
        <f t="shared" si="30"/>
        <v>400</v>
      </c>
      <c r="K410" s="288">
        <v>200</v>
      </c>
      <c r="L410" s="288">
        <v>200</v>
      </c>
      <c r="M410" s="289" t="e">
        <f t="shared" si="31"/>
        <v>#DIV/0!</v>
      </c>
      <c r="N410" s="289" t="e">
        <f t="shared" si="32"/>
        <v>#DIV/0!</v>
      </c>
      <c r="O410" s="290">
        <f>IF(K410="nio",0,IF(K410&gt;0,VLOOKUP(G410,'3-Productie normen'!A:K,VLOOKUP(K410,'3-Productie normen'!$B$35:$C$41,2,FALSE),FALSE)))/VLOOKUP(B410,'2-Kosten per locatie'!$A$12:$C$15,3,FALSE)</f>
        <v>0</v>
      </c>
      <c r="P410" s="290">
        <f t="shared" si="33"/>
        <v>0</v>
      </c>
      <c r="Q410" s="291"/>
      <c r="S410" s="292">
        <f t="shared" si="34"/>
        <v>280.48</v>
      </c>
    </row>
    <row r="411" spans="1:19" ht="14.1" customHeight="1">
      <c r="A411" s="38">
        <v>411</v>
      </c>
      <c r="B411" s="213" t="s">
        <v>37</v>
      </c>
      <c r="C411" s="213" t="s">
        <v>95</v>
      </c>
      <c r="D411" s="284" t="s">
        <v>96</v>
      </c>
      <c r="E411" s="49" t="s">
        <v>631</v>
      </c>
      <c r="F411" s="50" t="s">
        <v>309</v>
      </c>
      <c r="G411" s="268" t="s">
        <v>48</v>
      </c>
      <c r="H411" s="194" t="s">
        <v>139</v>
      </c>
      <c r="I411" s="286">
        <v>0.59601999999999999</v>
      </c>
      <c r="J411" s="287">
        <f t="shared" si="30"/>
        <v>400</v>
      </c>
      <c r="K411" s="288">
        <v>200</v>
      </c>
      <c r="L411" s="288">
        <v>200</v>
      </c>
      <c r="M411" s="289" t="e">
        <f t="shared" si="31"/>
        <v>#DIV/0!</v>
      </c>
      <c r="N411" s="289" t="e">
        <f t="shared" si="32"/>
        <v>#DIV/0!</v>
      </c>
      <c r="O411" s="290">
        <f>IF(K411="nio",0,IF(K411&gt;0,VLOOKUP(G411,'3-Productie normen'!A:K,VLOOKUP(K411,'3-Productie normen'!$B$35:$C$41,2,FALSE),FALSE)))/VLOOKUP(B411,'2-Kosten per locatie'!$A$12:$C$15,3,FALSE)</f>
        <v>0</v>
      </c>
      <c r="P411" s="290">
        <f t="shared" si="33"/>
        <v>0</v>
      </c>
      <c r="Q411" s="291"/>
      <c r="S411" s="292">
        <f t="shared" si="34"/>
        <v>238.40799999999999</v>
      </c>
    </row>
    <row r="412" spans="1:19" ht="14.1" customHeight="1">
      <c r="A412" s="38">
        <v>412</v>
      </c>
      <c r="B412" s="213" t="s">
        <v>37</v>
      </c>
      <c r="C412" s="213" t="s">
        <v>95</v>
      </c>
      <c r="D412" s="284" t="s">
        <v>96</v>
      </c>
      <c r="E412" s="49" t="s">
        <v>632</v>
      </c>
      <c r="F412" s="50" t="s">
        <v>426</v>
      </c>
      <c r="G412" s="268" t="s">
        <v>48</v>
      </c>
      <c r="H412" s="194" t="s">
        <v>139</v>
      </c>
      <c r="I412" s="286">
        <v>1.4852000000000001</v>
      </c>
      <c r="J412" s="287">
        <f t="shared" si="30"/>
        <v>400</v>
      </c>
      <c r="K412" s="288">
        <v>200</v>
      </c>
      <c r="L412" s="288">
        <v>200</v>
      </c>
      <c r="M412" s="289" t="e">
        <f t="shared" si="31"/>
        <v>#DIV/0!</v>
      </c>
      <c r="N412" s="289" t="e">
        <f t="shared" si="32"/>
        <v>#DIV/0!</v>
      </c>
      <c r="O412" s="290">
        <f>IF(K412="nio",0,IF(K412&gt;0,VLOOKUP(G412,'3-Productie normen'!A:K,VLOOKUP(K412,'3-Productie normen'!$B$35:$C$41,2,FALSE),FALSE)))/VLOOKUP(B412,'2-Kosten per locatie'!$A$12:$C$15,3,FALSE)</f>
        <v>0</v>
      </c>
      <c r="P412" s="290">
        <f t="shared" si="33"/>
        <v>0</v>
      </c>
      <c r="Q412" s="291"/>
      <c r="S412" s="292">
        <f t="shared" si="34"/>
        <v>594.08000000000004</v>
      </c>
    </row>
    <row r="413" spans="1:19" ht="14.1" customHeight="1">
      <c r="A413" s="38">
        <v>413</v>
      </c>
      <c r="B413" s="213" t="s">
        <v>37</v>
      </c>
      <c r="C413" s="213" t="s">
        <v>95</v>
      </c>
      <c r="D413" s="284" t="s">
        <v>96</v>
      </c>
      <c r="E413" s="49" t="s">
        <v>633</v>
      </c>
      <c r="F413" s="50" t="s">
        <v>426</v>
      </c>
      <c r="G413" s="268" t="s">
        <v>48</v>
      </c>
      <c r="H413" s="194" t="s">
        <v>139</v>
      </c>
      <c r="I413" s="286">
        <v>1.1970000000000001</v>
      </c>
      <c r="J413" s="287">
        <f t="shared" si="30"/>
        <v>400</v>
      </c>
      <c r="K413" s="288">
        <v>200</v>
      </c>
      <c r="L413" s="288">
        <v>200</v>
      </c>
      <c r="M413" s="289" t="e">
        <f t="shared" si="31"/>
        <v>#DIV/0!</v>
      </c>
      <c r="N413" s="289" t="e">
        <f t="shared" si="32"/>
        <v>#DIV/0!</v>
      </c>
      <c r="O413" s="290">
        <f>IF(K413="nio",0,IF(K413&gt;0,VLOOKUP(G413,'3-Productie normen'!A:K,VLOOKUP(K413,'3-Productie normen'!$B$35:$C$41,2,FALSE),FALSE)))/VLOOKUP(B413,'2-Kosten per locatie'!$A$12:$C$15,3,FALSE)</f>
        <v>0</v>
      </c>
      <c r="P413" s="290">
        <f t="shared" si="33"/>
        <v>0</v>
      </c>
      <c r="Q413" s="291"/>
      <c r="S413" s="292">
        <f t="shared" si="34"/>
        <v>478.8</v>
      </c>
    </row>
    <row r="414" spans="1:19" ht="14.1" customHeight="1">
      <c r="A414" s="38">
        <v>414</v>
      </c>
      <c r="B414" s="213" t="s">
        <v>37</v>
      </c>
      <c r="C414" s="213" t="s">
        <v>95</v>
      </c>
      <c r="D414" s="284" t="s">
        <v>96</v>
      </c>
      <c r="E414" s="49" t="s">
        <v>634</v>
      </c>
      <c r="F414" s="50" t="s">
        <v>462</v>
      </c>
      <c r="G414" s="194" t="s">
        <v>65</v>
      </c>
      <c r="H414" s="194"/>
      <c r="I414" s="286">
        <v>6.7914750000000002</v>
      </c>
      <c r="J414" s="287">
        <f t="shared" si="30"/>
        <v>0</v>
      </c>
      <c r="K414" s="288" t="s">
        <v>104</v>
      </c>
      <c r="L414" s="288"/>
      <c r="M414" s="289">
        <f t="shared" si="31"/>
        <v>0</v>
      </c>
      <c r="N414" s="289">
        <f t="shared" si="32"/>
        <v>0</v>
      </c>
      <c r="O414" s="290">
        <f>IF(K414="nio",0,IF(K414&gt;0,VLOOKUP(G414,'3-Productie normen'!A:K,VLOOKUP(K414,'3-Productie normen'!$B$35:$C$41,2,FALSE),FALSE)))/VLOOKUP(B414,'2-Kosten per locatie'!$A$12:$C$15,3,FALSE)</f>
        <v>0</v>
      </c>
      <c r="P414" s="290">
        <f t="shared" si="33"/>
        <v>0</v>
      </c>
      <c r="Q414" s="291"/>
      <c r="S414" s="292">
        <f t="shared" si="34"/>
        <v>0</v>
      </c>
    </row>
    <row r="415" spans="1:19" ht="14.1" customHeight="1">
      <c r="A415" s="38">
        <v>415</v>
      </c>
      <c r="B415" s="213" t="s">
        <v>37</v>
      </c>
      <c r="C415" s="213" t="s">
        <v>95</v>
      </c>
      <c r="D415" s="284" t="s">
        <v>96</v>
      </c>
      <c r="E415" s="49" t="s">
        <v>635</v>
      </c>
      <c r="F415" s="50" t="s">
        <v>636</v>
      </c>
      <c r="G415" s="194" t="s">
        <v>65</v>
      </c>
      <c r="H415" s="194"/>
      <c r="I415" s="286">
        <v>38.777200000000001</v>
      </c>
      <c r="J415" s="287">
        <f t="shared" si="30"/>
        <v>0</v>
      </c>
      <c r="K415" s="288" t="s">
        <v>104</v>
      </c>
      <c r="L415" s="288"/>
      <c r="M415" s="289">
        <f t="shared" si="31"/>
        <v>0</v>
      </c>
      <c r="N415" s="289">
        <f t="shared" si="32"/>
        <v>0</v>
      </c>
      <c r="O415" s="290">
        <f>IF(K415="nio",0,IF(K415&gt;0,VLOOKUP(G415,'3-Productie normen'!A:K,VLOOKUP(K415,'3-Productie normen'!$B$35:$C$41,2,FALSE),FALSE)))/VLOOKUP(B415,'2-Kosten per locatie'!$A$12:$C$15,3,FALSE)</f>
        <v>0</v>
      </c>
      <c r="P415" s="290">
        <f t="shared" si="33"/>
        <v>0</v>
      </c>
      <c r="Q415" s="291"/>
      <c r="S415" s="292">
        <f t="shared" si="34"/>
        <v>0</v>
      </c>
    </row>
    <row r="416" spans="1:19" ht="14.1" customHeight="1">
      <c r="A416" s="38">
        <v>416</v>
      </c>
      <c r="B416" s="213" t="s">
        <v>37</v>
      </c>
      <c r="C416" s="213" t="s">
        <v>95</v>
      </c>
      <c r="D416" s="284" t="s">
        <v>96</v>
      </c>
      <c r="E416" s="49" t="s">
        <v>637</v>
      </c>
      <c r="F416" s="50" t="s">
        <v>638</v>
      </c>
      <c r="G416" s="194" t="s">
        <v>65</v>
      </c>
      <c r="H416" s="194"/>
      <c r="I416" s="286">
        <v>38.777200000000001</v>
      </c>
      <c r="J416" s="287">
        <f t="shared" si="30"/>
        <v>0</v>
      </c>
      <c r="K416" s="288" t="s">
        <v>104</v>
      </c>
      <c r="L416" s="288"/>
      <c r="M416" s="289">
        <f t="shared" si="31"/>
        <v>0</v>
      </c>
      <c r="N416" s="289">
        <f t="shared" si="32"/>
        <v>0</v>
      </c>
      <c r="O416" s="290">
        <f>IF(K416="nio",0,IF(K416&gt;0,VLOOKUP(G416,'3-Productie normen'!A:K,VLOOKUP(K416,'3-Productie normen'!$B$35:$C$41,2,FALSE),FALSE)))/VLOOKUP(B416,'2-Kosten per locatie'!$A$12:$C$15,3,FALSE)</f>
        <v>0</v>
      </c>
      <c r="P416" s="290">
        <f t="shared" si="33"/>
        <v>0</v>
      </c>
      <c r="Q416" s="291"/>
      <c r="S416" s="292">
        <f t="shared" si="34"/>
        <v>0</v>
      </c>
    </row>
    <row r="417" spans="1:19" ht="14.1" customHeight="1">
      <c r="A417" s="38">
        <v>417</v>
      </c>
      <c r="B417" s="213" t="s">
        <v>37</v>
      </c>
      <c r="C417" s="213" t="s">
        <v>95</v>
      </c>
      <c r="D417" s="284" t="s">
        <v>96</v>
      </c>
      <c r="E417" s="49" t="s">
        <v>639</v>
      </c>
      <c r="F417" s="50" t="s">
        <v>640</v>
      </c>
      <c r="G417" s="194" t="s">
        <v>65</v>
      </c>
      <c r="H417" s="194"/>
      <c r="I417" s="286">
        <v>50.307000000000002</v>
      </c>
      <c r="J417" s="287">
        <f t="shared" si="30"/>
        <v>0</v>
      </c>
      <c r="K417" s="288" t="s">
        <v>104</v>
      </c>
      <c r="L417" s="288"/>
      <c r="M417" s="289">
        <f t="shared" si="31"/>
        <v>0</v>
      </c>
      <c r="N417" s="289">
        <f t="shared" si="32"/>
        <v>0</v>
      </c>
      <c r="O417" s="290">
        <f>IF(K417="nio",0,IF(K417&gt;0,VLOOKUP(G417,'3-Productie normen'!A:K,VLOOKUP(K417,'3-Productie normen'!$B$35:$C$41,2,FALSE),FALSE)))/VLOOKUP(B417,'2-Kosten per locatie'!$A$12:$C$15,3,FALSE)</f>
        <v>0</v>
      </c>
      <c r="P417" s="290">
        <f t="shared" si="33"/>
        <v>0</v>
      </c>
      <c r="Q417" s="291"/>
      <c r="S417" s="292">
        <f t="shared" si="34"/>
        <v>0</v>
      </c>
    </row>
    <row r="418" spans="1:19" ht="14.1" customHeight="1">
      <c r="A418" s="38">
        <v>418</v>
      </c>
      <c r="B418" s="213" t="s">
        <v>37</v>
      </c>
      <c r="C418" s="213" t="s">
        <v>95</v>
      </c>
      <c r="D418" s="284" t="s">
        <v>96</v>
      </c>
      <c r="E418" s="49" t="s">
        <v>641</v>
      </c>
      <c r="F418" s="50" t="s">
        <v>640</v>
      </c>
      <c r="G418" s="194" t="s">
        <v>65</v>
      </c>
      <c r="H418" s="194"/>
      <c r="I418" s="286">
        <v>23.233799999999999</v>
      </c>
      <c r="J418" s="287">
        <f t="shared" si="30"/>
        <v>0</v>
      </c>
      <c r="K418" s="288" t="s">
        <v>104</v>
      </c>
      <c r="L418" s="288"/>
      <c r="M418" s="289">
        <f t="shared" si="31"/>
        <v>0</v>
      </c>
      <c r="N418" s="289">
        <f t="shared" si="32"/>
        <v>0</v>
      </c>
      <c r="O418" s="290">
        <f>IF(K418="nio",0,IF(K418&gt;0,VLOOKUP(G418,'3-Productie normen'!A:K,VLOOKUP(K418,'3-Productie normen'!$B$35:$C$41,2,FALSE),FALSE)))/VLOOKUP(B418,'2-Kosten per locatie'!$A$12:$C$15,3,FALSE)</f>
        <v>0</v>
      </c>
      <c r="P418" s="290">
        <f t="shared" si="33"/>
        <v>0</v>
      </c>
      <c r="Q418" s="291"/>
      <c r="S418" s="292">
        <f t="shared" si="34"/>
        <v>0</v>
      </c>
    </row>
    <row r="419" spans="1:19" ht="14.1" customHeight="1">
      <c r="A419" s="38">
        <v>419</v>
      </c>
      <c r="B419" s="213" t="s">
        <v>37</v>
      </c>
      <c r="C419" s="213" t="s">
        <v>95</v>
      </c>
      <c r="D419" s="284" t="s">
        <v>96</v>
      </c>
      <c r="E419" s="49" t="s">
        <v>642</v>
      </c>
      <c r="F419" s="50" t="s">
        <v>643</v>
      </c>
      <c r="G419" s="194" t="s">
        <v>65</v>
      </c>
      <c r="H419" s="194"/>
      <c r="I419" s="286">
        <v>73.540800000000004</v>
      </c>
      <c r="J419" s="287">
        <f t="shared" si="30"/>
        <v>0</v>
      </c>
      <c r="K419" s="288" t="s">
        <v>104</v>
      </c>
      <c r="L419" s="288"/>
      <c r="M419" s="289">
        <f t="shared" si="31"/>
        <v>0</v>
      </c>
      <c r="N419" s="289">
        <f t="shared" si="32"/>
        <v>0</v>
      </c>
      <c r="O419" s="290">
        <f>IF(K419="nio",0,IF(K419&gt;0,VLOOKUP(G419,'3-Productie normen'!A:K,VLOOKUP(K419,'3-Productie normen'!$B$35:$C$41,2,FALSE),FALSE)))/VLOOKUP(B419,'2-Kosten per locatie'!$A$12:$C$15,3,FALSE)</f>
        <v>0</v>
      </c>
      <c r="P419" s="290">
        <f t="shared" si="33"/>
        <v>0</v>
      </c>
      <c r="Q419" s="291"/>
      <c r="S419" s="292">
        <f t="shared" si="34"/>
        <v>0</v>
      </c>
    </row>
    <row r="420" spans="1:19" ht="14.1" customHeight="1">
      <c r="A420" s="38">
        <v>420</v>
      </c>
      <c r="B420" s="213" t="s">
        <v>37</v>
      </c>
      <c r="C420" s="213" t="s">
        <v>95</v>
      </c>
      <c r="D420" s="284" t="s">
        <v>96</v>
      </c>
      <c r="E420" s="49" t="s">
        <v>644</v>
      </c>
      <c r="F420" s="50" t="s">
        <v>645</v>
      </c>
      <c r="G420" s="194" t="s">
        <v>65</v>
      </c>
      <c r="H420" s="194"/>
      <c r="I420" s="286">
        <v>98.942400000001001</v>
      </c>
      <c r="J420" s="287">
        <f t="shared" si="30"/>
        <v>0</v>
      </c>
      <c r="K420" s="288" t="s">
        <v>104</v>
      </c>
      <c r="L420" s="288"/>
      <c r="M420" s="289">
        <f t="shared" si="31"/>
        <v>0</v>
      </c>
      <c r="N420" s="289">
        <f t="shared" si="32"/>
        <v>0</v>
      </c>
      <c r="O420" s="290">
        <f>IF(K420="nio",0,IF(K420&gt;0,VLOOKUP(G420,'3-Productie normen'!A:K,VLOOKUP(K420,'3-Productie normen'!$B$35:$C$41,2,FALSE),FALSE)))/VLOOKUP(B420,'2-Kosten per locatie'!$A$12:$C$15,3,FALSE)</f>
        <v>0</v>
      </c>
      <c r="P420" s="290">
        <f t="shared" si="33"/>
        <v>0</v>
      </c>
      <c r="Q420" s="291"/>
      <c r="S420" s="292">
        <f t="shared" si="34"/>
        <v>0</v>
      </c>
    </row>
    <row r="421" spans="1:19" ht="14.1" customHeight="1">
      <c r="A421" s="38">
        <v>421</v>
      </c>
      <c r="B421" s="213" t="s">
        <v>37</v>
      </c>
      <c r="C421" s="213" t="s">
        <v>95</v>
      </c>
      <c r="D421" s="284" t="s">
        <v>96</v>
      </c>
      <c r="E421" s="49" t="s">
        <v>646</v>
      </c>
      <c r="F421" s="50" t="s">
        <v>647</v>
      </c>
      <c r="G421" s="194" t="s">
        <v>65</v>
      </c>
      <c r="H421" s="194"/>
      <c r="I421" s="286">
        <v>84.482480000001004</v>
      </c>
      <c r="J421" s="287">
        <f t="shared" si="30"/>
        <v>0</v>
      </c>
      <c r="K421" s="288" t="s">
        <v>104</v>
      </c>
      <c r="L421" s="288"/>
      <c r="M421" s="289">
        <f t="shared" si="31"/>
        <v>0</v>
      </c>
      <c r="N421" s="289">
        <f t="shared" si="32"/>
        <v>0</v>
      </c>
      <c r="O421" s="290">
        <f>IF(K421="nio",0,IF(K421&gt;0,VLOOKUP(G421,'3-Productie normen'!A:K,VLOOKUP(K421,'3-Productie normen'!$B$35:$C$41,2,FALSE),FALSE)))/VLOOKUP(B421,'2-Kosten per locatie'!$A$12:$C$15,3,FALSE)</f>
        <v>0</v>
      </c>
      <c r="P421" s="290">
        <f t="shared" si="33"/>
        <v>0</v>
      </c>
      <c r="Q421" s="291"/>
      <c r="S421" s="292">
        <f t="shared" si="34"/>
        <v>0</v>
      </c>
    </row>
    <row r="422" spans="1:19" ht="14.1" customHeight="1">
      <c r="A422" s="38">
        <v>422</v>
      </c>
      <c r="B422" s="213" t="s">
        <v>37</v>
      </c>
      <c r="C422" s="213" t="s">
        <v>95</v>
      </c>
      <c r="D422" s="284" t="s">
        <v>96</v>
      </c>
      <c r="E422" s="49" t="s">
        <v>648</v>
      </c>
      <c r="F422" s="50" t="s">
        <v>647</v>
      </c>
      <c r="G422" s="194" t="s">
        <v>65</v>
      </c>
      <c r="H422" s="194"/>
      <c r="I422" s="286">
        <v>62.360999999999997</v>
      </c>
      <c r="J422" s="287">
        <f t="shared" si="30"/>
        <v>0</v>
      </c>
      <c r="K422" s="288" t="s">
        <v>104</v>
      </c>
      <c r="L422" s="288"/>
      <c r="M422" s="289">
        <f t="shared" si="31"/>
        <v>0</v>
      </c>
      <c r="N422" s="289">
        <f t="shared" si="32"/>
        <v>0</v>
      </c>
      <c r="O422" s="290">
        <f>IF(K422="nio",0,IF(K422&gt;0,VLOOKUP(G422,'3-Productie normen'!A:K,VLOOKUP(K422,'3-Productie normen'!$B$35:$C$41,2,FALSE),FALSE)))/VLOOKUP(B422,'2-Kosten per locatie'!$A$12:$C$15,3,FALSE)</f>
        <v>0</v>
      </c>
      <c r="P422" s="290">
        <f t="shared" si="33"/>
        <v>0</v>
      </c>
      <c r="Q422" s="291"/>
      <c r="S422" s="292">
        <f t="shared" si="34"/>
        <v>0</v>
      </c>
    </row>
    <row r="423" spans="1:19" ht="14.1" customHeight="1">
      <c r="A423" s="38">
        <v>423</v>
      </c>
      <c r="B423" s="213" t="s">
        <v>37</v>
      </c>
      <c r="C423" s="213" t="s">
        <v>95</v>
      </c>
      <c r="D423" s="284" t="s">
        <v>96</v>
      </c>
      <c r="E423" s="49" t="s">
        <v>649</v>
      </c>
      <c r="F423" s="50" t="s">
        <v>650</v>
      </c>
      <c r="G423" s="194" t="s">
        <v>65</v>
      </c>
      <c r="H423" s="194"/>
      <c r="I423" s="286">
        <v>62.360999999999997</v>
      </c>
      <c r="J423" s="287">
        <f t="shared" si="30"/>
        <v>0</v>
      </c>
      <c r="K423" s="288" t="s">
        <v>104</v>
      </c>
      <c r="L423" s="288"/>
      <c r="M423" s="289">
        <f t="shared" si="31"/>
        <v>0</v>
      </c>
      <c r="N423" s="289">
        <f t="shared" si="32"/>
        <v>0</v>
      </c>
      <c r="O423" s="290">
        <f>IF(K423="nio",0,IF(K423&gt;0,VLOOKUP(G423,'3-Productie normen'!A:K,VLOOKUP(K423,'3-Productie normen'!$B$35:$C$41,2,FALSE),FALSE)))/VLOOKUP(B423,'2-Kosten per locatie'!$A$12:$C$15,3,FALSE)</f>
        <v>0</v>
      </c>
      <c r="P423" s="290">
        <f t="shared" si="33"/>
        <v>0</v>
      </c>
      <c r="Q423" s="291"/>
      <c r="S423" s="292">
        <f t="shared" si="34"/>
        <v>0</v>
      </c>
    </row>
    <row r="424" spans="1:19" ht="14.1" customHeight="1">
      <c r="A424" s="38">
        <v>424</v>
      </c>
      <c r="B424" s="213" t="s">
        <v>37</v>
      </c>
      <c r="C424" s="213" t="s">
        <v>95</v>
      </c>
      <c r="D424" s="284" t="s">
        <v>96</v>
      </c>
      <c r="E424" s="49" t="s">
        <v>651</v>
      </c>
      <c r="F424" s="50" t="s">
        <v>652</v>
      </c>
      <c r="G424" s="194" t="s">
        <v>65</v>
      </c>
      <c r="H424" s="194"/>
      <c r="I424" s="286">
        <v>12.131043234572999</v>
      </c>
      <c r="J424" s="287">
        <f t="shared" si="30"/>
        <v>0</v>
      </c>
      <c r="K424" s="288" t="s">
        <v>104</v>
      </c>
      <c r="L424" s="288"/>
      <c r="M424" s="289">
        <f t="shared" si="31"/>
        <v>0</v>
      </c>
      <c r="N424" s="289">
        <f t="shared" si="32"/>
        <v>0</v>
      </c>
      <c r="O424" s="290">
        <f>IF(K424="nio",0,IF(K424&gt;0,VLOOKUP(G424,'3-Productie normen'!A:K,VLOOKUP(K424,'3-Productie normen'!$B$35:$C$41,2,FALSE),FALSE)))/VLOOKUP(B424,'2-Kosten per locatie'!$A$12:$C$15,3,FALSE)</f>
        <v>0</v>
      </c>
      <c r="P424" s="290">
        <f t="shared" si="33"/>
        <v>0</v>
      </c>
      <c r="Q424" s="291"/>
      <c r="S424" s="292">
        <f t="shared" si="34"/>
        <v>0</v>
      </c>
    </row>
    <row r="425" spans="1:19" ht="14.1" customHeight="1">
      <c r="A425" s="38">
        <v>425</v>
      </c>
      <c r="B425" s="213" t="s">
        <v>37</v>
      </c>
      <c r="C425" s="213" t="s">
        <v>95</v>
      </c>
      <c r="D425" s="284" t="s">
        <v>96</v>
      </c>
      <c r="E425" s="49" t="s">
        <v>653</v>
      </c>
      <c r="F425" s="50" t="s">
        <v>654</v>
      </c>
      <c r="G425" s="268" t="s">
        <v>47</v>
      </c>
      <c r="H425" s="194" t="s">
        <v>99</v>
      </c>
      <c r="I425" s="286">
        <v>14.292293234573</v>
      </c>
      <c r="J425" s="287">
        <f t="shared" si="30"/>
        <v>80</v>
      </c>
      <c r="K425" s="288">
        <v>80</v>
      </c>
      <c r="L425" s="288"/>
      <c r="M425" s="289" t="e">
        <f t="shared" si="31"/>
        <v>#DIV/0!</v>
      </c>
      <c r="N425" s="289">
        <f t="shared" si="32"/>
        <v>0</v>
      </c>
      <c r="O425" s="290">
        <f>IF(K425="nio",0,IF(K425&gt;0,VLOOKUP(G425,'3-Productie normen'!A:K,VLOOKUP(K425,'3-Productie normen'!$B$35:$C$41,2,FALSE),FALSE)))/VLOOKUP(B425,'2-Kosten per locatie'!$A$12:$C$15,3,FALSE)</f>
        <v>0</v>
      </c>
      <c r="P425" s="290">
        <f t="shared" si="33"/>
        <v>0</v>
      </c>
      <c r="Q425" s="291"/>
      <c r="S425" s="292">
        <f t="shared" si="34"/>
        <v>1143.38345876584</v>
      </c>
    </row>
    <row r="426" spans="1:19" ht="14.1" customHeight="1">
      <c r="A426" s="38">
        <v>426</v>
      </c>
      <c r="B426" s="213" t="s">
        <v>37</v>
      </c>
      <c r="C426" s="213" t="s">
        <v>95</v>
      </c>
      <c r="D426" s="284" t="s">
        <v>96</v>
      </c>
      <c r="E426" s="49" t="s">
        <v>655</v>
      </c>
      <c r="F426" s="50" t="s">
        <v>654</v>
      </c>
      <c r="G426" s="194" t="s">
        <v>65</v>
      </c>
      <c r="H426" s="194"/>
      <c r="I426" s="286">
        <v>14.871837599753</v>
      </c>
      <c r="J426" s="287">
        <f t="shared" si="30"/>
        <v>0</v>
      </c>
      <c r="K426" s="288" t="s">
        <v>104</v>
      </c>
      <c r="L426" s="288"/>
      <c r="M426" s="289">
        <f t="shared" si="31"/>
        <v>0</v>
      </c>
      <c r="N426" s="289">
        <f t="shared" si="32"/>
        <v>0</v>
      </c>
      <c r="O426" s="290">
        <f>IF(K426="nio",0,IF(K426&gt;0,VLOOKUP(G426,'3-Productie normen'!A:K,VLOOKUP(K426,'3-Productie normen'!$B$35:$C$41,2,FALSE),FALSE)))/VLOOKUP(B426,'2-Kosten per locatie'!$A$12:$C$15,3,FALSE)</f>
        <v>0</v>
      </c>
      <c r="P426" s="290">
        <f t="shared" si="33"/>
        <v>0</v>
      </c>
      <c r="Q426" s="291"/>
      <c r="S426" s="292">
        <f t="shared" si="34"/>
        <v>0</v>
      </c>
    </row>
    <row r="427" spans="1:19" ht="14.1" customHeight="1">
      <c r="A427" s="38">
        <v>427</v>
      </c>
      <c r="B427" s="213" t="s">
        <v>37</v>
      </c>
      <c r="C427" s="213" t="s">
        <v>95</v>
      </c>
      <c r="D427" s="284" t="s">
        <v>96</v>
      </c>
      <c r="E427" s="49" t="s">
        <v>656</v>
      </c>
      <c r="F427" s="50" t="s">
        <v>138</v>
      </c>
      <c r="G427" s="194" t="s">
        <v>65</v>
      </c>
      <c r="H427" s="194" t="s">
        <v>99</v>
      </c>
      <c r="I427" s="286">
        <v>4.1440000000000001</v>
      </c>
      <c r="J427" s="287">
        <f t="shared" si="30"/>
        <v>0</v>
      </c>
      <c r="K427" s="288" t="s">
        <v>104</v>
      </c>
      <c r="L427" s="288"/>
      <c r="M427" s="289">
        <f t="shared" si="31"/>
        <v>0</v>
      </c>
      <c r="N427" s="289">
        <f t="shared" si="32"/>
        <v>0</v>
      </c>
      <c r="O427" s="290">
        <f>IF(K427="nio",0,IF(K427&gt;0,VLOOKUP(G427,'3-Productie normen'!A:K,VLOOKUP(K427,'3-Productie normen'!$B$35:$C$41,2,FALSE),FALSE)))/VLOOKUP(B427,'2-Kosten per locatie'!$A$12:$C$15,3,FALSE)</f>
        <v>0</v>
      </c>
      <c r="P427" s="290">
        <f t="shared" si="33"/>
        <v>0</v>
      </c>
      <c r="Q427" s="291"/>
      <c r="S427" s="292">
        <f t="shared" si="34"/>
        <v>0</v>
      </c>
    </row>
    <row r="428" spans="1:19" ht="14.1" customHeight="1">
      <c r="A428" s="38">
        <v>428</v>
      </c>
      <c r="B428" s="213" t="s">
        <v>37</v>
      </c>
      <c r="C428" s="213" t="s">
        <v>95</v>
      </c>
      <c r="D428" s="284" t="s">
        <v>219</v>
      </c>
      <c r="E428" s="49" t="s">
        <v>657</v>
      </c>
      <c r="F428" s="50" t="s">
        <v>658</v>
      </c>
      <c r="G428" s="268" t="s">
        <v>49</v>
      </c>
      <c r="H428" s="194" t="s">
        <v>99</v>
      </c>
      <c r="I428" s="286">
        <v>81.524697970418998</v>
      </c>
      <c r="J428" s="287">
        <f t="shared" si="30"/>
        <v>200</v>
      </c>
      <c r="K428" s="288">
        <v>200</v>
      </c>
      <c r="L428" s="288"/>
      <c r="M428" s="289" t="e">
        <f t="shared" si="31"/>
        <v>#DIV/0!</v>
      </c>
      <c r="N428" s="289">
        <f t="shared" si="32"/>
        <v>0</v>
      </c>
      <c r="O428" s="290">
        <f>IF(K428="nio",0,IF(K428&gt;0,VLOOKUP(G428,'3-Productie normen'!A:K,VLOOKUP(K428,'3-Productie normen'!$B$35:$C$41,2,FALSE),FALSE)))/VLOOKUP(B428,'2-Kosten per locatie'!$A$12:$C$15,3,FALSE)</f>
        <v>0</v>
      </c>
      <c r="P428" s="290">
        <f t="shared" si="33"/>
        <v>0</v>
      </c>
      <c r="Q428" s="291"/>
      <c r="S428" s="292">
        <f t="shared" si="34"/>
        <v>16304.9395940838</v>
      </c>
    </row>
    <row r="429" spans="1:19" ht="14.1" customHeight="1">
      <c r="A429" s="38">
        <v>429</v>
      </c>
      <c r="B429" s="213" t="s">
        <v>37</v>
      </c>
      <c r="C429" s="213" t="s">
        <v>95</v>
      </c>
      <c r="D429" s="284" t="s">
        <v>219</v>
      </c>
      <c r="E429" s="49" t="s">
        <v>659</v>
      </c>
      <c r="F429" s="50" t="s">
        <v>660</v>
      </c>
      <c r="G429" s="194" t="s">
        <v>65</v>
      </c>
      <c r="H429" s="194" t="s">
        <v>99</v>
      </c>
      <c r="I429" s="286">
        <v>9.5040002795809997</v>
      </c>
      <c r="J429" s="287">
        <f t="shared" si="30"/>
        <v>0</v>
      </c>
      <c r="K429" s="288" t="s">
        <v>104</v>
      </c>
      <c r="L429" s="288"/>
      <c r="M429" s="289">
        <f t="shared" si="31"/>
        <v>0</v>
      </c>
      <c r="N429" s="289">
        <f t="shared" si="32"/>
        <v>0</v>
      </c>
      <c r="O429" s="290">
        <f>IF(K429="nio",0,IF(K429&gt;0,VLOOKUP(G429,'3-Productie normen'!A:K,VLOOKUP(K429,'3-Productie normen'!$B$35:$C$41,2,FALSE),FALSE)))/VLOOKUP(B429,'2-Kosten per locatie'!$A$12:$C$15,3,FALSE)</f>
        <v>0</v>
      </c>
      <c r="P429" s="290">
        <f t="shared" si="33"/>
        <v>0</v>
      </c>
      <c r="Q429" s="291"/>
      <c r="S429" s="292">
        <f t="shared" si="34"/>
        <v>0</v>
      </c>
    </row>
    <row r="430" spans="1:19" ht="14.1" customHeight="1">
      <c r="A430" s="38">
        <v>430</v>
      </c>
      <c r="B430" s="213" t="s">
        <v>37</v>
      </c>
      <c r="C430" s="213" t="s">
        <v>95</v>
      </c>
      <c r="D430" s="284" t="s">
        <v>219</v>
      </c>
      <c r="E430" s="49" t="s">
        <v>661</v>
      </c>
      <c r="F430" s="50" t="s">
        <v>570</v>
      </c>
      <c r="G430" s="268" t="s">
        <v>49</v>
      </c>
      <c r="H430" s="194" t="s">
        <v>99</v>
      </c>
      <c r="I430" s="286">
        <v>8.19</v>
      </c>
      <c r="J430" s="287">
        <f t="shared" si="30"/>
        <v>200</v>
      </c>
      <c r="K430" s="288">
        <v>200</v>
      </c>
      <c r="L430" s="288"/>
      <c r="M430" s="289" t="e">
        <f t="shared" si="31"/>
        <v>#DIV/0!</v>
      </c>
      <c r="N430" s="289">
        <f t="shared" si="32"/>
        <v>0</v>
      </c>
      <c r="O430" s="290">
        <f>IF(K430="nio",0,IF(K430&gt;0,VLOOKUP(G430,'3-Productie normen'!A:K,VLOOKUP(K430,'3-Productie normen'!$B$35:$C$41,2,FALSE),FALSE)))/VLOOKUP(B430,'2-Kosten per locatie'!$A$12:$C$15,3,FALSE)</f>
        <v>0</v>
      </c>
      <c r="P430" s="290">
        <f t="shared" si="33"/>
        <v>0</v>
      </c>
      <c r="Q430" s="291"/>
      <c r="S430" s="292">
        <f t="shared" si="34"/>
        <v>1638</v>
      </c>
    </row>
    <row r="431" spans="1:19" ht="14.1" customHeight="1">
      <c r="A431" s="38">
        <v>431</v>
      </c>
      <c r="B431" s="213" t="s">
        <v>37</v>
      </c>
      <c r="C431" s="213" t="s">
        <v>95</v>
      </c>
      <c r="D431" s="284" t="s">
        <v>219</v>
      </c>
      <c r="E431" s="49" t="s">
        <v>662</v>
      </c>
      <c r="F431" s="50" t="s">
        <v>536</v>
      </c>
      <c r="G431" s="194" t="s">
        <v>65</v>
      </c>
      <c r="H431" s="194" t="s">
        <v>99</v>
      </c>
      <c r="I431" s="286">
        <v>1.5</v>
      </c>
      <c r="J431" s="287">
        <f t="shared" si="30"/>
        <v>0</v>
      </c>
      <c r="K431" s="288" t="s">
        <v>104</v>
      </c>
      <c r="L431" s="288"/>
      <c r="M431" s="289">
        <f t="shared" si="31"/>
        <v>0</v>
      </c>
      <c r="N431" s="289">
        <f t="shared" si="32"/>
        <v>0</v>
      </c>
      <c r="O431" s="290">
        <f>IF(K431="nio",0,IF(K431&gt;0,VLOOKUP(G431,'3-Productie normen'!A:K,VLOOKUP(K431,'3-Productie normen'!$B$35:$C$41,2,FALSE),FALSE)))/VLOOKUP(B431,'2-Kosten per locatie'!$A$12:$C$15,3,FALSE)</f>
        <v>0</v>
      </c>
      <c r="P431" s="290">
        <f t="shared" si="33"/>
        <v>0</v>
      </c>
      <c r="Q431" s="291"/>
      <c r="S431" s="292">
        <f t="shared" si="34"/>
        <v>0</v>
      </c>
    </row>
    <row r="432" spans="1:19" ht="14.1" customHeight="1">
      <c r="A432" s="38">
        <v>432</v>
      </c>
      <c r="B432" s="213" t="s">
        <v>37</v>
      </c>
      <c r="C432" s="213" t="s">
        <v>95</v>
      </c>
      <c r="D432" s="284" t="s">
        <v>219</v>
      </c>
      <c r="E432" s="49" t="s">
        <v>663</v>
      </c>
      <c r="F432" s="50" t="s">
        <v>59</v>
      </c>
      <c r="G432" s="194" t="s">
        <v>65</v>
      </c>
      <c r="H432" s="194" t="s">
        <v>99</v>
      </c>
      <c r="I432" s="286">
        <v>3.4765000000000001</v>
      </c>
      <c r="J432" s="287">
        <f t="shared" si="30"/>
        <v>0</v>
      </c>
      <c r="K432" s="288" t="s">
        <v>104</v>
      </c>
      <c r="L432" s="288"/>
      <c r="M432" s="289">
        <f t="shared" si="31"/>
        <v>0</v>
      </c>
      <c r="N432" s="289">
        <f t="shared" si="32"/>
        <v>0</v>
      </c>
      <c r="O432" s="290">
        <f>IF(K432="nio",0,IF(K432&gt;0,VLOOKUP(G432,'3-Productie normen'!A:K,VLOOKUP(K432,'3-Productie normen'!$B$35:$C$41,2,FALSE),FALSE)))/VLOOKUP(B432,'2-Kosten per locatie'!$A$12:$C$15,3,FALSE)</f>
        <v>0</v>
      </c>
      <c r="P432" s="290">
        <f t="shared" si="33"/>
        <v>0</v>
      </c>
      <c r="Q432" s="291"/>
      <c r="S432" s="292">
        <f t="shared" si="34"/>
        <v>0</v>
      </c>
    </row>
    <row r="433" spans="1:19" ht="14.1" customHeight="1">
      <c r="A433" s="38">
        <v>433</v>
      </c>
      <c r="B433" s="213" t="s">
        <v>37</v>
      </c>
      <c r="C433" s="213" t="s">
        <v>95</v>
      </c>
      <c r="D433" s="284" t="s">
        <v>219</v>
      </c>
      <c r="E433" s="49" t="s">
        <v>664</v>
      </c>
      <c r="F433" s="50" t="s">
        <v>574</v>
      </c>
      <c r="G433" s="268" t="s">
        <v>48</v>
      </c>
      <c r="H433" s="194" t="s">
        <v>139</v>
      </c>
      <c r="I433" s="286">
        <v>8.0868000000000002</v>
      </c>
      <c r="J433" s="287">
        <f t="shared" si="30"/>
        <v>400</v>
      </c>
      <c r="K433" s="288">
        <v>200</v>
      </c>
      <c r="L433" s="288">
        <v>200</v>
      </c>
      <c r="M433" s="289" t="e">
        <f t="shared" si="31"/>
        <v>#DIV/0!</v>
      </c>
      <c r="N433" s="289" t="e">
        <f t="shared" si="32"/>
        <v>#DIV/0!</v>
      </c>
      <c r="O433" s="290">
        <f>IF(K433="nio",0,IF(K433&gt;0,VLOOKUP(G433,'3-Productie normen'!A:K,VLOOKUP(K433,'3-Productie normen'!$B$35:$C$41,2,FALSE),FALSE)))/VLOOKUP(B433,'2-Kosten per locatie'!$A$12:$C$15,3,FALSE)</f>
        <v>0</v>
      </c>
      <c r="P433" s="290">
        <f t="shared" si="33"/>
        <v>0</v>
      </c>
      <c r="Q433" s="291"/>
      <c r="S433" s="292">
        <f t="shared" si="34"/>
        <v>3234.7200000000003</v>
      </c>
    </row>
    <row r="434" spans="1:19" ht="14.1" customHeight="1">
      <c r="A434" s="38">
        <v>434</v>
      </c>
      <c r="B434" s="213" t="s">
        <v>37</v>
      </c>
      <c r="C434" s="213" t="s">
        <v>95</v>
      </c>
      <c r="D434" s="284" t="s">
        <v>219</v>
      </c>
      <c r="E434" s="49" t="s">
        <v>665</v>
      </c>
      <c r="F434" s="50" t="s">
        <v>127</v>
      </c>
      <c r="G434" s="268" t="s">
        <v>48</v>
      </c>
      <c r="H434" s="194" t="s">
        <v>139</v>
      </c>
      <c r="I434" s="286">
        <v>1.17425</v>
      </c>
      <c r="J434" s="287">
        <f t="shared" si="30"/>
        <v>400</v>
      </c>
      <c r="K434" s="288">
        <v>200</v>
      </c>
      <c r="L434" s="288">
        <v>200</v>
      </c>
      <c r="M434" s="289" t="e">
        <f t="shared" si="31"/>
        <v>#DIV/0!</v>
      </c>
      <c r="N434" s="289" t="e">
        <f t="shared" si="32"/>
        <v>#DIV/0!</v>
      </c>
      <c r="O434" s="290">
        <f>IF(K434="nio",0,IF(K434&gt;0,VLOOKUP(G434,'3-Productie normen'!A:K,VLOOKUP(K434,'3-Productie normen'!$B$35:$C$41,2,FALSE),FALSE)))/VLOOKUP(B434,'2-Kosten per locatie'!$A$12:$C$15,3,FALSE)</f>
        <v>0</v>
      </c>
      <c r="P434" s="290">
        <f t="shared" si="33"/>
        <v>0</v>
      </c>
      <c r="Q434" s="291"/>
      <c r="S434" s="292">
        <f t="shared" si="34"/>
        <v>469.7</v>
      </c>
    </row>
    <row r="435" spans="1:19" ht="14.1" customHeight="1">
      <c r="A435" s="38">
        <v>435</v>
      </c>
      <c r="B435" s="213" t="s">
        <v>37</v>
      </c>
      <c r="C435" s="213" t="s">
        <v>95</v>
      </c>
      <c r="D435" s="284" t="s">
        <v>219</v>
      </c>
      <c r="E435" s="49" t="s">
        <v>666</v>
      </c>
      <c r="F435" s="50" t="s">
        <v>127</v>
      </c>
      <c r="G435" s="268" t="s">
        <v>48</v>
      </c>
      <c r="H435" s="194" t="s">
        <v>139</v>
      </c>
      <c r="I435" s="286">
        <v>1.16205</v>
      </c>
      <c r="J435" s="287">
        <f t="shared" si="30"/>
        <v>400</v>
      </c>
      <c r="K435" s="288">
        <v>200</v>
      </c>
      <c r="L435" s="288">
        <v>200</v>
      </c>
      <c r="M435" s="289" t="e">
        <f t="shared" si="31"/>
        <v>#DIV/0!</v>
      </c>
      <c r="N435" s="289" t="e">
        <f t="shared" si="32"/>
        <v>#DIV/0!</v>
      </c>
      <c r="O435" s="290">
        <f>IF(K435="nio",0,IF(K435&gt;0,VLOOKUP(G435,'3-Productie normen'!A:K,VLOOKUP(K435,'3-Productie normen'!$B$35:$C$41,2,FALSE),FALSE)))/VLOOKUP(B435,'2-Kosten per locatie'!$A$12:$C$15,3,FALSE)</f>
        <v>0</v>
      </c>
      <c r="P435" s="290">
        <f t="shared" si="33"/>
        <v>0</v>
      </c>
      <c r="Q435" s="291"/>
      <c r="S435" s="292">
        <f t="shared" si="34"/>
        <v>464.82</v>
      </c>
    </row>
    <row r="436" spans="1:19" ht="14.1" customHeight="1">
      <c r="A436" s="38">
        <v>436</v>
      </c>
      <c r="B436" s="213" t="s">
        <v>37</v>
      </c>
      <c r="C436" s="213" t="s">
        <v>95</v>
      </c>
      <c r="D436" s="284" t="s">
        <v>219</v>
      </c>
      <c r="E436" s="49" t="s">
        <v>667</v>
      </c>
      <c r="F436" s="50" t="s">
        <v>127</v>
      </c>
      <c r="G436" s="268" t="s">
        <v>48</v>
      </c>
      <c r="H436" s="194" t="s">
        <v>139</v>
      </c>
      <c r="I436" s="286">
        <v>1.16205</v>
      </c>
      <c r="J436" s="287">
        <f t="shared" si="30"/>
        <v>400</v>
      </c>
      <c r="K436" s="288">
        <v>200</v>
      </c>
      <c r="L436" s="288">
        <v>200</v>
      </c>
      <c r="M436" s="289" t="e">
        <f t="shared" si="31"/>
        <v>#DIV/0!</v>
      </c>
      <c r="N436" s="289" t="e">
        <f t="shared" si="32"/>
        <v>#DIV/0!</v>
      </c>
      <c r="O436" s="290">
        <f>IF(K436="nio",0,IF(K436&gt;0,VLOOKUP(G436,'3-Productie normen'!A:K,VLOOKUP(K436,'3-Productie normen'!$B$35:$C$41,2,FALSE),FALSE)))/VLOOKUP(B436,'2-Kosten per locatie'!$A$12:$C$15,3,FALSE)</f>
        <v>0</v>
      </c>
      <c r="P436" s="290">
        <f t="shared" si="33"/>
        <v>0</v>
      </c>
      <c r="Q436" s="291"/>
      <c r="S436" s="292">
        <f t="shared" si="34"/>
        <v>464.82</v>
      </c>
    </row>
    <row r="437" spans="1:19" ht="14.1" customHeight="1">
      <c r="A437" s="38">
        <v>437</v>
      </c>
      <c r="B437" s="213" t="s">
        <v>37</v>
      </c>
      <c r="C437" s="213" t="s">
        <v>95</v>
      </c>
      <c r="D437" s="284" t="s">
        <v>219</v>
      </c>
      <c r="E437" s="49" t="s">
        <v>668</v>
      </c>
      <c r="F437" s="50" t="s">
        <v>127</v>
      </c>
      <c r="G437" s="268" t="s">
        <v>48</v>
      </c>
      <c r="H437" s="194" t="s">
        <v>139</v>
      </c>
      <c r="I437" s="286">
        <v>1.17425</v>
      </c>
      <c r="J437" s="287">
        <f t="shared" si="30"/>
        <v>400</v>
      </c>
      <c r="K437" s="288">
        <v>200</v>
      </c>
      <c r="L437" s="288">
        <v>200</v>
      </c>
      <c r="M437" s="289" t="e">
        <f t="shared" si="31"/>
        <v>#DIV/0!</v>
      </c>
      <c r="N437" s="289" t="e">
        <f t="shared" si="32"/>
        <v>#DIV/0!</v>
      </c>
      <c r="O437" s="290">
        <f>IF(K437="nio",0,IF(K437&gt;0,VLOOKUP(G437,'3-Productie normen'!A:K,VLOOKUP(K437,'3-Productie normen'!$B$35:$C$41,2,FALSE),FALSE)))/VLOOKUP(B437,'2-Kosten per locatie'!$A$12:$C$15,3,FALSE)</f>
        <v>0</v>
      </c>
      <c r="P437" s="290">
        <f t="shared" si="33"/>
        <v>0</v>
      </c>
      <c r="Q437" s="291"/>
      <c r="S437" s="292">
        <f t="shared" si="34"/>
        <v>469.7</v>
      </c>
    </row>
    <row r="438" spans="1:19" ht="14.1" customHeight="1">
      <c r="A438" s="38">
        <v>438</v>
      </c>
      <c r="B438" s="213" t="s">
        <v>37</v>
      </c>
      <c r="C438" s="213" t="s">
        <v>95</v>
      </c>
      <c r="D438" s="284" t="s">
        <v>219</v>
      </c>
      <c r="E438" s="49" t="s">
        <v>669</v>
      </c>
      <c r="F438" s="50" t="s">
        <v>670</v>
      </c>
      <c r="G438" s="271" t="s">
        <v>62</v>
      </c>
      <c r="H438" s="194" t="s">
        <v>99</v>
      </c>
      <c r="I438" s="286">
        <v>116.010000000001</v>
      </c>
      <c r="J438" s="287">
        <f t="shared" si="30"/>
        <v>200</v>
      </c>
      <c r="K438" s="288">
        <v>200</v>
      </c>
      <c r="L438" s="288"/>
      <c r="M438" s="289" t="e">
        <f t="shared" si="31"/>
        <v>#DIV/0!</v>
      </c>
      <c r="N438" s="289">
        <f t="shared" si="32"/>
        <v>0</v>
      </c>
      <c r="O438" s="290">
        <f>IF(K438="nio",0,IF(K438&gt;0,VLOOKUP(G438,'3-Productie normen'!A:K,VLOOKUP(K438,'3-Productie normen'!$B$35:$C$41,2,FALSE),FALSE)))/VLOOKUP(B438,'2-Kosten per locatie'!$A$12:$C$15,3,FALSE)</f>
        <v>0</v>
      </c>
      <c r="P438" s="290">
        <f t="shared" si="33"/>
        <v>0</v>
      </c>
      <c r="Q438" s="291"/>
      <c r="S438" s="292">
        <f t="shared" si="34"/>
        <v>23202.0000000002</v>
      </c>
    </row>
    <row r="439" spans="1:19" ht="14.1" customHeight="1">
      <c r="A439" s="38">
        <v>439</v>
      </c>
      <c r="B439" s="213" t="s">
        <v>37</v>
      </c>
      <c r="C439" s="213" t="s">
        <v>95</v>
      </c>
      <c r="D439" s="284" t="s">
        <v>219</v>
      </c>
      <c r="E439" s="49" t="s">
        <v>671</v>
      </c>
      <c r="F439" s="50" t="s">
        <v>582</v>
      </c>
      <c r="G439" s="268" t="s">
        <v>49</v>
      </c>
      <c r="H439" s="194" t="s">
        <v>99</v>
      </c>
      <c r="I439" s="286">
        <v>62.180767118037998</v>
      </c>
      <c r="J439" s="287">
        <f t="shared" si="30"/>
        <v>200</v>
      </c>
      <c r="K439" s="288">
        <v>200</v>
      </c>
      <c r="L439" s="288"/>
      <c r="M439" s="289" t="e">
        <f t="shared" si="31"/>
        <v>#DIV/0!</v>
      </c>
      <c r="N439" s="289">
        <f t="shared" si="32"/>
        <v>0</v>
      </c>
      <c r="O439" s="290">
        <f>IF(K439="nio",0,IF(K439&gt;0,VLOOKUP(G439,'3-Productie normen'!A:K,VLOOKUP(K439,'3-Productie normen'!$B$35:$C$41,2,FALSE),FALSE)))/VLOOKUP(B439,'2-Kosten per locatie'!$A$12:$C$15,3,FALSE)</f>
        <v>0</v>
      </c>
      <c r="P439" s="290">
        <f t="shared" si="33"/>
        <v>0</v>
      </c>
      <c r="Q439" s="291"/>
      <c r="S439" s="292">
        <f t="shared" si="34"/>
        <v>12436.1534236076</v>
      </c>
    </row>
    <row r="440" spans="1:19" ht="14.1" customHeight="1">
      <c r="A440" s="38">
        <v>440</v>
      </c>
      <c r="B440" s="213" t="s">
        <v>37</v>
      </c>
      <c r="C440" s="213" t="s">
        <v>95</v>
      </c>
      <c r="D440" s="284" t="s">
        <v>219</v>
      </c>
      <c r="E440" s="49" t="s">
        <v>672</v>
      </c>
      <c r="F440" s="50" t="s">
        <v>178</v>
      </c>
      <c r="G440" s="194" t="s">
        <v>65</v>
      </c>
      <c r="H440" s="194"/>
      <c r="I440" s="286">
        <v>0.51300000000000001</v>
      </c>
      <c r="J440" s="287">
        <f t="shared" si="30"/>
        <v>0</v>
      </c>
      <c r="K440" s="288" t="s">
        <v>104</v>
      </c>
      <c r="L440" s="288"/>
      <c r="M440" s="289">
        <f t="shared" si="31"/>
        <v>0</v>
      </c>
      <c r="N440" s="289">
        <f t="shared" si="32"/>
        <v>0</v>
      </c>
      <c r="O440" s="290">
        <f>IF(K440="nio",0,IF(K440&gt;0,VLOOKUP(G440,'3-Productie normen'!A:K,VLOOKUP(K440,'3-Productie normen'!$B$35:$C$41,2,FALSE),FALSE)))/VLOOKUP(B440,'2-Kosten per locatie'!$A$12:$C$15,3,FALSE)</f>
        <v>0</v>
      </c>
      <c r="P440" s="290">
        <f t="shared" si="33"/>
        <v>0</v>
      </c>
      <c r="Q440" s="291"/>
      <c r="S440" s="292">
        <f t="shared" si="34"/>
        <v>0</v>
      </c>
    </row>
    <row r="441" spans="1:19" ht="14.1" customHeight="1">
      <c r="A441" s="38">
        <v>441</v>
      </c>
      <c r="B441" s="213" t="s">
        <v>37</v>
      </c>
      <c r="C441" s="213" t="s">
        <v>95</v>
      </c>
      <c r="D441" s="284" t="s">
        <v>219</v>
      </c>
      <c r="E441" s="49" t="s">
        <v>673</v>
      </c>
      <c r="F441" s="50" t="s">
        <v>363</v>
      </c>
      <c r="G441" s="194" t="s">
        <v>65</v>
      </c>
      <c r="H441" s="194"/>
      <c r="I441" s="286">
        <v>1.05</v>
      </c>
      <c r="J441" s="287">
        <f t="shared" si="30"/>
        <v>0</v>
      </c>
      <c r="K441" s="288" t="s">
        <v>104</v>
      </c>
      <c r="L441" s="288"/>
      <c r="M441" s="289">
        <f t="shared" si="31"/>
        <v>0</v>
      </c>
      <c r="N441" s="289">
        <f t="shared" si="32"/>
        <v>0</v>
      </c>
      <c r="O441" s="290">
        <f>IF(K441="nio",0,IF(K441&gt;0,VLOOKUP(G441,'3-Productie normen'!A:K,VLOOKUP(K441,'3-Productie normen'!$B$35:$C$41,2,FALSE),FALSE)))/VLOOKUP(B441,'2-Kosten per locatie'!$A$12:$C$15,3,FALSE)</f>
        <v>0</v>
      </c>
      <c r="P441" s="290">
        <f t="shared" si="33"/>
        <v>0</v>
      </c>
      <c r="Q441" s="291"/>
      <c r="S441" s="292">
        <f t="shared" si="34"/>
        <v>0</v>
      </c>
    </row>
    <row r="442" spans="1:19" ht="14.1" customHeight="1">
      <c r="A442" s="38">
        <v>442</v>
      </c>
      <c r="B442" s="213" t="s">
        <v>37</v>
      </c>
      <c r="C442" s="213" t="s">
        <v>95</v>
      </c>
      <c r="D442" s="284" t="s">
        <v>219</v>
      </c>
      <c r="E442" s="49" t="s">
        <v>674</v>
      </c>
      <c r="F442" s="50" t="s">
        <v>675</v>
      </c>
      <c r="G442" s="194" t="s">
        <v>65</v>
      </c>
      <c r="H442" s="194"/>
      <c r="I442" s="286">
        <v>52.866101999999998</v>
      </c>
      <c r="J442" s="287">
        <f t="shared" si="30"/>
        <v>0</v>
      </c>
      <c r="K442" s="288" t="s">
        <v>104</v>
      </c>
      <c r="L442" s="288"/>
      <c r="M442" s="289">
        <f t="shared" si="31"/>
        <v>0</v>
      </c>
      <c r="N442" s="289">
        <f t="shared" si="32"/>
        <v>0</v>
      </c>
      <c r="O442" s="290">
        <f>IF(K442="nio",0,IF(K442&gt;0,VLOOKUP(G442,'3-Productie normen'!A:K,VLOOKUP(K442,'3-Productie normen'!$B$35:$C$41,2,FALSE),FALSE)))/VLOOKUP(B442,'2-Kosten per locatie'!$A$12:$C$15,3,FALSE)</f>
        <v>0</v>
      </c>
      <c r="P442" s="290">
        <f t="shared" si="33"/>
        <v>0</v>
      </c>
      <c r="Q442" s="291"/>
      <c r="S442" s="292">
        <f t="shared" si="34"/>
        <v>0</v>
      </c>
    </row>
    <row r="443" spans="1:19" ht="14.1" customHeight="1">
      <c r="A443" s="38">
        <v>443</v>
      </c>
      <c r="B443" s="213" t="s">
        <v>37</v>
      </c>
      <c r="C443" s="213" t="s">
        <v>95</v>
      </c>
      <c r="D443" s="284" t="s">
        <v>219</v>
      </c>
      <c r="E443" s="49" t="s">
        <v>676</v>
      </c>
      <c r="F443" s="50" t="s">
        <v>586</v>
      </c>
      <c r="G443" s="194" t="s">
        <v>65</v>
      </c>
      <c r="H443" s="194"/>
      <c r="I443" s="286">
        <v>7.1071479999999996</v>
      </c>
      <c r="J443" s="287">
        <f t="shared" si="30"/>
        <v>0</v>
      </c>
      <c r="K443" s="288" t="s">
        <v>104</v>
      </c>
      <c r="L443" s="288"/>
      <c r="M443" s="289">
        <f t="shared" si="31"/>
        <v>0</v>
      </c>
      <c r="N443" s="289">
        <f t="shared" si="32"/>
        <v>0</v>
      </c>
      <c r="O443" s="290">
        <f>IF(K443="nio",0,IF(K443&gt;0,VLOOKUP(G443,'3-Productie normen'!A:K,VLOOKUP(K443,'3-Productie normen'!$B$35:$C$41,2,FALSE),FALSE)))/VLOOKUP(B443,'2-Kosten per locatie'!$A$12:$C$15,3,FALSE)</f>
        <v>0</v>
      </c>
      <c r="P443" s="290">
        <f t="shared" si="33"/>
        <v>0</v>
      </c>
      <c r="Q443" s="291"/>
      <c r="S443" s="292">
        <f t="shared" si="34"/>
        <v>0</v>
      </c>
    </row>
    <row r="444" spans="1:19" ht="14.1" customHeight="1">
      <c r="A444" s="38">
        <v>444</v>
      </c>
      <c r="B444" s="213" t="s">
        <v>37</v>
      </c>
      <c r="C444" s="213" t="s">
        <v>95</v>
      </c>
      <c r="D444" s="284" t="s">
        <v>219</v>
      </c>
      <c r="E444" s="49" t="s">
        <v>677</v>
      </c>
      <c r="F444" s="50" t="s">
        <v>586</v>
      </c>
      <c r="G444" s="194" t="s">
        <v>65</v>
      </c>
      <c r="H444" s="194"/>
      <c r="I444" s="286">
        <v>52.872051999998</v>
      </c>
      <c r="J444" s="287">
        <f t="shared" si="30"/>
        <v>0</v>
      </c>
      <c r="K444" s="288" t="s">
        <v>104</v>
      </c>
      <c r="L444" s="288"/>
      <c r="M444" s="289">
        <f t="shared" si="31"/>
        <v>0</v>
      </c>
      <c r="N444" s="289">
        <f t="shared" si="32"/>
        <v>0</v>
      </c>
      <c r="O444" s="290">
        <f>IF(K444="nio",0,IF(K444&gt;0,VLOOKUP(G444,'3-Productie normen'!A:K,VLOOKUP(K444,'3-Productie normen'!$B$35:$C$41,2,FALSE),FALSE)))/VLOOKUP(B444,'2-Kosten per locatie'!$A$12:$C$15,3,FALSE)</f>
        <v>0</v>
      </c>
      <c r="P444" s="290">
        <f t="shared" si="33"/>
        <v>0</v>
      </c>
      <c r="Q444" s="291"/>
      <c r="S444" s="292">
        <f t="shared" si="34"/>
        <v>0</v>
      </c>
    </row>
    <row r="445" spans="1:19" ht="14.1" customHeight="1">
      <c r="A445" s="38">
        <v>445</v>
      </c>
      <c r="B445" s="213" t="s">
        <v>37</v>
      </c>
      <c r="C445" s="213" t="s">
        <v>95</v>
      </c>
      <c r="D445" s="284" t="s">
        <v>219</v>
      </c>
      <c r="E445" s="49" t="s">
        <v>678</v>
      </c>
      <c r="F445" s="50" t="s">
        <v>586</v>
      </c>
      <c r="G445" s="194" t="s">
        <v>65</v>
      </c>
      <c r="H445" s="194"/>
      <c r="I445" s="286">
        <v>7.1071479999980003</v>
      </c>
      <c r="J445" s="287">
        <f t="shared" si="30"/>
        <v>0</v>
      </c>
      <c r="K445" s="288" t="s">
        <v>104</v>
      </c>
      <c r="L445" s="288"/>
      <c r="M445" s="289">
        <f t="shared" si="31"/>
        <v>0</v>
      </c>
      <c r="N445" s="289">
        <f t="shared" si="32"/>
        <v>0</v>
      </c>
      <c r="O445" s="290">
        <f>IF(K445="nio",0,IF(K445&gt;0,VLOOKUP(G445,'3-Productie normen'!A:K,VLOOKUP(K445,'3-Productie normen'!$B$35:$C$41,2,FALSE),FALSE)))/VLOOKUP(B445,'2-Kosten per locatie'!$A$12:$C$15,3,FALSE)</f>
        <v>0</v>
      </c>
      <c r="P445" s="290">
        <f t="shared" si="33"/>
        <v>0</v>
      </c>
      <c r="Q445" s="291"/>
      <c r="S445" s="292">
        <f t="shared" si="34"/>
        <v>0</v>
      </c>
    </row>
    <row r="446" spans="1:19" ht="14.1" customHeight="1">
      <c r="A446" s="38">
        <v>446</v>
      </c>
      <c r="B446" s="213" t="s">
        <v>37</v>
      </c>
      <c r="C446" s="213" t="s">
        <v>95</v>
      </c>
      <c r="D446" s="284" t="s">
        <v>219</v>
      </c>
      <c r="E446" s="49" t="s">
        <v>679</v>
      </c>
      <c r="F446" s="50" t="s">
        <v>590</v>
      </c>
      <c r="G446" s="268" t="s">
        <v>48</v>
      </c>
      <c r="H446" s="194" t="s">
        <v>139</v>
      </c>
      <c r="I446" s="286">
        <v>5.3048181976209996</v>
      </c>
      <c r="J446" s="287">
        <f t="shared" si="30"/>
        <v>400</v>
      </c>
      <c r="K446" s="288">
        <v>200</v>
      </c>
      <c r="L446" s="288">
        <v>200</v>
      </c>
      <c r="M446" s="289" t="e">
        <f t="shared" si="31"/>
        <v>#DIV/0!</v>
      </c>
      <c r="N446" s="289" t="e">
        <f t="shared" si="32"/>
        <v>#DIV/0!</v>
      </c>
      <c r="O446" s="290">
        <f>IF(K446="nio",0,IF(K446&gt;0,VLOOKUP(G446,'3-Productie normen'!A:K,VLOOKUP(K446,'3-Productie normen'!$B$35:$C$41,2,FALSE),FALSE)))/VLOOKUP(B446,'2-Kosten per locatie'!$A$12:$C$15,3,FALSE)</f>
        <v>0</v>
      </c>
      <c r="P446" s="290">
        <f t="shared" si="33"/>
        <v>0</v>
      </c>
      <c r="Q446" s="291"/>
      <c r="S446" s="292">
        <f t="shared" si="34"/>
        <v>2121.9272790483997</v>
      </c>
    </row>
    <row r="447" spans="1:19" ht="14.1" customHeight="1">
      <c r="A447" s="38">
        <v>447</v>
      </c>
      <c r="B447" s="213" t="s">
        <v>37</v>
      </c>
      <c r="C447" s="213" t="s">
        <v>95</v>
      </c>
      <c r="D447" s="284" t="s">
        <v>219</v>
      </c>
      <c r="E447" s="49" t="s">
        <v>680</v>
      </c>
      <c r="F447" s="50" t="s">
        <v>178</v>
      </c>
      <c r="G447" s="194" t="s">
        <v>65</v>
      </c>
      <c r="H447" s="194" t="s">
        <v>139</v>
      </c>
      <c r="I447" s="286">
        <v>0.68771199999999999</v>
      </c>
      <c r="J447" s="287">
        <f t="shared" si="30"/>
        <v>0</v>
      </c>
      <c r="K447" s="288" t="s">
        <v>104</v>
      </c>
      <c r="L447" s="288"/>
      <c r="M447" s="289">
        <f t="shared" si="31"/>
        <v>0</v>
      </c>
      <c r="N447" s="289">
        <f t="shared" si="32"/>
        <v>0</v>
      </c>
      <c r="O447" s="290">
        <f>IF(K447="nio",0,IF(K447&gt;0,VLOOKUP(G447,'3-Productie normen'!A:K,VLOOKUP(K447,'3-Productie normen'!$B$35:$C$41,2,FALSE),FALSE)))/VLOOKUP(B447,'2-Kosten per locatie'!$A$12:$C$15,3,FALSE)</f>
        <v>0</v>
      </c>
      <c r="P447" s="290">
        <f t="shared" si="33"/>
        <v>0</v>
      </c>
      <c r="Q447" s="291"/>
      <c r="S447" s="292">
        <f t="shared" si="34"/>
        <v>0</v>
      </c>
    </row>
    <row r="448" spans="1:19" ht="14.1" customHeight="1">
      <c r="A448" s="38">
        <v>448</v>
      </c>
      <c r="B448" s="213" t="s">
        <v>37</v>
      </c>
      <c r="C448" s="213" t="s">
        <v>95</v>
      </c>
      <c r="D448" s="284" t="s">
        <v>219</v>
      </c>
      <c r="E448" s="49" t="s">
        <v>681</v>
      </c>
      <c r="F448" s="50" t="s">
        <v>309</v>
      </c>
      <c r="G448" s="268" t="s">
        <v>48</v>
      </c>
      <c r="H448" s="194" t="s">
        <v>139</v>
      </c>
      <c r="I448" s="286">
        <v>0.73450700000000002</v>
      </c>
      <c r="J448" s="287">
        <f t="shared" si="30"/>
        <v>400</v>
      </c>
      <c r="K448" s="288">
        <v>200</v>
      </c>
      <c r="L448" s="288">
        <v>200</v>
      </c>
      <c r="M448" s="289" t="e">
        <f t="shared" si="31"/>
        <v>#DIV/0!</v>
      </c>
      <c r="N448" s="289" t="e">
        <f t="shared" si="32"/>
        <v>#DIV/0!</v>
      </c>
      <c r="O448" s="290">
        <f>IF(K448="nio",0,IF(K448&gt;0,VLOOKUP(G448,'3-Productie normen'!A:K,VLOOKUP(K448,'3-Productie normen'!$B$35:$C$41,2,FALSE),FALSE)))/VLOOKUP(B448,'2-Kosten per locatie'!$A$12:$C$15,3,FALSE)</f>
        <v>0</v>
      </c>
      <c r="P448" s="290">
        <f t="shared" si="33"/>
        <v>0</v>
      </c>
      <c r="Q448" s="291"/>
      <c r="S448" s="292">
        <f t="shared" si="34"/>
        <v>293.80279999999999</v>
      </c>
    </row>
    <row r="449" spans="1:19" ht="14.1" customHeight="1">
      <c r="A449" s="38">
        <v>449</v>
      </c>
      <c r="B449" s="213" t="s">
        <v>37</v>
      </c>
      <c r="C449" s="213" t="s">
        <v>95</v>
      </c>
      <c r="D449" s="284" t="s">
        <v>219</v>
      </c>
      <c r="E449" s="49" t="s">
        <v>682</v>
      </c>
      <c r="F449" s="50" t="s">
        <v>309</v>
      </c>
      <c r="G449" s="268" t="s">
        <v>48</v>
      </c>
      <c r="H449" s="194" t="s">
        <v>139</v>
      </c>
      <c r="I449" s="286">
        <v>0.73450700000000002</v>
      </c>
      <c r="J449" s="287">
        <f t="shared" si="30"/>
        <v>400</v>
      </c>
      <c r="K449" s="288">
        <v>200</v>
      </c>
      <c r="L449" s="288">
        <v>200</v>
      </c>
      <c r="M449" s="289" t="e">
        <f t="shared" si="31"/>
        <v>#DIV/0!</v>
      </c>
      <c r="N449" s="289" t="e">
        <f t="shared" si="32"/>
        <v>#DIV/0!</v>
      </c>
      <c r="O449" s="290">
        <f>IF(K449="nio",0,IF(K449&gt;0,VLOOKUP(G449,'3-Productie normen'!A:K,VLOOKUP(K449,'3-Productie normen'!$B$35:$C$41,2,FALSE),FALSE)))/VLOOKUP(B449,'2-Kosten per locatie'!$A$12:$C$15,3,FALSE)</f>
        <v>0</v>
      </c>
      <c r="P449" s="290">
        <f t="shared" si="33"/>
        <v>0</v>
      </c>
      <c r="Q449" s="291"/>
      <c r="S449" s="292">
        <f t="shared" si="34"/>
        <v>293.80279999999999</v>
      </c>
    </row>
    <row r="450" spans="1:19" ht="14.1" customHeight="1">
      <c r="A450" s="38">
        <v>450</v>
      </c>
      <c r="B450" s="213" t="s">
        <v>37</v>
      </c>
      <c r="C450" s="213" t="s">
        <v>95</v>
      </c>
      <c r="D450" s="284" t="s">
        <v>219</v>
      </c>
      <c r="E450" s="49" t="s">
        <v>683</v>
      </c>
      <c r="F450" s="50" t="s">
        <v>309</v>
      </c>
      <c r="G450" s="268" t="s">
        <v>48</v>
      </c>
      <c r="H450" s="194" t="s">
        <v>139</v>
      </c>
      <c r="I450" s="286">
        <v>0.73450700000000002</v>
      </c>
      <c r="J450" s="287">
        <f t="shared" si="30"/>
        <v>400</v>
      </c>
      <c r="K450" s="288">
        <v>200</v>
      </c>
      <c r="L450" s="288">
        <v>200</v>
      </c>
      <c r="M450" s="289" t="e">
        <f t="shared" si="31"/>
        <v>#DIV/0!</v>
      </c>
      <c r="N450" s="289" t="e">
        <f t="shared" si="32"/>
        <v>#DIV/0!</v>
      </c>
      <c r="O450" s="290">
        <f>IF(K450="nio",0,IF(K450&gt;0,VLOOKUP(G450,'3-Productie normen'!A:K,VLOOKUP(K450,'3-Productie normen'!$B$35:$C$41,2,FALSE),FALSE)))/VLOOKUP(B450,'2-Kosten per locatie'!$A$12:$C$15,3,FALSE)</f>
        <v>0</v>
      </c>
      <c r="P450" s="290">
        <f t="shared" si="33"/>
        <v>0</v>
      </c>
      <c r="Q450" s="291"/>
      <c r="S450" s="292">
        <f t="shared" si="34"/>
        <v>293.80279999999999</v>
      </c>
    </row>
    <row r="451" spans="1:19" ht="14.1" customHeight="1">
      <c r="A451" s="38">
        <v>451</v>
      </c>
      <c r="B451" s="213" t="s">
        <v>37</v>
      </c>
      <c r="C451" s="213" t="s">
        <v>95</v>
      </c>
      <c r="D451" s="284" t="s">
        <v>219</v>
      </c>
      <c r="E451" s="49" t="s">
        <v>684</v>
      </c>
      <c r="F451" s="50" t="s">
        <v>309</v>
      </c>
      <c r="G451" s="268" t="s">
        <v>48</v>
      </c>
      <c r="H451" s="194" t="s">
        <v>139</v>
      </c>
      <c r="I451" s="286">
        <v>0.725742</v>
      </c>
      <c r="J451" s="287">
        <f t="shared" si="30"/>
        <v>400</v>
      </c>
      <c r="K451" s="288">
        <v>200</v>
      </c>
      <c r="L451" s="288">
        <v>200</v>
      </c>
      <c r="M451" s="289" t="e">
        <f t="shared" si="31"/>
        <v>#DIV/0!</v>
      </c>
      <c r="N451" s="289" t="e">
        <f t="shared" si="32"/>
        <v>#DIV/0!</v>
      </c>
      <c r="O451" s="290">
        <f>IF(K451="nio",0,IF(K451&gt;0,VLOOKUP(G451,'3-Productie normen'!A:K,VLOOKUP(K451,'3-Productie normen'!$B$35:$C$41,2,FALSE),FALSE)))/VLOOKUP(B451,'2-Kosten per locatie'!$A$12:$C$15,3,FALSE)</f>
        <v>0</v>
      </c>
      <c r="P451" s="290">
        <f t="shared" si="33"/>
        <v>0</v>
      </c>
      <c r="Q451" s="291"/>
      <c r="S451" s="292">
        <f t="shared" si="34"/>
        <v>290.29680000000002</v>
      </c>
    </row>
    <row r="452" spans="1:19" ht="14.1" customHeight="1">
      <c r="A452" s="38">
        <v>452</v>
      </c>
      <c r="B452" s="213" t="s">
        <v>37</v>
      </c>
      <c r="C452" s="213" t="s">
        <v>95</v>
      </c>
      <c r="D452" s="284" t="s">
        <v>219</v>
      </c>
      <c r="E452" s="49" t="s">
        <v>685</v>
      </c>
      <c r="F452" s="50" t="s">
        <v>426</v>
      </c>
      <c r="G452" s="268" t="s">
        <v>48</v>
      </c>
      <c r="H452" s="194" t="s">
        <v>139</v>
      </c>
      <c r="I452" s="286">
        <v>1.2126999999999999</v>
      </c>
      <c r="J452" s="287">
        <f t="shared" si="30"/>
        <v>400</v>
      </c>
      <c r="K452" s="288">
        <v>200</v>
      </c>
      <c r="L452" s="288">
        <v>200</v>
      </c>
      <c r="M452" s="289" t="e">
        <f t="shared" si="31"/>
        <v>#DIV/0!</v>
      </c>
      <c r="N452" s="289" t="e">
        <f t="shared" si="32"/>
        <v>#DIV/0!</v>
      </c>
      <c r="O452" s="290">
        <f>IF(K452="nio",0,IF(K452&gt;0,VLOOKUP(G452,'3-Productie normen'!A:K,VLOOKUP(K452,'3-Productie normen'!$B$35:$C$41,2,FALSE),FALSE)))/VLOOKUP(B452,'2-Kosten per locatie'!$A$12:$C$15,3,FALSE)</f>
        <v>0</v>
      </c>
      <c r="P452" s="290">
        <f t="shared" si="33"/>
        <v>0</v>
      </c>
      <c r="Q452" s="291"/>
      <c r="S452" s="292">
        <f t="shared" si="34"/>
        <v>485.07999999999993</v>
      </c>
    </row>
    <row r="453" spans="1:19" ht="14.1" customHeight="1">
      <c r="A453" s="38">
        <v>453</v>
      </c>
      <c r="B453" s="213" t="s">
        <v>37</v>
      </c>
      <c r="C453" s="213" t="s">
        <v>95</v>
      </c>
      <c r="D453" s="284" t="s">
        <v>219</v>
      </c>
      <c r="E453" s="49" t="s">
        <v>686</v>
      </c>
      <c r="F453" s="50" t="s">
        <v>426</v>
      </c>
      <c r="G453" s="268" t="s">
        <v>48</v>
      </c>
      <c r="H453" s="194" t="s">
        <v>139</v>
      </c>
      <c r="I453" s="286">
        <v>1.2083999999999999</v>
      </c>
      <c r="J453" s="287">
        <f t="shared" si="30"/>
        <v>400</v>
      </c>
      <c r="K453" s="288">
        <v>200</v>
      </c>
      <c r="L453" s="288">
        <v>200</v>
      </c>
      <c r="M453" s="289" t="e">
        <f t="shared" si="31"/>
        <v>#DIV/0!</v>
      </c>
      <c r="N453" s="289" t="e">
        <f t="shared" si="32"/>
        <v>#DIV/0!</v>
      </c>
      <c r="O453" s="290">
        <f>IF(K453="nio",0,IF(K453&gt;0,VLOOKUP(G453,'3-Productie normen'!A:K,VLOOKUP(K453,'3-Productie normen'!$B$35:$C$41,2,FALSE),FALSE)))/VLOOKUP(B453,'2-Kosten per locatie'!$A$12:$C$15,3,FALSE)</f>
        <v>0</v>
      </c>
      <c r="P453" s="290">
        <f t="shared" si="33"/>
        <v>0</v>
      </c>
      <c r="Q453" s="291"/>
      <c r="S453" s="292">
        <f t="shared" si="34"/>
        <v>483.35999999999996</v>
      </c>
    </row>
    <row r="454" spans="1:19" ht="14.1" customHeight="1">
      <c r="A454" s="38">
        <v>454</v>
      </c>
      <c r="B454" s="213" t="s">
        <v>37</v>
      </c>
      <c r="C454" s="213" t="s">
        <v>95</v>
      </c>
      <c r="D454" s="284" t="s">
        <v>219</v>
      </c>
      <c r="E454" s="49" t="s">
        <v>687</v>
      </c>
      <c r="F454" s="50" t="s">
        <v>153</v>
      </c>
      <c r="G454" s="194" t="s">
        <v>65</v>
      </c>
      <c r="H454" s="194"/>
      <c r="I454" s="286">
        <v>18.633841754363999</v>
      </c>
      <c r="J454" s="287">
        <f t="shared" si="30"/>
        <v>0</v>
      </c>
      <c r="K454" s="288" t="s">
        <v>104</v>
      </c>
      <c r="L454" s="288"/>
      <c r="M454" s="289">
        <f t="shared" si="31"/>
        <v>0</v>
      </c>
      <c r="N454" s="289">
        <f t="shared" si="32"/>
        <v>0</v>
      </c>
      <c r="O454" s="290">
        <f>IF(K454="nio",0,IF(K454&gt;0,VLOOKUP(G454,'3-Productie normen'!A:K,VLOOKUP(K454,'3-Productie normen'!$B$35:$C$41,2,FALSE),FALSE)))/VLOOKUP(B454,'2-Kosten per locatie'!$A$12:$C$15,3,FALSE)</f>
        <v>0</v>
      </c>
      <c r="P454" s="290">
        <f t="shared" si="33"/>
        <v>0</v>
      </c>
      <c r="Q454" s="291"/>
      <c r="S454" s="292">
        <f t="shared" si="34"/>
        <v>0</v>
      </c>
    </row>
    <row r="455" spans="1:19" ht="14.1" customHeight="1">
      <c r="A455" s="38">
        <v>455</v>
      </c>
      <c r="B455" s="213" t="s">
        <v>37</v>
      </c>
      <c r="C455" s="213" t="s">
        <v>95</v>
      </c>
      <c r="D455" s="284" t="s">
        <v>219</v>
      </c>
      <c r="E455" s="49" t="s">
        <v>688</v>
      </c>
      <c r="F455" s="50" t="s">
        <v>153</v>
      </c>
      <c r="G455" s="194" t="s">
        <v>65</v>
      </c>
      <c r="H455" s="194"/>
      <c r="I455" s="286">
        <v>29.076039472167</v>
      </c>
      <c r="J455" s="287">
        <f t="shared" si="30"/>
        <v>0</v>
      </c>
      <c r="K455" s="288" t="s">
        <v>104</v>
      </c>
      <c r="L455" s="288"/>
      <c r="M455" s="289">
        <f t="shared" si="31"/>
        <v>0</v>
      </c>
      <c r="N455" s="289">
        <f t="shared" si="32"/>
        <v>0</v>
      </c>
      <c r="O455" s="290">
        <f>IF(K455="nio",0,IF(K455&gt;0,VLOOKUP(G455,'3-Productie normen'!A:K,VLOOKUP(K455,'3-Productie normen'!$B$35:$C$41,2,FALSE),FALSE)))/VLOOKUP(B455,'2-Kosten per locatie'!$A$12:$C$15,3,FALSE)</f>
        <v>0</v>
      </c>
      <c r="P455" s="290">
        <f t="shared" si="33"/>
        <v>0</v>
      </c>
      <c r="Q455" s="291"/>
      <c r="S455" s="292">
        <f t="shared" si="34"/>
        <v>0</v>
      </c>
    </row>
    <row r="456" spans="1:19" ht="14.1" customHeight="1">
      <c r="A456" s="38">
        <v>456</v>
      </c>
      <c r="B456" s="213" t="s">
        <v>37</v>
      </c>
      <c r="C456" s="213" t="s">
        <v>95</v>
      </c>
      <c r="D456" s="284" t="s">
        <v>219</v>
      </c>
      <c r="E456" s="49" t="s">
        <v>689</v>
      </c>
      <c r="F456" s="50" t="s">
        <v>690</v>
      </c>
      <c r="G456" s="271" t="s">
        <v>58</v>
      </c>
      <c r="H456" s="194" t="s">
        <v>99</v>
      </c>
      <c r="I456" s="286">
        <v>12.625</v>
      </c>
      <c r="J456" s="287">
        <f t="shared" si="30"/>
        <v>200</v>
      </c>
      <c r="K456" s="288">
        <v>200</v>
      </c>
      <c r="L456" s="288"/>
      <c r="M456" s="289" t="e">
        <f t="shared" si="31"/>
        <v>#DIV/0!</v>
      </c>
      <c r="N456" s="289">
        <f t="shared" si="32"/>
        <v>0</v>
      </c>
      <c r="O456" s="290">
        <f>IF(K456="nio",0,IF(K456&gt;0,VLOOKUP(G456,'3-Productie normen'!A:K,VLOOKUP(K456,'3-Productie normen'!$B$35:$C$41,2,FALSE),FALSE)))/VLOOKUP(B456,'2-Kosten per locatie'!$A$12:$C$15,3,FALSE)</f>
        <v>0</v>
      </c>
      <c r="P456" s="290">
        <f t="shared" si="33"/>
        <v>0</v>
      </c>
      <c r="Q456" s="291"/>
      <c r="S456" s="292">
        <f t="shared" si="34"/>
        <v>2525</v>
      </c>
    </row>
    <row r="457" spans="1:19" ht="14.1" customHeight="1">
      <c r="A457" s="38">
        <v>457</v>
      </c>
      <c r="B457" s="213" t="s">
        <v>37</v>
      </c>
      <c r="C457" s="213" t="s">
        <v>95</v>
      </c>
      <c r="D457" s="284" t="s">
        <v>219</v>
      </c>
      <c r="E457" s="49" t="s">
        <v>691</v>
      </c>
      <c r="F457" s="50" t="s">
        <v>103</v>
      </c>
      <c r="G457" s="194" t="s">
        <v>65</v>
      </c>
      <c r="H457" s="194"/>
      <c r="I457" s="286">
        <v>8.023313000001</v>
      </c>
      <c r="J457" s="287">
        <f t="shared" si="30"/>
        <v>0</v>
      </c>
      <c r="K457" s="288" t="s">
        <v>104</v>
      </c>
      <c r="L457" s="288"/>
      <c r="M457" s="289">
        <f t="shared" si="31"/>
        <v>0</v>
      </c>
      <c r="N457" s="289">
        <f t="shared" si="32"/>
        <v>0</v>
      </c>
      <c r="O457" s="290">
        <f>IF(K457="nio",0,IF(K457&gt;0,VLOOKUP(G457,'3-Productie normen'!A:K,VLOOKUP(K457,'3-Productie normen'!$B$35:$C$41,2,FALSE),FALSE)))/VLOOKUP(B457,'2-Kosten per locatie'!$A$12:$C$15,3,FALSE)</f>
        <v>0</v>
      </c>
      <c r="P457" s="290">
        <f t="shared" si="33"/>
        <v>0</v>
      </c>
      <c r="Q457" s="291"/>
      <c r="S457" s="292">
        <f t="shared" si="34"/>
        <v>0</v>
      </c>
    </row>
    <row r="458" spans="1:19" ht="14.1" customHeight="1">
      <c r="A458" s="38">
        <v>458</v>
      </c>
      <c r="B458" s="213" t="s">
        <v>37</v>
      </c>
      <c r="C458" s="213" t="s">
        <v>95</v>
      </c>
      <c r="D458" s="284" t="s">
        <v>219</v>
      </c>
      <c r="E458" s="49" t="s">
        <v>692</v>
      </c>
      <c r="F458" s="50" t="s">
        <v>462</v>
      </c>
      <c r="G458" s="194" t="s">
        <v>65</v>
      </c>
      <c r="H458" s="194"/>
      <c r="I458" s="286">
        <v>21.699979250001999</v>
      </c>
      <c r="J458" s="287">
        <f t="shared" ref="J458:J521" si="35">SUM(K458:L458)</f>
        <v>0</v>
      </c>
      <c r="K458" s="288" t="s">
        <v>104</v>
      </c>
      <c r="L458" s="288"/>
      <c r="M458" s="289">
        <f t="shared" ref="M458:M521" si="36">IF(K458="nio",0,IF(K458&gt;0,K458*I458/O458,0))</f>
        <v>0</v>
      </c>
      <c r="N458" s="289">
        <f t="shared" ref="N458:N521" si="37">IF(L458&gt;0,L458*I458/P458,0)</f>
        <v>0</v>
      </c>
      <c r="O458" s="290">
        <f>IF(K458="nio",0,IF(K458&gt;0,VLOOKUP(G458,'3-Productie normen'!A:K,VLOOKUP(K458,'3-Productie normen'!$B$35:$C$41,2,FALSE),FALSE)))/VLOOKUP(B458,'2-Kosten per locatie'!$A$12:$C$15,3,FALSE)</f>
        <v>0</v>
      </c>
      <c r="P458" s="290">
        <f t="shared" ref="P458:P521" si="38">IF(L458&gt;0,O458*$P$8,0)</f>
        <v>0</v>
      </c>
      <c r="Q458" s="291"/>
      <c r="S458" s="292">
        <f t="shared" ref="S458:S521" si="39">J458*I458</f>
        <v>0</v>
      </c>
    </row>
    <row r="459" spans="1:19" ht="14.1" customHeight="1">
      <c r="A459" s="38">
        <v>459</v>
      </c>
      <c r="B459" s="213" t="s">
        <v>37</v>
      </c>
      <c r="C459" s="213" t="s">
        <v>95</v>
      </c>
      <c r="D459" s="284" t="s">
        <v>219</v>
      </c>
      <c r="E459" s="49" t="s">
        <v>693</v>
      </c>
      <c r="F459" s="50" t="s">
        <v>153</v>
      </c>
      <c r="G459" s="194" t="s">
        <v>65</v>
      </c>
      <c r="H459" s="194"/>
      <c r="I459" s="286">
        <v>21.936180750001999</v>
      </c>
      <c r="J459" s="287">
        <f t="shared" si="35"/>
        <v>0</v>
      </c>
      <c r="K459" s="288" t="s">
        <v>104</v>
      </c>
      <c r="L459" s="288"/>
      <c r="M459" s="289">
        <f t="shared" si="36"/>
        <v>0</v>
      </c>
      <c r="N459" s="289">
        <f t="shared" si="37"/>
        <v>0</v>
      </c>
      <c r="O459" s="290">
        <f>IF(K459="nio",0,IF(K459&gt;0,VLOOKUP(G459,'3-Productie normen'!A:K,VLOOKUP(K459,'3-Productie normen'!$B$35:$C$41,2,FALSE),FALSE)))/VLOOKUP(B459,'2-Kosten per locatie'!$A$12:$C$15,3,FALSE)</f>
        <v>0</v>
      </c>
      <c r="P459" s="290">
        <f t="shared" si="38"/>
        <v>0</v>
      </c>
      <c r="Q459" s="291"/>
      <c r="S459" s="292">
        <f t="shared" si="39"/>
        <v>0</v>
      </c>
    </row>
    <row r="460" spans="1:19" ht="14.1" customHeight="1">
      <c r="A460" s="38">
        <v>460</v>
      </c>
      <c r="B460" s="213" t="s">
        <v>37</v>
      </c>
      <c r="C460" s="213" t="s">
        <v>95</v>
      </c>
      <c r="D460" s="284" t="s">
        <v>219</v>
      </c>
      <c r="E460" s="49" t="s">
        <v>694</v>
      </c>
      <c r="F460" s="50" t="s">
        <v>608</v>
      </c>
      <c r="G460" s="268" t="s">
        <v>49</v>
      </c>
      <c r="H460" s="194" t="s">
        <v>99</v>
      </c>
      <c r="I460" s="286">
        <v>35.957625000001997</v>
      </c>
      <c r="J460" s="287">
        <f t="shared" si="35"/>
        <v>200</v>
      </c>
      <c r="K460" s="288">
        <v>200</v>
      </c>
      <c r="L460" s="288"/>
      <c r="M460" s="289" t="e">
        <f t="shared" si="36"/>
        <v>#DIV/0!</v>
      </c>
      <c r="N460" s="289">
        <f t="shared" si="37"/>
        <v>0</v>
      </c>
      <c r="O460" s="290">
        <f>IF(K460="nio",0,IF(K460&gt;0,VLOOKUP(G460,'3-Productie normen'!A:K,VLOOKUP(K460,'3-Productie normen'!$B$35:$C$41,2,FALSE),FALSE)))/VLOOKUP(B460,'2-Kosten per locatie'!$A$12:$C$15,3,FALSE)</f>
        <v>0</v>
      </c>
      <c r="P460" s="290">
        <f t="shared" si="38"/>
        <v>0</v>
      </c>
      <c r="Q460" s="291"/>
      <c r="S460" s="292">
        <f t="shared" si="39"/>
        <v>7191.5250000003998</v>
      </c>
    </row>
    <row r="461" spans="1:19" ht="14.1" customHeight="1">
      <c r="A461" s="38">
        <v>461</v>
      </c>
      <c r="B461" s="213" t="s">
        <v>37</v>
      </c>
      <c r="C461" s="213" t="s">
        <v>95</v>
      </c>
      <c r="D461" s="284" t="s">
        <v>219</v>
      </c>
      <c r="E461" s="49" t="s">
        <v>695</v>
      </c>
      <c r="F461" s="50" t="s">
        <v>696</v>
      </c>
      <c r="G461" s="268" t="s">
        <v>49</v>
      </c>
      <c r="H461" s="194" t="s">
        <v>99</v>
      </c>
      <c r="I461" s="286">
        <v>110.13347250000101</v>
      </c>
      <c r="J461" s="287">
        <f t="shared" si="35"/>
        <v>200</v>
      </c>
      <c r="K461" s="288">
        <v>200</v>
      </c>
      <c r="L461" s="288"/>
      <c r="M461" s="289" t="e">
        <f t="shared" si="36"/>
        <v>#DIV/0!</v>
      </c>
      <c r="N461" s="289">
        <f t="shared" si="37"/>
        <v>0</v>
      </c>
      <c r="O461" s="290">
        <f>IF(K461="nio",0,IF(K461&gt;0,VLOOKUP(G461,'3-Productie normen'!A:K,VLOOKUP(K461,'3-Productie normen'!$B$35:$C$41,2,FALSE),FALSE)))/VLOOKUP(B461,'2-Kosten per locatie'!$A$12:$C$15,3,FALSE)</f>
        <v>0</v>
      </c>
      <c r="P461" s="290">
        <f t="shared" si="38"/>
        <v>0</v>
      </c>
      <c r="Q461" s="291"/>
      <c r="S461" s="292">
        <f t="shared" si="39"/>
        <v>22026.694500000202</v>
      </c>
    </row>
    <row r="462" spans="1:19" ht="14.1" customHeight="1">
      <c r="A462" s="38">
        <v>462</v>
      </c>
      <c r="B462" s="213" t="s">
        <v>37</v>
      </c>
      <c r="C462" s="213" t="s">
        <v>95</v>
      </c>
      <c r="D462" s="284" t="s">
        <v>219</v>
      </c>
      <c r="E462" s="49" t="s">
        <v>697</v>
      </c>
      <c r="F462" s="50" t="s">
        <v>210</v>
      </c>
      <c r="G462" s="194" t="s">
        <v>65</v>
      </c>
      <c r="H462" s="194"/>
      <c r="I462" s="286">
        <v>1.0115000000000001</v>
      </c>
      <c r="J462" s="287">
        <f t="shared" si="35"/>
        <v>0</v>
      </c>
      <c r="K462" s="288" t="s">
        <v>104</v>
      </c>
      <c r="L462" s="288"/>
      <c r="M462" s="289">
        <f t="shared" si="36"/>
        <v>0</v>
      </c>
      <c r="N462" s="289">
        <f t="shared" si="37"/>
        <v>0</v>
      </c>
      <c r="O462" s="290">
        <f>IF(K462="nio",0,IF(K462&gt;0,VLOOKUP(G462,'3-Productie normen'!A:K,VLOOKUP(K462,'3-Productie normen'!$B$35:$C$41,2,FALSE),FALSE)))/VLOOKUP(B462,'2-Kosten per locatie'!$A$12:$C$15,3,FALSE)</f>
        <v>0</v>
      </c>
      <c r="P462" s="290">
        <f t="shared" si="38"/>
        <v>0</v>
      </c>
      <c r="Q462" s="291"/>
      <c r="S462" s="292">
        <f t="shared" si="39"/>
        <v>0</v>
      </c>
    </row>
    <row r="463" spans="1:19" ht="14.1" customHeight="1">
      <c r="A463" s="38">
        <v>463</v>
      </c>
      <c r="B463" s="213" t="s">
        <v>37</v>
      </c>
      <c r="C463" s="213" t="s">
        <v>95</v>
      </c>
      <c r="D463" s="284" t="s">
        <v>219</v>
      </c>
      <c r="E463" s="49" t="s">
        <v>698</v>
      </c>
      <c r="F463" s="50" t="s">
        <v>699</v>
      </c>
      <c r="G463" s="194" t="s">
        <v>65</v>
      </c>
      <c r="H463" s="194"/>
      <c r="I463" s="286">
        <v>19.261334999999999</v>
      </c>
      <c r="J463" s="287">
        <f t="shared" si="35"/>
        <v>0</v>
      </c>
      <c r="K463" s="288" t="s">
        <v>104</v>
      </c>
      <c r="L463" s="288"/>
      <c r="M463" s="289">
        <f t="shared" si="36"/>
        <v>0</v>
      </c>
      <c r="N463" s="289">
        <f t="shared" si="37"/>
        <v>0</v>
      </c>
      <c r="O463" s="290">
        <f>IF(K463="nio",0,IF(K463&gt;0,VLOOKUP(G463,'3-Productie normen'!A:K,VLOOKUP(K463,'3-Productie normen'!$B$35:$C$41,2,FALSE),FALSE)))/VLOOKUP(B463,'2-Kosten per locatie'!$A$12:$C$15,3,FALSE)</f>
        <v>0</v>
      </c>
      <c r="P463" s="290">
        <f t="shared" si="38"/>
        <v>0</v>
      </c>
      <c r="Q463" s="291"/>
      <c r="S463" s="292">
        <f t="shared" si="39"/>
        <v>0</v>
      </c>
    </row>
    <row r="464" spans="1:19" ht="14.1" customHeight="1">
      <c r="A464" s="38">
        <v>464</v>
      </c>
      <c r="B464" s="213" t="s">
        <v>37</v>
      </c>
      <c r="C464" s="213" t="s">
        <v>95</v>
      </c>
      <c r="D464" s="284" t="s">
        <v>219</v>
      </c>
      <c r="E464" s="49" t="s">
        <v>700</v>
      </c>
      <c r="F464" s="50" t="s">
        <v>153</v>
      </c>
      <c r="G464" s="194" t="s">
        <v>65</v>
      </c>
      <c r="H464" s="194"/>
      <c r="I464" s="286">
        <v>68.085022530268006</v>
      </c>
      <c r="J464" s="287">
        <f t="shared" si="35"/>
        <v>0</v>
      </c>
      <c r="K464" s="288" t="s">
        <v>104</v>
      </c>
      <c r="L464" s="288"/>
      <c r="M464" s="289">
        <f t="shared" si="36"/>
        <v>0</v>
      </c>
      <c r="N464" s="289">
        <f t="shared" si="37"/>
        <v>0</v>
      </c>
      <c r="O464" s="290">
        <f>IF(K464="nio",0,IF(K464&gt;0,VLOOKUP(G464,'3-Productie normen'!A:K,VLOOKUP(K464,'3-Productie normen'!$B$35:$C$41,2,FALSE),FALSE)))/VLOOKUP(B464,'2-Kosten per locatie'!$A$12:$C$15,3,FALSE)</f>
        <v>0</v>
      </c>
      <c r="P464" s="290">
        <f t="shared" si="38"/>
        <v>0</v>
      </c>
      <c r="Q464" s="291"/>
      <c r="S464" s="292">
        <f t="shared" si="39"/>
        <v>0</v>
      </c>
    </row>
    <row r="465" spans="1:19" ht="14.1" customHeight="1">
      <c r="A465" s="38">
        <v>465</v>
      </c>
      <c r="B465" s="213" t="s">
        <v>37</v>
      </c>
      <c r="C465" s="213" t="s">
        <v>95</v>
      </c>
      <c r="D465" s="284" t="s">
        <v>219</v>
      </c>
      <c r="E465" s="49" t="s">
        <v>701</v>
      </c>
      <c r="F465" s="50" t="s">
        <v>702</v>
      </c>
      <c r="G465" s="271" t="s">
        <v>61</v>
      </c>
      <c r="H465" s="194" t="s">
        <v>99</v>
      </c>
      <c r="I465" s="286">
        <v>60.352384280749</v>
      </c>
      <c r="J465" s="287">
        <f t="shared" si="35"/>
        <v>200</v>
      </c>
      <c r="K465" s="288">
        <v>200</v>
      </c>
      <c r="L465" s="288"/>
      <c r="M465" s="289" t="e">
        <f t="shared" si="36"/>
        <v>#DIV/0!</v>
      </c>
      <c r="N465" s="289">
        <f t="shared" si="37"/>
        <v>0</v>
      </c>
      <c r="O465" s="290">
        <f>IF(K465="nio",0,IF(K465&gt;0,VLOOKUP(G465,'3-Productie normen'!A:K,VLOOKUP(K465,'3-Productie normen'!$B$35:$C$41,2,FALSE),FALSE)))/VLOOKUP(B465,'2-Kosten per locatie'!$A$12:$C$15,3,FALSE)</f>
        <v>0</v>
      </c>
      <c r="P465" s="290">
        <f t="shared" si="38"/>
        <v>0</v>
      </c>
      <c r="Q465" s="291"/>
      <c r="S465" s="292">
        <f t="shared" si="39"/>
        <v>12070.4768561498</v>
      </c>
    </row>
    <row r="466" spans="1:19" ht="14.1" customHeight="1">
      <c r="A466" s="38">
        <v>466</v>
      </c>
      <c r="B466" s="213" t="s">
        <v>37</v>
      </c>
      <c r="C466" s="213" t="s">
        <v>95</v>
      </c>
      <c r="D466" s="284" t="s">
        <v>219</v>
      </c>
      <c r="E466" s="49" t="s">
        <v>703</v>
      </c>
      <c r="F466" s="50" t="s">
        <v>363</v>
      </c>
      <c r="G466" s="194" t="s">
        <v>65</v>
      </c>
      <c r="H466" s="194"/>
      <c r="I466" s="286">
        <v>1.9337934497639999</v>
      </c>
      <c r="J466" s="287">
        <f t="shared" si="35"/>
        <v>0</v>
      </c>
      <c r="K466" s="288" t="s">
        <v>104</v>
      </c>
      <c r="L466" s="288"/>
      <c r="M466" s="289">
        <f t="shared" si="36"/>
        <v>0</v>
      </c>
      <c r="N466" s="289">
        <f t="shared" si="37"/>
        <v>0</v>
      </c>
      <c r="O466" s="290">
        <f>IF(K466="nio",0,IF(K466&gt;0,VLOOKUP(G466,'3-Productie normen'!A:K,VLOOKUP(K466,'3-Productie normen'!$B$35:$C$41,2,FALSE),FALSE)))/VLOOKUP(B466,'2-Kosten per locatie'!$A$12:$C$15,3,FALSE)</f>
        <v>0</v>
      </c>
      <c r="P466" s="290">
        <f t="shared" si="38"/>
        <v>0</v>
      </c>
      <c r="Q466" s="291"/>
      <c r="S466" s="292">
        <f t="shared" si="39"/>
        <v>0</v>
      </c>
    </row>
    <row r="467" spans="1:19" ht="14.1" customHeight="1">
      <c r="A467" s="38">
        <v>467</v>
      </c>
      <c r="B467" s="213" t="s">
        <v>37</v>
      </c>
      <c r="C467" s="213" t="s">
        <v>95</v>
      </c>
      <c r="D467" s="284" t="s">
        <v>219</v>
      </c>
      <c r="E467" s="49" t="s">
        <v>704</v>
      </c>
      <c r="F467" s="50" t="s">
        <v>705</v>
      </c>
      <c r="G467" s="268" t="s">
        <v>48</v>
      </c>
      <c r="H467" s="194" t="s">
        <v>139</v>
      </c>
      <c r="I467" s="286">
        <v>2.6231150964359999</v>
      </c>
      <c r="J467" s="287">
        <f t="shared" si="35"/>
        <v>400</v>
      </c>
      <c r="K467" s="288">
        <v>200</v>
      </c>
      <c r="L467" s="288">
        <v>200</v>
      </c>
      <c r="M467" s="289" t="e">
        <f t="shared" si="36"/>
        <v>#DIV/0!</v>
      </c>
      <c r="N467" s="289" t="e">
        <f t="shared" si="37"/>
        <v>#DIV/0!</v>
      </c>
      <c r="O467" s="290">
        <f>IF(K467="nio",0,IF(K467&gt;0,VLOOKUP(G467,'3-Productie normen'!A:K,VLOOKUP(K467,'3-Productie normen'!$B$35:$C$41,2,FALSE),FALSE)))/VLOOKUP(B467,'2-Kosten per locatie'!$A$12:$C$15,3,FALSE)</f>
        <v>0</v>
      </c>
      <c r="P467" s="290">
        <f t="shared" si="38"/>
        <v>0</v>
      </c>
      <c r="Q467" s="291"/>
      <c r="S467" s="292">
        <f t="shared" si="39"/>
        <v>1049.2460385744</v>
      </c>
    </row>
    <row r="468" spans="1:19" ht="14.1" customHeight="1">
      <c r="A468" s="38">
        <v>468</v>
      </c>
      <c r="B468" s="213" t="s">
        <v>37</v>
      </c>
      <c r="C468" s="213" t="s">
        <v>95</v>
      </c>
      <c r="D468" s="284" t="s">
        <v>219</v>
      </c>
      <c r="E468" s="49" t="s">
        <v>706</v>
      </c>
      <c r="F468" s="50" t="s">
        <v>127</v>
      </c>
      <c r="G468" s="268" t="s">
        <v>48</v>
      </c>
      <c r="H468" s="194" t="s">
        <v>139</v>
      </c>
      <c r="I468" s="286">
        <v>1.716</v>
      </c>
      <c r="J468" s="287">
        <f t="shared" si="35"/>
        <v>400</v>
      </c>
      <c r="K468" s="288">
        <v>200</v>
      </c>
      <c r="L468" s="288">
        <v>200</v>
      </c>
      <c r="M468" s="289" t="e">
        <f t="shared" si="36"/>
        <v>#DIV/0!</v>
      </c>
      <c r="N468" s="289" t="e">
        <f t="shared" si="37"/>
        <v>#DIV/0!</v>
      </c>
      <c r="O468" s="290">
        <f>IF(K468="nio",0,IF(K468&gt;0,VLOOKUP(G468,'3-Productie normen'!A:K,VLOOKUP(K468,'3-Productie normen'!$B$35:$C$41,2,FALSE),FALSE)))/VLOOKUP(B468,'2-Kosten per locatie'!$A$12:$C$15,3,FALSE)</f>
        <v>0</v>
      </c>
      <c r="P468" s="290">
        <f t="shared" si="38"/>
        <v>0</v>
      </c>
      <c r="Q468" s="291"/>
      <c r="S468" s="292">
        <f t="shared" si="39"/>
        <v>686.4</v>
      </c>
    </row>
    <row r="469" spans="1:19" ht="14.1" customHeight="1">
      <c r="A469" s="38">
        <v>469</v>
      </c>
      <c r="B469" s="213" t="s">
        <v>37</v>
      </c>
      <c r="C469" s="213" t="s">
        <v>95</v>
      </c>
      <c r="D469" s="284" t="s">
        <v>219</v>
      </c>
      <c r="E469" s="49" t="s">
        <v>707</v>
      </c>
      <c r="F469" s="50" t="s">
        <v>708</v>
      </c>
      <c r="G469" s="271" t="s">
        <v>58</v>
      </c>
      <c r="H469" s="194" t="s">
        <v>99</v>
      </c>
      <c r="I469" s="286">
        <v>4.6547499999999999</v>
      </c>
      <c r="J469" s="287">
        <f t="shared" si="35"/>
        <v>200</v>
      </c>
      <c r="K469" s="288">
        <v>200</v>
      </c>
      <c r="L469" s="288"/>
      <c r="M469" s="289" t="e">
        <f t="shared" si="36"/>
        <v>#DIV/0!</v>
      </c>
      <c r="N469" s="289">
        <f t="shared" si="37"/>
        <v>0</v>
      </c>
      <c r="O469" s="290">
        <f>IF(K469="nio",0,IF(K469&gt;0,VLOOKUP(G469,'3-Productie normen'!A:K,VLOOKUP(K469,'3-Productie normen'!$B$35:$C$41,2,FALSE),FALSE)))/VLOOKUP(B469,'2-Kosten per locatie'!$A$12:$C$15,3,FALSE)</f>
        <v>0</v>
      </c>
      <c r="P469" s="290">
        <f t="shared" si="38"/>
        <v>0</v>
      </c>
      <c r="Q469" s="291"/>
      <c r="S469" s="292">
        <f t="shared" si="39"/>
        <v>930.95</v>
      </c>
    </row>
    <row r="470" spans="1:19" ht="14.1" customHeight="1">
      <c r="A470" s="38">
        <v>470</v>
      </c>
      <c r="B470" s="213" t="s">
        <v>37</v>
      </c>
      <c r="C470" s="213" t="s">
        <v>95</v>
      </c>
      <c r="D470" s="284" t="s">
        <v>219</v>
      </c>
      <c r="E470" s="49" t="s">
        <v>709</v>
      </c>
      <c r="F470" s="50" t="s">
        <v>610</v>
      </c>
      <c r="G470" s="271" t="s">
        <v>58</v>
      </c>
      <c r="H470" s="194" t="s">
        <v>99</v>
      </c>
      <c r="I470" s="286">
        <v>6.3105000000000002</v>
      </c>
      <c r="J470" s="287">
        <f t="shared" si="35"/>
        <v>200</v>
      </c>
      <c r="K470" s="288">
        <v>200</v>
      </c>
      <c r="L470" s="288"/>
      <c r="M470" s="289" t="e">
        <f t="shared" si="36"/>
        <v>#DIV/0!</v>
      </c>
      <c r="N470" s="289">
        <f t="shared" si="37"/>
        <v>0</v>
      </c>
      <c r="O470" s="290">
        <f>IF(K470="nio",0,IF(K470&gt;0,VLOOKUP(G470,'3-Productie normen'!A:K,VLOOKUP(K470,'3-Productie normen'!$B$35:$C$41,2,FALSE),FALSE)))/VLOOKUP(B470,'2-Kosten per locatie'!$A$12:$C$15,3,FALSE)</f>
        <v>0</v>
      </c>
      <c r="P470" s="290">
        <f t="shared" si="38"/>
        <v>0</v>
      </c>
      <c r="Q470" s="291"/>
      <c r="S470" s="292">
        <f t="shared" si="39"/>
        <v>1262.1000000000001</v>
      </c>
    </row>
    <row r="471" spans="1:19" ht="14.1" customHeight="1">
      <c r="A471" s="38">
        <v>471</v>
      </c>
      <c r="B471" s="213" t="s">
        <v>37</v>
      </c>
      <c r="C471" s="213" t="s">
        <v>95</v>
      </c>
      <c r="D471" s="284" t="s">
        <v>219</v>
      </c>
      <c r="E471" s="49" t="s">
        <v>710</v>
      </c>
      <c r="F471" s="50" t="s">
        <v>711</v>
      </c>
      <c r="G471" s="268" t="s">
        <v>48</v>
      </c>
      <c r="H471" s="194" t="s">
        <v>139</v>
      </c>
      <c r="I471" s="286">
        <v>6.366634903564</v>
      </c>
      <c r="J471" s="287">
        <f t="shared" si="35"/>
        <v>400</v>
      </c>
      <c r="K471" s="288">
        <v>200</v>
      </c>
      <c r="L471" s="288">
        <v>200</v>
      </c>
      <c r="M471" s="289" t="e">
        <f t="shared" si="36"/>
        <v>#DIV/0!</v>
      </c>
      <c r="N471" s="289" t="e">
        <f t="shared" si="37"/>
        <v>#DIV/0!</v>
      </c>
      <c r="O471" s="290">
        <f>IF(K471="nio",0,IF(K471&gt;0,VLOOKUP(G471,'3-Productie normen'!A:K,VLOOKUP(K471,'3-Productie normen'!$B$35:$C$41,2,FALSE),FALSE)))/VLOOKUP(B471,'2-Kosten per locatie'!$A$12:$C$15,3,FALSE)</f>
        <v>0</v>
      </c>
      <c r="P471" s="290">
        <f t="shared" si="38"/>
        <v>0</v>
      </c>
      <c r="Q471" s="291"/>
      <c r="S471" s="292">
        <f t="shared" si="39"/>
        <v>2546.6539614255998</v>
      </c>
    </row>
    <row r="472" spans="1:19" ht="14.1" customHeight="1">
      <c r="A472" s="38">
        <v>472</v>
      </c>
      <c r="B472" s="213" t="s">
        <v>37</v>
      </c>
      <c r="C472" s="213" t="s">
        <v>95</v>
      </c>
      <c r="D472" s="284" t="s">
        <v>219</v>
      </c>
      <c r="E472" s="49" t="s">
        <v>712</v>
      </c>
      <c r="F472" s="50" t="s">
        <v>132</v>
      </c>
      <c r="G472" s="268" t="s">
        <v>48</v>
      </c>
      <c r="H472" s="194" t="s">
        <v>139</v>
      </c>
      <c r="I472" s="286">
        <v>0.93724503644699997</v>
      </c>
      <c r="J472" s="287">
        <f t="shared" si="35"/>
        <v>400</v>
      </c>
      <c r="K472" s="288">
        <v>200</v>
      </c>
      <c r="L472" s="288">
        <v>200</v>
      </c>
      <c r="M472" s="289" t="e">
        <f t="shared" si="36"/>
        <v>#DIV/0!</v>
      </c>
      <c r="N472" s="289" t="e">
        <f t="shared" si="37"/>
        <v>#DIV/0!</v>
      </c>
      <c r="O472" s="290">
        <f>IF(K472="nio",0,IF(K472&gt;0,VLOOKUP(G472,'3-Productie normen'!A:K,VLOOKUP(K472,'3-Productie normen'!$B$35:$C$41,2,FALSE),FALSE)))/VLOOKUP(B472,'2-Kosten per locatie'!$A$12:$C$15,3,FALSE)</f>
        <v>0</v>
      </c>
      <c r="P472" s="290">
        <f t="shared" si="38"/>
        <v>0</v>
      </c>
      <c r="Q472" s="291"/>
      <c r="S472" s="292">
        <f t="shared" si="39"/>
        <v>374.89801457879997</v>
      </c>
    </row>
    <row r="473" spans="1:19" ht="14.1" customHeight="1">
      <c r="A473" s="38">
        <v>473</v>
      </c>
      <c r="B473" s="213" t="s">
        <v>37</v>
      </c>
      <c r="C473" s="213" t="s">
        <v>95</v>
      </c>
      <c r="D473" s="284" t="s">
        <v>219</v>
      </c>
      <c r="E473" s="49" t="s">
        <v>713</v>
      </c>
      <c r="F473" s="50" t="s">
        <v>132</v>
      </c>
      <c r="G473" s="268" t="s">
        <v>48</v>
      </c>
      <c r="H473" s="194" t="s">
        <v>139</v>
      </c>
      <c r="I473" s="286">
        <v>0.89545496355300003</v>
      </c>
      <c r="J473" s="287">
        <f t="shared" si="35"/>
        <v>400</v>
      </c>
      <c r="K473" s="288">
        <v>200</v>
      </c>
      <c r="L473" s="288">
        <v>200</v>
      </c>
      <c r="M473" s="289" t="e">
        <f t="shared" si="36"/>
        <v>#DIV/0!</v>
      </c>
      <c r="N473" s="289" t="e">
        <f t="shared" si="37"/>
        <v>#DIV/0!</v>
      </c>
      <c r="O473" s="290">
        <f>IF(K473="nio",0,IF(K473&gt;0,VLOOKUP(G473,'3-Productie normen'!A:K,VLOOKUP(K473,'3-Productie normen'!$B$35:$C$41,2,FALSE),FALSE)))/VLOOKUP(B473,'2-Kosten per locatie'!$A$12:$C$15,3,FALSE)</f>
        <v>0</v>
      </c>
      <c r="P473" s="290">
        <f t="shared" si="38"/>
        <v>0</v>
      </c>
      <c r="Q473" s="291"/>
      <c r="S473" s="292">
        <f t="shared" si="39"/>
        <v>358.18198542120001</v>
      </c>
    </row>
    <row r="474" spans="1:19" ht="14.1" customHeight="1">
      <c r="A474" s="38">
        <v>474</v>
      </c>
      <c r="B474" s="213" t="s">
        <v>37</v>
      </c>
      <c r="C474" s="213" t="s">
        <v>95</v>
      </c>
      <c r="D474" s="284" t="s">
        <v>219</v>
      </c>
      <c r="E474" s="49" t="s">
        <v>714</v>
      </c>
      <c r="F474" s="50" t="s">
        <v>127</v>
      </c>
      <c r="G474" s="268" t="s">
        <v>48</v>
      </c>
      <c r="H474" s="194" t="s">
        <v>139</v>
      </c>
      <c r="I474" s="286">
        <v>1.2177</v>
      </c>
      <c r="J474" s="287">
        <f t="shared" si="35"/>
        <v>400</v>
      </c>
      <c r="K474" s="288">
        <v>200</v>
      </c>
      <c r="L474" s="288">
        <v>200</v>
      </c>
      <c r="M474" s="289" t="e">
        <f t="shared" si="36"/>
        <v>#DIV/0!</v>
      </c>
      <c r="N474" s="289" t="e">
        <f t="shared" si="37"/>
        <v>#DIV/0!</v>
      </c>
      <c r="O474" s="290">
        <f>IF(K474="nio",0,IF(K474&gt;0,VLOOKUP(G474,'3-Productie normen'!A:K,VLOOKUP(K474,'3-Productie normen'!$B$35:$C$41,2,FALSE),FALSE)))/VLOOKUP(B474,'2-Kosten per locatie'!$A$12:$C$15,3,FALSE)</f>
        <v>0</v>
      </c>
      <c r="P474" s="290">
        <f t="shared" si="38"/>
        <v>0</v>
      </c>
      <c r="Q474" s="291"/>
      <c r="S474" s="292">
        <f t="shared" si="39"/>
        <v>487.08</v>
      </c>
    </row>
    <row r="475" spans="1:19" ht="14.1" customHeight="1">
      <c r="A475" s="38">
        <v>475</v>
      </c>
      <c r="B475" s="213" t="s">
        <v>37</v>
      </c>
      <c r="C475" s="213" t="s">
        <v>95</v>
      </c>
      <c r="D475" s="284" t="s">
        <v>219</v>
      </c>
      <c r="E475" s="49" t="s">
        <v>715</v>
      </c>
      <c r="F475" s="50" t="s">
        <v>127</v>
      </c>
      <c r="G475" s="268" t="s">
        <v>48</v>
      </c>
      <c r="H475" s="194" t="s">
        <v>139</v>
      </c>
      <c r="I475" s="286">
        <v>1.1931</v>
      </c>
      <c r="J475" s="287">
        <f t="shared" si="35"/>
        <v>400</v>
      </c>
      <c r="K475" s="288">
        <v>200</v>
      </c>
      <c r="L475" s="288">
        <v>200</v>
      </c>
      <c r="M475" s="289" t="e">
        <f t="shared" si="36"/>
        <v>#DIV/0!</v>
      </c>
      <c r="N475" s="289" t="e">
        <f t="shared" si="37"/>
        <v>#DIV/0!</v>
      </c>
      <c r="O475" s="290">
        <f>IF(K475="nio",0,IF(K475&gt;0,VLOOKUP(G475,'3-Productie normen'!A:K,VLOOKUP(K475,'3-Productie normen'!$B$35:$C$41,2,FALSE),FALSE)))/VLOOKUP(B475,'2-Kosten per locatie'!$A$12:$C$15,3,FALSE)</f>
        <v>0</v>
      </c>
      <c r="P475" s="290">
        <f t="shared" si="38"/>
        <v>0</v>
      </c>
      <c r="Q475" s="291"/>
      <c r="S475" s="292">
        <f t="shared" si="39"/>
        <v>477.24</v>
      </c>
    </row>
    <row r="476" spans="1:19" ht="14.1" customHeight="1">
      <c r="A476" s="38">
        <v>476</v>
      </c>
      <c r="B476" s="213" t="s">
        <v>37</v>
      </c>
      <c r="C476" s="213" t="s">
        <v>95</v>
      </c>
      <c r="D476" s="284" t="s">
        <v>219</v>
      </c>
      <c r="E476" s="49" t="s">
        <v>716</v>
      </c>
      <c r="F476" s="50" t="s">
        <v>717</v>
      </c>
      <c r="G476" s="194" t="s">
        <v>65</v>
      </c>
      <c r="H476" s="194"/>
      <c r="I476" s="286">
        <v>22.179835000000001</v>
      </c>
      <c r="J476" s="287">
        <f t="shared" si="35"/>
        <v>0</v>
      </c>
      <c r="K476" s="288" t="s">
        <v>104</v>
      </c>
      <c r="L476" s="288"/>
      <c r="M476" s="289">
        <f t="shared" si="36"/>
        <v>0</v>
      </c>
      <c r="N476" s="289">
        <f t="shared" si="37"/>
        <v>0</v>
      </c>
      <c r="O476" s="290">
        <f>IF(K476="nio",0,IF(K476&gt;0,VLOOKUP(G476,'3-Productie normen'!A:K,VLOOKUP(K476,'3-Productie normen'!$B$35:$C$41,2,FALSE),FALSE)))/VLOOKUP(B476,'2-Kosten per locatie'!$A$12:$C$15,3,FALSE)</f>
        <v>0</v>
      </c>
      <c r="P476" s="290">
        <f t="shared" si="38"/>
        <v>0</v>
      </c>
      <c r="Q476" s="291"/>
      <c r="S476" s="292">
        <f t="shared" si="39"/>
        <v>0</v>
      </c>
    </row>
    <row r="477" spans="1:19" ht="14.1" customHeight="1">
      <c r="A477" s="38">
        <v>477</v>
      </c>
      <c r="B477" s="213" t="s">
        <v>37</v>
      </c>
      <c r="C477" s="213" t="s">
        <v>95</v>
      </c>
      <c r="D477" s="284" t="s">
        <v>219</v>
      </c>
      <c r="E477" s="49" t="s">
        <v>718</v>
      </c>
      <c r="F477" s="50" t="s">
        <v>719</v>
      </c>
      <c r="G477" s="268" t="s">
        <v>47</v>
      </c>
      <c r="H477" s="194" t="s">
        <v>99</v>
      </c>
      <c r="I477" s="286">
        <v>22.365860000000001</v>
      </c>
      <c r="J477" s="287">
        <f t="shared" si="35"/>
        <v>80</v>
      </c>
      <c r="K477" s="288">
        <v>80</v>
      </c>
      <c r="L477" s="288"/>
      <c r="M477" s="289" t="e">
        <f t="shared" si="36"/>
        <v>#DIV/0!</v>
      </c>
      <c r="N477" s="289">
        <f t="shared" si="37"/>
        <v>0</v>
      </c>
      <c r="O477" s="290">
        <f>IF(K477="nio",0,IF(K477&gt;0,VLOOKUP(G477,'3-Productie normen'!A:K,VLOOKUP(K477,'3-Productie normen'!$B$35:$C$41,2,FALSE),FALSE)))/VLOOKUP(B477,'2-Kosten per locatie'!$A$12:$C$15,3,FALSE)</f>
        <v>0</v>
      </c>
      <c r="P477" s="290">
        <f t="shared" si="38"/>
        <v>0</v>
      </c>
      <c r="Q477" s="291"/>
      <c r="S477" s="292">
        <f t="shared" si="39"/>
        <v>1789.2688000000001</v>
      </c>
    </row>
    <row r="478" spans="1:19" ht="14.1" customHeight="1">
      <c r="A478" s="38">
        <v>478</v>
      </c>
      <c r="B478" s="213" t="s">
        <v>37</v>
      </c>
      <c r="C478" s="213" t="s">
        <v>95</v>
      </c>
      <c r="D478" s="284" t="s">
        <v>219</v>
      </c>
      <c r="E478" s="49" t="s">
        <v>720</v>
      </c>
      <c r="F478" s="50" t="s">
        <v>153</v>
      </c>
      <c r="G478" s="194" t="s">
        <v>65</v>
      </c>
      <c r="H478" s="194"/>
      <c r="I478" s="286">
        <v>86.672648416000001</v>
      </c>
      <c r="J478" s="287">
        <f t="shared" si="35"/>
        <v>0</v>
      </c>
      <c r="K478" s="288" t="s">
        <v>104</v>
      </c>
      <c r="L478" s="288"/>
      <c r="M478" s="289">
        <f t="shared" si="36"/>
        <v>0</v>
      </c>
      <c r="N478" s="289">
        <f t="shared" si="37"/>
        <v>0</v>
      </c>
      <c r="O478" s="290">
        <f>IF(K478="nio",0,IF(K478&gt;0,VLOOKUP(G478,'3-Productie normen'!A:K,VLOOKUP(K478,'3-Productie normen'!$B$35:$C$41,2,FALSE),FALSE)))/VLOOKUP(B478,'2-Kosten per locatie'!$A$12:$C$15,3,FALSE)</f>
        <v>0</v>
      </c>
      <c r="P478" s="290">
        <f t="shared" si="38"/>
        <v>0</v>
      </c>
      <c r="Q478" s="291"/>
      <c r="S478" s="292">
        <f t="shared" si="39"/>
        <v>0</v>
      </c>
    </row>
    <row r="479" spans="1:19" ht="14.1" customHeight="1">
      <c r="A479" s="38">
        <v>479</v>
      </c>
      <c r="B479" s="213" t="s">
        <v>37</v>
      </c>
      <c r="C479" s="213" t="s">
        <v>95</v>
      </c>
      <c r="D479" s="284" t="s">
        <v>219</v>
      </c>
      <c r="E479" s="49" t="s">
        <v>721</v>
      </c>
      <c r="F479" s="50" t="s">
        <v>250</v>
      </c>
      <c r="G479" s="271" t="s">
        <v>60</v>
      </c>
      <c r="H479" s="194" t="s">
        <v>99</v>
      </c>
      <c r="I479" s="286">
        <v>86.512431583999003</v>
      </c>
      <c r="J479" s="287">
        <f t="shared" si="35"/>
        <v>200</v>
      </c>
      <c r="K479" s="288">
        <v>200</v>
      </c>
      <c r="L479" s="288"/>
      <c r="M479" s="289" t="e">
        <f t="shared" si="36"/>
        <v>#DIV/0!</v>
      </c>
      <c r="N479" s="289">
        <f t="shared" si="37"/>
        <v>0</v>
      </c>
      <c r="O479" s="290">
        <f>IF(K479="nio",0,IF(K479&gt;0,VLOOKUP(G479,'3-Productie normen'!A:K,VLOOKUP(K479,'3-Productie normen'!$B$35:$C$41,2,FALSE),FALSE)))/VLOOKUP(B479,'2-Kosten per locatie'!$A$12:$C$15,3,FALSE)</f>
        <v>0</v>
      </c>
      <c r="P479" s="290">
        <f t="shared" si="38"/>
        <v>0</v>
      </c>
      <c r="Q479" s="291"/>
      <c r="S479" s="292">
        <f t="shared" si="39"/>
        <v>17302.486316799801</v>
      </c>
    </row>
    <row r="480" spans="1:19" ht="14.1" customHeight="1">
      <c r="A480" s="38">
        <v>480</v>
      </c>
      <c r="B480" s="213" t="s">
        <v>37</v>
      </c>
      <c r="C480" s="213" t="s">
        <v>95</v>
      </c>
      <c r="D480" s="284" t="s">
        <v>219</v>
      </c>
      <c r="E480" s="49" t="s">
        <v>722</v>
      </c>
      <c r="F480" s="50" t="s">
        <v>250</v>
      </c>
      <c r="G480" s="271" t="s">
        <v>60</v>
      </c>
      <c r="H480" s="194" t="s">
        <v>99</v>
      </c>
      <c r="I480" s="286">
        <v>86.59254</v>
      </c>
      <c r="J480" s="287">
        <f t="shared" si="35"/>
        <v>200</v>
      </c>
      <c r="K480" s="288">
        <v>200</v>
      </c>
      <c r="L480" s="288"/>
      <c r="M480" s="289" t="e">
        <f t="shared" si="36"/>
        <v>#DIV/0!</v>
      </c>
      <c r="N480" s="289">
        <f t="shared" si="37"/>
        <v>0</v>
      </c>
      <c r="O480" s="290">
        <f>IF(K480="nio",0,IF(K480&gt;0,VLOOKUP(G480,'3-Productie normen'!A:K,VLOOKUP(K480,'3-Productie normen'!$B$35:$C$41,2,FALSE),FALSE)))/VLOOKUP(B480,'2-Kosten per locatie'!$A$12:$C$15,3,FALSE)</f>
        <v>0</v>
      </c>
      <c r="P480" s="290">
        <f t="shared" si="38"/>
        <v>0</v>
      </c>
      <c r="Q480" s="291"/>
      <c r="S480" s="292">
        <f t="shared" si="39"/>
        <v>17318.508000000002</v>
      </c>
    </row>
    <row r="481" spans="1:19" ht="14.1" customHeight="1">
      <c r="A481" s="38">
        <v>481</v>
      </c>
      <c r="B481" s="213" t="s">
        <v>37</v>
      </c>
      <c r="C481" s="213" t="s">
        <v>95</v>
      </c>
      <c r="D481" s="284" t="s">
        <v>219</v>
      </c>
      <c r="E481" s="49" t="s">
        <v>723</v>
      </c>
      <c r="F481" s="50" t="s">
        <v>250</v>
      </c>
      <c r="G481" s="271" t="s">
        <v>60</v>
      </c>
      <c r="H481" s="194" t="s">
        <v>99</v>
      </c>
      <c r="I481" s="286">
        <v>61.152505000001</v>
      </c>
      <c r="J481" s="287">
        <f t="shared" si="35"/>
        <v>200</v>
      </c>
      <c r="K481" s="288">
        <v>200</v>
      </c>
      <c r="L481" s="288"/>
      <c r="M481" s="289" t="e">
        <f t="shared" si="36"/>
        <v>#DIV/0!</v>
      </c>
      <c r="N481" s="289">
        <f t="shared" si="37"/>
        <v>0</v>
      </c>
      <c r="O481" s="290">
        <f>IF(K481="nio",0,IF(K481&gt;0,VLOOKUP(G481,'3-Productie normen'!A:K,VLOOKUP(K481,'3-Productie normen'!$B$35:$C$41,2,FALSE),FALSE)))/VLOOKUP(B481,'2-Kosten per locatie'!$A$12:$C$15,3,FALSE)</f>
        <v>0</v>
      </c>
      <c r="P481" s="290">
        <f t="shared" si="38"/>
        <v>0</v>
      </c>
      <c r="Q481" s="291"/>
      <c r="S481" s="292">
        <f t="shared" si="39"/>
        <v>12230.5010000002</v>
      </c>
    </row>
    <row r="482" spans="1:19" ht="14.1" customHeight="1">
      <c r="A482" s="38">
        <v>482</v>
      </c>
      <c r="B482" s="213" t="s">
        <v>37</v>
      </c>
      <c r="C482" s="213" t="s">
        <v>95</v>
      </c>
      <c r="D482" s="284" t="s">
        <v>219</v>
      </c>
      <c r="E482" s="49" t="s">
        <v>724</v>
      </c>
      <c r="F482" s="50" t="s">
        <v>250</v>
      </c>
      <c r="G482" s="271" t="s">
        <v>60</v>
      </c>
      <c r="H482" s="194" t="s">
        <v>99</v>
      </c>
      <c r="I482" s="286">
        <v>68.128397500001</v>
      </c>
      <c r="J482" s="287">
        <f t="shared" si="35"/>
        <v>200</v>
      </c>
      <c r="K482" s="288">
        <v>200</v>
      </c>
      <c r="L482" s="288"/>
      <c r="M482" s="289" t="e">
        <f t="shared" si="36"/>
        <v>#DIV/0!</v>
      </c>
      <c r="N482" s="289">
        <f t="shared" si="37"/>
        <v>0</v>
      </c>
      <c r="O482" s="290">
        <f>IF(K482="nio",0,IF(K482&gt;0,VLOOKUP(G482,'3-Productie normen'!A:K,VLOOKUP(K482,'3-Productie normen'!$B$35:$C$41,2,FALSE),FALSE)))/VLOOKUP(B482,'2-Kosten per locatie'!$A$12:$C$15,3,FALSE)</f>
        <v>0</v>
      </c>
      <c r="P482" s="290">
        <f t="shared" si="38"/>
        <v>0</v>
      </c>
      <c r="Q482" s="291"/>
      <c r="S482" s="292">
        <f t="shared" si="39"/>
        <v>13625.6795000002</v>
      </c>
    </row>
    <row r="483" spans="1:19" ht="14.1" customHeight="1">
      <c r="A483" s="38">
        <v>483</v>
      </c>
      <c r="B483" s="213" t="s">
        <v>37</v>
      </c>
      <c r="C483" s="213" t="s">
        <v>95</v>
      </c>
      <c r="D483" s="284" t="s">
        <v>219</v>
      </c>
      <c r="E483" s="49" t="s">
        <v>725</v>
      </c>
      <c r="F483" s="50" t="s">
        <v>250</v>
      </c>
      <c r="G483" s="271" t="s">
        <v>60</v>
      </c>
      <c r="H483" s="194" t="s">
        <v>99</v>
      </c>
      <c r="I483" s="286">
        <v>50.370424027573002</v>
      </c>
      <c r="J483" s="287">
        <f t="shared" si="35"/>
        <v>200</v>
      </c>
      <c r="K483" s="288">
        <v>200</v>
      </c>
      <c r="L483" s="288"/>
      <c r="M483" s="289" t="e">
        <f t="shared" si="36"/>
        <v>#DIV/0!</v>
      </c>
      <c r="N483" s="289">
        <f t="shared" si="37"/>
        <v>0</v>
      </c>
      <c r="O483" s="290">
        <f>IF(K483="nio",0,IF(K483&gt;0,VLOOKUP(G483,'3-Productie normen'!A:K,VLOOKUP(K483,'3-Productie normen'!$B$35:$C$41,2,FALSE),FALSE)))/VLOOKUP(B483,'2-Kosten per locatie'!$A$12:$C$15,3,FALSE)</f>
        <v>0</v>
      </c>
      <c r="P483" s="290">
        <f t="shared" si="38"/>
        <v>0</v>
      </c>
      <c r="Q483" s="291"/>
      <c r="S483" s="292">
        <f t="shared" si="39"/>
        <v>10074.0848055146</v>
      </c>
    </row>
    <row r="484" spans="1:19" ht="14.1" customHeight="1">
      <c r="A484" s="38">
        <v>484</v>
      </c>
      <c r="B484" s="213" t="s">
        <v>37</v>
      </c>
      <c r="C484" s="213" t="s">
        <v>95</v>
      </c>
      <c r="D484" s="284" t="s">
        <v>219</v>
      </c>
      <c r="E484" s="49" t="s">
        <v>726</v>
      </c>
      <c r="F484" s="50" t="s">
        <v>727</v>
      </c>
      <c r="G484" s="268" t="s">
        <v>47</v>
      </c>
      <c r="H484" s="194" t="s">
        <v>99</v>
      </c>
      <c r="I484" s="286">
        <v>32.772500000000001</v>
      </c>
      <c r="J484" s="287">
        <f t="shared" si="35"/>
        <v>80</v>
      </c>
      <c r="K484" s="288">
        <v>80</v>
      </c>
      <c r="L484" s="288"/>
      <c r="M484" s="289" t="e">
        <f t="shared" si="36"/>
        <v>#DIV/0!</v>
      </c>
      <c r="N484" s="289">
        <f t="shared" si="37"/>
        <v>0</v>
      </c>
      <c r="O484" s="290">
        <f>IF(K484="nio",0,IF(K484&gt;0,VLOOKUP(G484,'3-Productie normen'!A:K,VLOOKUP(K484,'3-Productie normen'!$B$35:$C$41,2,FALSE),FALSE)))/VLOOKUP(B484,'2-Kosten per locatie'!$A$12:$C$15,3,FALSE)</f>
        <v>0</v>
      </c>
      <c r="P484" s="290">
        <f t="shared" si="38"/>
        <v>0</v>
      </c>
      <c r="Q484" s="291"/>
      <c r="S484" s="292">
        <f t="shared" si="39"/>
        <v>2621.8</v>
      </c>
    </row>
    <row r="485" spans="1:19" ht="14.1" customHeight="1">
      <c r="A485" s="38">
        <v>485</v>
      </c>
      <c r="B485" s="213" t="s">
        <v>37</v>
      </c>
      <c r="C485" s="213" t="s">
        <v>95</v>
      </c>
      <c r="D485" s="284" t="s">
        <v>219</v>
      </c>
      <c r="E485" s="49" t="s">
        <v>728</v>
      </c>
      <c r="F485" s="50" t="s">
        <v>153</v>
      </c>
      <c r="G485" s="268" t="s">
        <v>47</v>
      </c>
      <c r="H485" s="194" t="s">
        <v>99</v>
      </c>
      <c r="I485" s="286">
        <v>48.622500000000002</v>
      </c>
      <c r="J485" s="287">
        <f t="shared" si="35"/>
        <v>80</v>
      </c>
      <c r="K485" s="288">
        <v>80</v>
      </c>
      <c r="L485" s="288"/>
      <c r="M485" s="289" t="e">
        <f t="shared" si="36"/>
        <v>#DIV/0!</v>
      </c>
      <c r="N485" s="289">
        <f t="shared" si="37"/>
        <v>0</v>
      </c>
      <c r="O485" s="290">
        <f>IF(K485="nio",0,IF(K485&gt;0,VLOOKUP(G485,'3-Productie normen'!A:K,VLOOKUP(K485,'3-Productie normen'!$B$35:$C$41,2,FALSE),FALSE)))/VLOOKUP(B485,'2-Kosten per locatie'!$A$12:$C$15,3,FALSE)</f>
        <v>0</v>
      </c>
      <c r="P485" s="290">
        <f t="shared" si="38"/>
        <v>0</v>
      </c>
      <c r="Q485" s="291"/>
      <c r="S485" s="292">
        <f t="shared" si="39"/>
        <v>3889.8</v>
      </c>
    </row>
    <row r="486" spans="1:19" ht="14.1" customHeight="1">
      <c r="A486" s="38">
        <v>486</v>
      </c>
      <c r="B486" s="213" t="s">
        <v>37</v>
      </c>
      <c r="C486" s="213" t="s">
        <v>95</v>
      </c>
      <c r="D486" s="284" t="s">
        <v>219</v>
      </c>
      <c r="E486" s="49" t="s">
        <v>729</v>
      </c>
      <c r="F486" s="50" t="s">
        <v>730</v>
      </c>
      <c r="G486" s="268" t="s">
        <v>53</v>
      </c>
      <c r="H486" s="194" t="s">
        <v>99</v>
      </c>
      <c r="I486" s="286">
        <v>23.917265607303001</v>
      </c>
      <c r="J486" s="287">
        <f t="shared" si="35"/>
        <v>200</v>
      </c>
      <c r="K486" s="288">
        <v>200</v>
      </c>
      <c r="L486" s="288"/>
      <c r="M486" s="289" t="e">
        <f t="shared" si="36"/>
        <v>#DIV/0!</v>
      </c>
      <c r="N486" s="289">
        <f t="shared" si="37"/>
        <v>0</v>
      </c>
      <c r="O486" s="290">
        <f>IF(K486="nio",0,IF(K486&gt;0,VLOOKUP(G486,'3-Productie normen'!A:K,VLOOKUP(K486,'3-Productie normen'!$B$35:$C$41,2,FALSE),FALSE)))/VLOOKUP(B486,'2-Kosten per locatie'!$A$12:$C$15,3,FALSE)</f>
        <v>0</v>
      </c>
      <c r="P486" s="290">
        <f t="shared" si="38"/>
        <v>0</v>
      </c>
      <c r="Q486" s="291"/>
      <c r="S486" s="292">
        <f t="shared" si="39"/>
        <v>4783.4531214606004</v>
      </c>
    </row>
    <row r="487" spans="1:19" ht="14.1" customHeight="1">
      <c r="A487" s="38">
        <v>487</v>
      </c>
      <c r="B487" s="213" t="s">
        <v>37</v>
      </c>
      <c r="C487" s="213" t="s">
        <v>95</v>
      </c>
      <c r="D487" s="284" t="s">
        <v>219</v>
      </c>
      <c r="E487" s="49" t="s">
        <v>731</v>
      </c>
      <c r="F487" s="50" t="s">
        <v>417</v>
      </c>
      <c r="G487" s="194" t="s">
        <v>65</v>
      </c>
      <c r="H487" s="194" t="s">
        <v>99</v>
      </c>
      <c r="I487" s="286">
        <v>4.6470790697310003</v>
      </c>
      <c r="J487" s="287">
        <f t="shared" si="35"/>
        <v>0</v>
      </c>
      <c r="K487" s="288" t="s">
        <v>104</v>
      </c>
      <c r="L487" s="288"/>
      <c r="M487" s="289">
        <f t="shared" si="36"/>
        <v>0</v>
      </c>
      <c r="N487" s="289">
        <f t="shared" si="37"/>
        <v>0</v>
      </c>
      <c r="O487" s="290">
        <f>IF(K487="nio",0,IF(K487&gt;0,VLOOKUP(G487,'3-Productie normen'!A:K,VLOOKUP(K487,'3-Productie normen'!$B$35:$C$41,2,FALSE),FALSE)))/VLOOKUP(B487,'2-Kosten per locatie'!$A$12:$C$15,3,FALSE)</f>
        <v>0</v>
      </c>
      <c r="P487" s="290">
        <f t="shared" si="38"/>
        <v>0</v>
      </c>
      <c r="Q487" s="291"/>
      <c r="S487" s="292">
        <f t="shared" si="39"/>
        <v>0</v>
      </c>
    </row>
    <row r="488" spans="1:19" ht="14.1" customHeight="1">
      <c r="A488" s="38">
        <v>488</v>
      </c>
      <c r="B488" s="213" t="s">
        <v>37</v>
      </c>
      <c r="C488" s="213" t="s">
        <v>95</v>
      </c>
      <c r="D488" s="284" t="s">
        <v>219</v>
      </c>
      <c r="E488" s="49" t="s">
        <v>732</v>
      </c>
      <c r="F488" s="50" t="s">
        <v>733</v>
      </c>
      <c r="G488" s="194" t="s">
        <v>65</v>
      </c>
      <c r="H488" s="194" t="s">
        <v>99</v>
      </c>
      <c r="I488" s="286">
        <v>4.5409290697309999</v>
      </c>
      <c r="J488" s="287">
        <f t="shared" si="35"/>
        <v>0</v>
      </c>
      <c r="K488" s="288" t="s">
        <v>104</v>
      </c>
      <c r="L488" s="288"/>
      <c r="M488" s="289">
        <f t="shared" si="36"/>
        <v>0</v>
      </c>
      <c r="N488" s="289">
        <f t="shared" si="37"/>
        <v>0</v>
      </c>
      <c r="O488" s="290">
        <f>IF(K488="nio",0,IF(K488&gt;0,VLOOKUP(G488,'3-Productie normen'!A:K,VLOOKUP(K488,'3-Productie normen'!$B$35:$C$41,2,FALSE),FALSE)))/VLOOKUP(B488,'2-Kosten per locatie'!$A$12:$C$15,3,FALSE)</f>
        <v>0</v>
      </c>
      <c r="P488" s="290">
        <f t="shared" si="38"/>
        <v>0</v>
      </c>
      <c r="Q488" s="291"/>
      <c r="S488" s="292">
        <f t="shared" si="39"/>
        <v>0</v>
      </c>
    </row>
    <row r="489" spans="1:19" ht="14.1" customHeight="1">
      <c r="A489" s="38">
        <v>489</v>
      </c>
      <c r="B489" s="213" t="s">
        <v>37</v>
      </c>
      <c r="C489" s="213" t="s">
        <v>95</v>
      </c>
      <c r="D489" s="284" t="s">
        <v>219</v>
      </c>
      <c r="E489" s="49" t="s">
        <v>734</v>
      </c>
      <c r="F489" s="50" t="s">
        <v>735</v>
      </c>
      <c r="G489" s="268" t="s">
        <v>47</v>
      </c>
      <c r="H489" s="194" t="s">
        <v>99</v>
      </c>
      <c r="I489" s="286">
        <v>29.222276253235002</v>
      </c>
      <c r="J489" s="287">
        <f t="shared" si="35"/>
        <v>80</v>
      </c>
      <c r="K489" s="288">
        <v>80</v>
      </c>
      <c r="L489" s="288"/>
      <c r="M489" s="289" t="e">
        <f t="shared" si="36"/>
        <v>#DIV/0!</v>
      </c>
      <c r="N489" s="289">
        <f t="shared" si="37"/>
        <v>0</v>
      </c>
      <c r="O489" s="290">
        <f>IF(K489="nio",0,IF(K489&gt;0,VLOOKUP(G489,'3-Productie normen'!A:K,VLOOKUP(K489,'3-Productie normen'!$B$35:$C$41,2,FALSE),FALSE)))/VLOOKUP(B489,'2-Kosten per locatie'!$A$12:$C$15,3,FALSE)</f>
        <v>0</v>
      </c>
      <c r="P489" s="290">
        <f t="shared" si="38"/>
        <v>0</v>
      </c>
      <c r="Q489" s="291"/>
      <c r="S489" s="292">
        <f t="shared" si="39"/>
        <v>2337.7821002588003</v>
      </c>
    </row>
    <row r="490" spans="1:19" ht="14.1" customHeight="1">
      <c r="A490" s="38">
        <v>490</v>
      </c>
      <c r="B490" s="213" t="s">
        <v>37</v>
      </c>
      <c r="C490" s="213" t="s">
        <v>95</v>
      </c>
      <c r="D490" s="284" t="s">
        <v>219</v>
      </c>
      <c r="E490" s="49" t="s">
        <v>736</v>
      </c>
      <c r="F490" s="50" t="s">
        <v>737</v>
      </c>
      <c r="G490" s="194" t="s">
        <v>65</v>
      </c>
      <c r="H490" s="194" t="s">
        <v>99</v>
      </c>
      <c r="I490" s="286">
        <v>2.38</v>
      </c>
      <c r="J490" s="287">
        <f t="shared" si="35"/>
        <v>0</v>
      </c>
      <c r="K490" s="288" t="s">
        <v>104</v>
      </c>
      <c r="L490" s="288"/>
      <c r="M490" s="289">
        <f t="shared" si="36"/>
        <v>0</v>
      </c>
      <c r="N490" s="289">
        <f t="shared" si="37"/>
        <v>0</v>
      </c>
      <c r="O490" s="290">
        <f>IF(K490="nio",0,IF(K490&gt;0,VLOOKUP(G490,'3-Productie normen'!A:K,VLOOKUP(K490,'3-Productie normen'!$B$35:$C$41,2,FALSE),FALSE)))/VLOOKUP(B490,'2-Kosten per locatie'!$A$12:$C$15,3,FALSE)</f>
        <v>0</v>
      </c>
      <c r="P490" s="290">
        <f t="shared" si="38"/>
        <v>0</v>
      </c>
      <c r="Q490" s="291"/>
      <c r="S490" s="292">
        <f t="shared" si="39"/>
        <v>0</v>
      </c>
    </row>
    <row r="491" spans="1:19" ht="14.1" customHeight="1">
      <c r="A491" s="38">
        <v>491</v>
      </c>
      <c r="B491" s="213" t="s">
        <v>37</v>
      </c>
      <c r="C491" s="213" t="s">
        <v>95</v>
      </c>
      <c r="D491" s="284" t="s">
        <v>301</v>
      </c>
      <c r="E491" s="49" t="s">
        <v>738</v>
      </c>
      <c r="F491" s="50" t="s">
        <v>658</v>
      </c>
      <c r="G491" s="268" t="s">
        <v>49</v>
      </c>
      <c r="H491" s="194" t="s">
        <v>99</v>
      </c>
      <c r="I491" s="286">
        <v>20.630495</v>
      </c>
      <c r="J491" s="287">
        <f t="shared" si="35"/>
        <v>200</v>
      </c>
      <c r="K491" s="288">
        <v>200</v>
      </c>
      <c r="L491" s="288"/>
      <c r="M491" s="289" t="e">
        <f t="shared" si="36"/>
        <v>#DIV/0!</v>
      </c>
      <c r="N491" s="289">
        <f t="shared" si="37"/>
        <v>0</v>
      </c>
      <c r="O491" s="290">
        <f>IF(K491="nio",0,IF(K491&gt;0,VLOOKUP(G491,'3-Productie normen'!A:K,VLOOKUP(K491,'3-Productie normen'!$B$35:$C$41,2,FALSE),FALSE)))/VLOOKUP(B491,'2-Kosten per locatie'!$A$12:$C$15,3,FALSE)</f>
        <v>0</v>
      </c>
      <c r="P491" s="290">
        <f t="shared" si="38"/>
        <v>0</v>
      </c>
      <c r="Q491" s="291"/>
      <c r="S491" s="292">
        <f t="shared" si="39"/>
        <v>4126.0990000000002</v>
      </c>
    </row>
    <row r="492" spans="1:19" ht="14.1" customHeight="1">
      <c r="A492" s="38">
        <v>492</v>
      </c>
      <c r="B492" s="213" t="s">
        <v>37</v>
      </c>
      <c r="C492" s="213" t="s">
        <v>95</v>
      </c>
      <c r="D492" s="284" t="s">
        <v>301</v>
      </c>
      <c r="E492" s="49" t="s">
        <v>739</v>
      </c>
      <c r="F492" s="50" t="s">
        <v>740</v>
      </c>
      <c r="G492" s="194" t="s">
        <v>65</v>
      </c>
      <c r="H492" s="194" t="s">
        <v>99</v>
      </c>
      <c r="I492" s="286">
        <v>9.3439999999999994</v>
      </c>
      <c r="J492" s="287">
        <f t="shared" si="35"/>
        <v>0</v>
      </c>
      <c r="K492" s="288" t="s">
        <v>104</v>
      </c>
      <c r="L492" s="288"/>
      <c r="M492" s="289">
        <f t="shared" si="36"/>
        <v>0</v>
      </c>
      <c r="N492" s="289">
        <f t="shared" si="37"/>
        <v>0</v>
      </c>
      <c r="O492" s="290">
        <f>IF(K492="nio",0,IF(K492&gt;0,VLOOKUP(G492,'3-Productie normen'!A:K,VLOOKUP(K492,'3-Productie normen'!$B$35:$C$41,2,FALSE),FALSE)))/VLOOKUP(B492,'2-Kosten per locatie'!$A$12:$C$15,3,FALSE)</f>
        <v>0</v>
      </c>
      <c r="P492" s="290">
        <f t="shared" si="38"/>
        <v>0</v>
      </c>
      <c r="Q492" s="291"/>
      <c r="S492" s="292">
        <f t="shared" si="39"/>
        <v>0</v>
      </c>
    </row>
    <row r="493" spans="1:19" ht="14.1" customHeight="1">
      <c r="A493" s="38">
        <v>493</v>
      </c>
      <c r="B493" s="213" t="s">
        <v>37</v>
      </c>
      <c r="C493" s="213" t="s">
        <v>95</v>
      </c>
      <c r="D493" s="284" t="s">
        <v>301</v>
      </c>
      <c r="E493" s="49" t="s">
        <v>741</v>
      </c>
      <c r="F493" s="50" t="s">
        <v>570</v>
      </c>
      <c r="G493" s="268" t="s">
        <v>49</v>
      </c>
      <c r="H493" s="194" t="s">
        <v>99</v>
      </c>
      <c r="I493" s="286">
        <v>8.19</v>
      </c>
      <c r="J493" s="287">
        <f t="shared" si="35"/>
        <v>200</v>
      </c>
      <c r="K493" s="288">
        <v>200</v>
      </c>
      <c r="L493" s="288"/>
      <c r="M493" s="289" t="e">
        <f t="shared" si="36"/>
        <v>#DIV/0!</v>
      </c>
      <c r="N493" s="289">
        <f t="shared" si="37"/>
        <v>0</v>
      </c>
      <c r="O493" s="290">
        <f>IF(K493="nio",0,IF(K493&gt;0,VLOOKUP(G493,'3-Productie normen'!A:K,VLOOKUP(K493,'3-Productie normen'!$B$35:$C$41,2,FALSE),FALSE)))/VLOOKUP(B493,'2-Kosten per locatie'!$A$12:$C$15,3,FALSE)</f>
        <v>0</v>
      </c>
      <c r="P493" s="290">
        <f t="shared" si="38"/>
        <v>0</v>
      </c>
      <c r="Q493" s="291"/>
      <c r="S493" s="292">
        <f t="shared" si="39"/>
        <v>1638</v>
      </c>
    </row>
    <row r="494" spans="1:19" ht="14.1" customHeight="1">
      <c r="A494" s="38">
        <v>494</v>
      </c>
      <c r="B494" s="213" t="s">
        <v>37</v>
      </c>
      <c r="C494" s="213" t="s">
        <v>95</v>
      </c>
      <c r="D494" s="284" t="s">
        <v>301</v>
      </c>
      <c r="E494" s="49" t="s">
        <v>742</v>
      </c>
      <c r="F494" s="50" t="s">
        <v>363</v>
      </c>
      <c r="G494" s="194" t="s">
        <v>65</v>
      </c>
      <c r="H494" s="194" t="s">
        <v>99</v>
      </c>
      <c r="I494" s="286">
        <v>1.5</v>
      </c>
      <c r="J494" s="287">
        <f t="shared" si="35"/>
        <v>0</v>
      </c>
      <c r="K494" s="288" t="s">
        <v>104</v>
      </c>
      <c r="L494" s="288"/>
      <c r="M494" s="289">
        <f t="shared" si="36"/>
        <v>0</v>
      </c>
      <c r="N494" s="289">
        <f t="shared" si="37"/>
        <v>0</v>
      </c>
      <c r="O494" s="290">
        <f>IF(K494="nio",0,IF(K494&gt;0,VLOOKUP(G494,'3-Productie normen'!A:K,VLOOKUP(K494,'3-Productie normen'!$B$35:$C$41,2,FALSE),FALSE)))/VLOOKUP(B494,'2-Kosten per locatie'!$A$12:$C$15,3,FALSE)</f>
        <v>0</v>
      </c>
      <c r="P494" s="290">
        <f t="shared" si="38"/>
        <v>0</v>
      </c>
      <c r="Q494" s="291"/>
      <c r="S494" s="292">
        <f t="shared" si="39"/>
        <v>0</v>
      </c>
    </row>
    <row r="495" spans="1:19" ht="14.1" customHeight="1">
      <c r="A495" s="38">
        <v>495</v>
      </c>
      <c r="B495" s="213" t="s">
        <v>37</v>
      </c>
      <c r="C495" s="213" t="s">
        <v>95</v>
      </c>
      <c r="D495" s="284" t="s">
        <v>301</v>
      </c>
      <c r="E495" s="49" t="s">
        <v>743</v>
      </c>
      <c r="F495" s="50" t="s">
        <v>59</v>
      </c>
      <c r="G495" s="194" t="s">
        <v>65</v>
      </c>
      <c r="H495" s="194" t="s">
        <v>99</v>
      </c>
      <c r="I495" s="286">
        <v>3.4765000000000001</v>
      </c>
      <c r="J495" s="287">
        <f t="shared" si="35"/>
        <v>0</v>
      </c>
      <c r="K495" s="288" t="s">
        <v>104</v>
      </c>
      <c r="L495" s="288"/>
      <c r="M495" s="289">
        <f t="shared" si="36"/>
        <v>0</v>
      </c>
      <c r="N495" s="289">
        <f t="shared" si="37"/>
        <v>0</v>
      </c>
      <c r="O495" s="290">
        <f>IF(K495="nio",0,IF(K495&gt;0,VLOOKUP(G495,'3-Productie normen'!A:K,VLOOKUP(K495,'3-Productie normen'!$B$35:$C$41,2,FALSE),FALSE)))/VLOOKUP(B495,'2-Kosten per locatie'!$A$12:$C$15,3,FALSE)</f>
        <v>0</v>
      </c>
      <c r="P495" s="290">
        <f t="shared" si="38"/>
        <v>0</v>
      </c>
      <c r="Q495" s="291"/>
      <c r="S495" s="292">
        <f t="shared" si="39"/>
        <v>0</v>
      </c>
    </row>
    <row r="496" spans="1:19" ht="14.1" customHeight="1">
      <c r="A496" s="38">
        <v>496</v>
      </c>
      <c r="B496" s="213" t="s">
        <v>37</v>
      </c>
      <c r="C496" s="213" t="s">
        <v>95</v>
      </c>
      <c r="D496" s="284" t="s">
        <v>301</v>
      </c>
      <c r="E496" s="49" t="s">
        <v>744</v>
      </c>
      <c r="F496" s="50" t="s">
        <v>745</v>
      </c>
      <c r="G496" s="194" t="s">
        <v>65</v>
      </c>
      <c r="H496" s="194" t="s">
        <v>99</v>
      </c>
      <c r="I496" s="286">
        <v>1.6037999999999999</v>
      </c>
      <c r="J496" s="287">
        <f t="shared" si="35"/>
        <v>0</v>
      </c>
      <c r="K496" s="288" t="s">
        <v>104</v>
      </c>
      <c r="L496" s="288"/>
      <c r="M496" s="289">
        <f t="shared" si="36"/>
        <v>0</v>
      </c>
      <c r="N496" s="289">
        <f t="shared" si="37"/>
        <v>0</v>
      </c>
      <c r="O496" s="290">
        <f>IF(K496="nio",0,IF(K496&gt;0,VLOOKUP(G496,'3-Productie normen'!A:K,VLOOKUP(K496,'3-Productie normen'!$B$35:$C$41,2,FALSE),FALSE)))/VLOOKUP(B496,'2-Kosten per locatie'!$A$12:$C$15,3,FALSE)</f>
        <v>0</v>
      </c>
      <c r="P496" s="290">
        <f t="shared" si="38"/>
        <v>0</v>
      </c>
      <c r="Q496" s="291"/>
      <c r="S496" s="292">
        <f t="shared" si="39"/>
        <v>0</v>
      </c>
    </row>
    <row r="497" spans="1:19" ht="14.1" customHeight="1">
      <c r="A497" s="38">
        <v>497</v>
      </c>
      <c r="B497" s="213" t="s">
        <v>37</v>
      </c>
      <c r="C497" s="213" t="s">
        <v>95</v>
      </c>
      <c r="D497" s="284" t="s">
        <v>301</v>
      </c>
      <c r="E497" s="49" t="s">
        <v>746</v>
      </c>
      <c r="F497" s="50" t="s">
        <v>574</v>
      </c>
      <c r="G497" s="268" t="s">
        <v>48</v>
      </c>
      <c r="H497" s="194" t="s">
        <v>139</v>
      </c>
      <c r="I497" s="286">
        <v>7.3630800000000001</v>
      </c>
      <c r="J497" s="287">
        <f t="shared" si="35"/>
        <v>400</v>
      </c>
      <c r="K497" s="288">
        <v>200</v>
      </c>
      <c r="L497" s="288">
        <v>200</v>
      </c>
      <c r="M497" s="289" t="e">
        <f t="shared" si="36"/>
        <v>#DIV/0!</v>
      </c>
      <c r="N497" s="289" t="e">
        <f t="shared" si="37"/>
        <v>#DIV/0!</v>
      </c>
      <c r="O497" s="290">
        <f>IF(K497="nio",0,IF(K497&gt;0,VLOOKUP(G497,'3-Productie normen'!A:K,VLOOKUP(K497,'3-Productie normen'!$B$35:$C$41,2,FALSE),FALSE)))/VLOOKUP(B497,'2-Kosten per locatie'!$A$12:$C$15,3,FALSE)</f>
        <v>0</v>
      </c>
      <c r="P497" s="290">
        <f t="shared" si="38"/>
        <v>0</v>
      </c>
      <c r="Q497" s="291"/>
      <c r="S497" s="292">
        <f t="shared" si="39"/>
        <v>2945.232</v>
      </c>
    </row>
    <row r="498" spans="1:19" ht="14.1" customHeight="1">
      <c r="A498" s="38">
        <v>498</v>
      </c>
      <c r="B498" s="213" t="s">
        <v>37</v>
      </c>
      <c r="C498" s="213" t="s">
        <v>95</v>
      </c>
      <c r="D498" s="284" t="s">
        <v>301</v>
      </c>
      <c r="E498" s="49" t="s">
        <v>747</v>
      </c>
      <c r="F498" s="50" t="s">
        <v>426</v>
      </c>
      <c r="G498" s="268" t="s">
        <v>48</v>
      </c>
      <c r="H498" s="194" t="s">
        <v>139</v>
      </c>
      <c r="I498" s="286">
        <v>1.1585852000000001</v>
      </c>
      <c r="J498" s="287">
        <f t="shared" si="35"/>
        <v>400</v>
      </c>
      <c r="K498" s="288">
        <v>200</v>
      </c>
      <c r="L498" s="288">
        <v>200</v>
      </c>
      <c r="M498" s="289" t="e">
        <f t="shared" si="36"/>
        <v>#DIV/0!</v>
      </c>
      <c r="N498" s="289" t="e">
        <f t="shared" si="37"/>
        <v>#DIV/0!</v>
      </c>
      <c r="O498" s="290">
        <f>IF(K498="nio",0,IF(K498&gt;0,VLOOKUP(G498,'3-Productie normen'!A:K,VLOOKUP(K498,'3-Productie normen'!$B$35:$C$41,2,FALSE),FALSE)))/VLOOKUP(B498,'2-Kosten per locatie'!$A$12:$C$15,3,FALSE)</f>
        <v>0</v>
      </c>
      <c r="P498" s="290">
        <f t="shared" si="38"/>
        <v>0</v>
      </c>
      <c r="Q498" s="291"/>
      <c r="S498" s="292">
        <f t="shared" si="39"/>
        <v>463.43408000000005</v>
      </c>
    </row>
    <row r="499" spans="1:19" ht="14.1" customHeight="1">
      <c r="A499" s="38">
        <v>499</v>
      </c>
      <c r="B499" s="213" t="s">
        <v>37</v>
      </c>
      <c r="C499" s="213" t="s">
        <v>95</v>
      </c>
      <c r="D499" s="284" t="s">
        <v>301</v>
      </c>
      <c r="E499" s="49" t="s">
        <v>748</v>
      </c>
      <c r="F499" s="50" t="s">
        <v>426</v>
      </c>
      <c r="G499" s="268" t="s">
        <v>48</v>
      </c>
      <c r="H499" s="194" t="s">
        <v>139</v>
      </c>
      <c r="I499" s="286">
        <v>1.1463852000000001</v>
      </c>
      <c r="J499" s="287">
        <f t="shared" si="35"/>
        <v>400</v>
      </c>
      <c r="K499" s="288">
        <v>200</v>
      </c>
      <c r="L499" s="288">
        <v>200</v>
      </c>
      <c r="M499" s="289" t="e">
        <f t="shared" si="36"/>
        <v>#DIV/0!</v>
      </c>
      <c r="N499" s="289" t="e">
        <f t="shared" si="37"/>
        <v>#DIV/0!</v>
      </c>
      <c r="O499" s="290">
        <f>IF(K499="nio",0,IF(K499&gt;0,VLOOKUP(G499,'3-Productie normen'!A:K,VLOOKUP(K499,'3-Productie normen'!$B$35:$C$41,2,FALSE),FALSE)))/VLOOKUP(B499,'2-Kosten per locatie'!$A$12:$C$15,3,FALSE)</f>
        <v>0</v>
      </c>
      <c r="P499" s="290">
        <f t="shared" si="38"/>
        <v>0</v>
      </c>
      <c r="Q499" s="291"/>
      <c r="S499" s="292">
        <f t="shared" si="39"/>
        <v>458.55408000000006</v>
      </c>
    </row>
    <row r="500" spans="1:19" ht="14.1" customHeight="1">
      <c r="A500" s="38">
        <v>500</v>
      </c>
      <c r="B500" s="213" t="s">
        <v>37</v>
      </c>
      <c r="C500" s="213" t="s">
        <v>95</v>
      </c>
      <c r="D500" s="284" t="s">
        <v>301</v>
      </c>
      <c r="E500" s="49" t="s">
        <v>749</v>
      </c>
      <c r="F500" s="50" t="s">
        <v>426</v>
      </c>
      <c r="G500" s="268" t="s">
        <v>48</v>
      </c>
      <c r="H500" s="194" t="s">
        <v>139</v>
      </c>
      <c r="I500" s="286">
        <v>1.1586095999999999</v>
      </c>
      <c r="J500" s="287">
        <f t="shared" si="35"/>
        <v>400</v>
      </c>
      <c r="K500" s="288">
        <v>200</v>
      </c>
      <c r="L500" s="288">
        <v>200</v>
      </c>
      <c r="M500" s="289" t="e">
        <f t="shared" si="36"/>
        <v>#DIV/0!</v>
      </c>
      <c r="N500" s="289" t="e">
        <f t="shared" si="37"/>
        <v>#DIV/0!</v>
      </c>
      <c r="O500" s="290">
        <f>IF(K500="nio",0,IF(K500&gt;0,VLOOKUP(G500,'3-Productie normen'!A:K,VLOOKUP(K500,'3-Productie normen'!$B$35:$C$41,2,FALSE),FALSE)))/VLOOKUP(B500,'2-Kosten per locatie'!$A$12:$C$15,3,FALSE)</f>
        <v>0</v>
      </c>
      <c r="P500" s="290">
        <f t="shared" si="38"/>
        <v>0</v>
      </c>
      <c r="Q500" s="291"/>
      <c r="S500" s="292">
        <f t="shared" si="39"/>
        <v>463.44383999999997</v>
      </c>
    </row>
    <row r="501" spans="1:19" ht="14.1" customHeight="1">
      <c r="A501" s="38">
        <v>501</v>
      </c>
      <c r="B501" s="213" t="s">
        <v>37</v>
      </c>
      <c r="C501" s="213" t="s">
        <v>95</v>
      </c>
      <c r="D501" s="284" t="s">
        <v>301</v>
      </c>
      <c r="E501" s="49" t="s">
        <v>750</v>
      </c>
      <c r="F501" s="50" t="s">
        <v>62</v>
      </c>
      <c r="G501" s="271" t="s">
        <v>62</v>
      </c>
      <c r="H501" s="194" t="s">
        <v>99</v>
      </c>
      <c r="I501" s="286">
        <v>116.01</v>
      </c>
      <c r="J501" s="287">
        <f t="shared" si="35"/>
        <v>200</v>
      </c>
      <c r="K501" s="288">
        <v>200</v>
      </c>
      <c r="L501" s="288"/>
      <c r="M501" s="289" t="e">
        <f t="shared" si="36"/>
        <v>#DIV/0!</v>
      </c>
      <c r="N501" s="289">
        <f t="shared" si="37"/>
        <v>0</v>
      </c>
      <c r="O501" s="290">
        <f>IF(K501="nio",0,IF(K501&gt;0,VLOOKUP(G501,'3-Productie normen'!A:K,VLOOKUP(K501,'3-Productie normen'!$B$35:$C$41,2,FALSE),FALSE)))/VLOOKUP(B501,'2-Kosten per locatie'!$A$12:$C$15,3,FALSE)</f>
        <v>0</v>
      </c>
      <c r="P501" s="290">
        <f t="shared" si="38"/>
        <v>0</v>
      </c>
      <c r="Q501" s="291"/>
      <c r="S501" s="292">
        <f t="shared" si="39"/>
        <v>23202</v>
      </c>
    </row>
    <row r="502" spans="1:19" ht="14.1" customHeight="1">
      <c r="A502" s="38">
        <v>502</v>
      </c>
      <c r="B502" s="213" t="s">
        <v>37</v>
      </c>
      <c r="C502" s="213" t="s">
        <v>95</v>
      </c>
      <c r="D502" s="284" t="s">
        <v>301</v>
      </c>
      <c r="E502" s="49" t="s">
        <v>751</v>
      </c>
      <c r="F502" s="50" t="s">
        <v>210</v>
      </c>
      <c r="G502" s="268" t="s">
        <v>49</v>
      </c>
      <c r="H502" s="194" t="s">
        <v>99</v>
      </c>
      <c r="I502" s="286">
        <v>53.968932532997002</v>
      </c>
      <c r="J502" s="287">
        <f t="shared" si="35"/>
        <v>200</v>
      </c>
      <c r="K502" s="288">
        <v>200</v>
      </c>
      <c r="L502" s="288"/>
      <c r="M502" s="289" t="e">
        <f t="shared" si="36"/>
        <v>#DIV/0!</v>
      </c>
      <c r="N502" s="289">
        <f t="shared" si="37"/>
        <v>0</v>
      </c>
      <c r="O502" s="290">
        <f>IF(K502="nio",0,IF(K502&gt;0,VLOOKUP(G502,'3-Productie normen'!A:K,VLOOKUP(K502,'3-Productie normen'!$B$35:$C$41,2,FALSE),FALSE)))/VLOOKUP(B502,'2-Kosten per locatie'!$A$12:$C$15,3,FALSE)</f>
        <v>0</v>
      </c>
      <c r="P502" s="290">
        <f t="shared" si="38"/>
        <v>0</v>
      </c>
      <c r="Q502" s="291"/>
      <c r="S502" s="292">
        <f t="shared" si="39"/>
        <v>10793.786506599401</v>
      </c>
    </row>
    <row r="503" spans="1:19" ht="14.1" customHeight="1">
      <c r="A503" s="38">
        <v>503</v>
      </c>
      <c r="B503" s="213" t="s">
        <v>37</v>
      </c>
      <c r="C503" s="213" t="s">
        <v>95</v>
      </c>
      <c r="D503" s="284" t="s">
        <v>301</v>
      </c>
      <c r="E503" s="49" t="s">
        <v>752</v>
      </c>
      <c r="F503" s="50" t="s">
        <v>178</v>
      </c>
      <c r="G503" s="194" t="s">
        <v>65</v>
      </c>
      <c r="H503" s="194" t="s">
        <v>99</v>
      </c>
      <c r="I503" s="286">
        <v>0.51300000000000001</v>
      </c>
      <c r="J503" s="287">
        <f t="shared" si="35"/>
        <v>0</v>
      </c>
      <c r="K503" s="288" t="s">
        <v>104</v>
      </c>
      <c r="L503" s="288"/>
      <c r="M503" s="289">
        <f t="shared" si="36"/>
        <v>0</v>
      </c>
      <c r="N503" s="289">
        <f t="shared" si="37"/>
        <v>0</v>
      </c>
      <c r="O503" s="290">
        <f>IF(K503="nio",0,IF(K503&gt;0,VLOOKUP(G503,'3-Productie normen'!A:K,VLOOKUP(K503,'3-Productie normen'!$B$35:$C$41,2,FALSE),FALSE)))/VLOOKUP(B503,'2-Kosten per locatie'!$A$12:$C$15,3,FALSE)</f>
        <v>0</v>
      </c>
      <c r="P503" s="290">
        <f t="shared" si="38"/>
        <v>0</v>
      </c>
      <c r="Q503" s="291"/>
      <c r="S503" s="292">
        <f t="shared" si="39"/>
        <v>0</v>
      </c>
    </row>
    <row r="504" spans="1:19" ht="14.1" customHeight="1">
      <c r="A504" s="38">
        <v>504</v>
      </c>
      <c r="B504" s="213" t="s">
        <v>37</v>
      </c>
      <c r="C504" s="213" t="s">
        <v>95</v>
      </c>
      <c r="D504" s="284" t="s">
        <v>301</v>
      </c>
      <c r="E504" s="49" t="s">
        <v>753</v>
      </c>
      <c r="F504" s="50" t="s">
        <v>363</v>
      </c>
      <c r="G504" s="194" t="s">
        <v>65</v>
      </c>
      <c r="H504" s="194" t="s">
        <v>99</v>
      </c>
      <c r="I504" s="286">
        <v>1.05</v>
      </c>
      <c r="J504" s="287">
        <f t="shared" si="35"/>
        <v>0</v>
      </c>
      <c r="K504" s="288" t="s">
        <v>104</v>
      </c>
      <c r="L504" s="288"/>
      <c r="M504" s="289">
        <f t="shared" si="36"/>
        <v>0</v>
      </c>
      <c r="N504" s="289">
        <f t="shared" si="37"/>
        <v>0</v>
      </c>
      <c r="O504" s="290">
        <f>IF(K504="nio",0,IF(K504&gt;0,VLOOKUP(G504,'3-Productie normen'!A:K,VLOOKUP(K504,'3-Productie normen'!$B$35:$C$41,2,FALSE),FALSE)))/VLOOKUP(B504,'2-Kosten per locatie'!$A$12:$C$15,3,FALSE)</f>
        <v>0</v>
      </c>
      <c r="P504" s="290">
        <f t="shared" si="38"/>
        <v>0</v>
      </c>
      <c r="Q504" s="291"/>
      <c r="S504" s="292">
        <f t="shared" si="39"/>
        <v>0</v>
      </c>
    </row>
    <row r="505" spans="1:19" ht="14.1" customHeight="1">
      <c r="A505" s="38">
        <v>505</v>
      </c>
      <c r="B505" s="213" t="s">
        <v>37</v>
      </c>
      <c r="C505" s="213" t="s">
        <v>95</v>
      </c>
      <c r="D505" s="284" t="s">
        <v>301</v>
      </c>
      <c r="E505" s="49" t="s">
        <v>754</v>
      </c>
      <c r="F505" s="50" t="s">
        <v>755</v>
      </c>
      <c r="G505" s="268" t="s">
        <v>60</v>
      </c>
      <c r="H505" s="194" t="s">
        <v>99</v>
      </c>
      <c r="I505" s="286">
        <v>60.020249999995002</v>
      </c>
      <c r="J505" s="287">
        <f t="shared" si="35"/>
        <v>200</v>
      </c>
      <c r="K505" s="288">
        <v>200</v>
      </c>
      <c r="L505" s="288"/>
      <c r="M505" s="289" t="e">
        <f t="shared" si="36"/>
        <v>#DIV/0!</v>
      </c>
      <c r="N505" s="289">
        <f t="shared" si="37"/>
        <v>0</v>
      </c>
      <c r="O505" s="290">
        <f>IF(K505="nio",0,IF(K505&gt;0,VLOOKUP(G505,'3-Productie normen'!A:K,VLOOKUP(K505,'3-Productie normen'!$B$35:$C$41,2,FALSE),FALSE)))/VLOOKUP(B505,'2-Kosten per locatie'!$A$12:$C$15,3,FALSE)</f>
        <v>0</v>
      </c>
      <c r="P505" s="290">
        <f t="shared" si="38"/>
        <v>0</v>
      </c>
      <c r="Q505" s="291"/>
      <c r="S505" s="292">
        <f t="shared" si="39"/>
        <v>12004.049999999001</v>
      </c>
    </row>
    <row r="506" spans="1:19" ht="14.1" customHeight="1">
      <c r="A506" s="38">
        <v>506</v>
      </c>
      <c r="B506" s="213" t="s">
        <v>37</v>
      </c>
      <c r="C506" s="213" t="s">
        <v>95</v>
      </c>
      <c r="D506" s="284" t="s">
        <v>301</v>
      </c>
      <c r="E506" s="49" t="s">
        <v>756</v>
      </c>
      <c r="F506" s="50" t="s">
        <v>755</v>
      </c>
      <c r="G506" s="268" t="s">
        <v>60</v>
      </c>
      <c r="H506" s="194" t="s">
        <v>99</v>
      </c>
      <c r="I506" s="286">
        <v>59.979199999999999</v>
      </c>
      <c r="J506" s="287">
        <f t="shared" si="35"/>
        <v>200</v>
      </c>
      <c r="K506" s="288">
        <v>200</v>
      </c>
      <c r="L506" s="288"/>
      <c r="M506" s="289" t="e">
        <f t="shared" si="36"/>
        <v>#DIV/0!</v>
      </c>
      <c r="N506" s="289">
        <f t="shared" si="37"/>
        <v>0</v>
      </c>
      <c r="O506" s="290">
        <f>IF(K506="nio",0,IF(K506&gt;0,VLOOKUP(G506,'3-Productie normen'!A:K,VLOOKUP(K506,'3-Productie normen'!$B$35:$C$41,2,FALSE),FALSE)))/VLOOKUP(B506,'2-Kosten per locatie'!$A$12:$C$15,3,FALSE)</f>
        <v>0</v>
      </c>
      <c r="P506" s="290">
        <f t="shared" si="38"/>
        <v>0</v>
      </c>
      <c r="Q506" s="291"/>
      <c r="S506" s="292">
        <f t="shared" si="39"/>
        <v>11995.84</v>
      </c>
    </row>
    <row r="507" spans="1:19" ht="14.1" customHeight="1">
      <c r="A507" s="38">
        <v>507</v>
      </c>
      <c r="B507" s="213" t="s">
        <v>37</v>
      </c>
      <c r="C507" s="213" t="s">
        <v>95</v>
      </c>
      <c r="D507" s="284" t="s">
        <v>301</v>
      </c>
      <c r="E507" s="49" t="s">
        <v>757</v>
      </c>
      <c r="F507" s="50" t="s">
        <v>758</v>
      </c>
      <c r="G507" s="194" t="s">
        <v>65</v>
      </c>
      <c r="H507" s="194" t="s">
        <v>99</v>
      </c>
      <c r="I507" s="286">
        <v>8.9718720091929995</v>
      </c>
      <c r="J507" s="287">
        <f t="shared" si="35"/>
        <v>0</v>
      </c>
      <c r="K507" s="288" t="s">
        <v>104</v>
      </c>
      <c r="L507" s="288"/>
      <c r="M507" s="289">
        <f t="shared" si="36"/>
        <v>0</v>
      </c>
      <c r="N507" s="289">
        <f t="shared" si="37"/>
        <v>0</v>
      </c>
      <c r="O507" s="290">
        <f>IF(K507="nio",0,IF(K507&gt;0,VLOOKUP(G507,'3-Productie normen'!A:K,VLOOKUP(K507,'3-Productie normen'!$B$35:$C$41,2,FALSE),FALSE)))/VLOOKUP(B507,'2-Kosten per locatie'!$A$12:$C$15,3,FALSE)</f>
        <v>0</v>
      </c>
      <c r="P507" s="290">
        <f t="shared" si="38"/>
        <v>0</v>
      </c>
      <c r="Q507" s="291"/>
      <c r="S507" s="292">
        <f t="shared" si="39"/>
        <v>0</v>
      </c>
    </row>
    <row r="508" spans="1:19" ht="14.1" customHeight="1">
      <c r="A508" s="38">
        <v>508</v>
      </c>
      <c r="B508" s="213" t="s">
        <v>37</v>
      </c>
      <c r="C508" s="213" t="s">
        <v>95</v>
      </c>
      <c r="D508" s="284" t="s">
        <v>301</v>
      </c>
      <c r="E508" s="49" t="s">
        <v>759</v>
      </c>
      <c r="F508" s="50" t="s">
        <v>178</v>
      </c>
      <c r="G508" s="194" t="s">
        <v>65</v>
      </c>
      <c r="H508" s="194" t="s">
        <v>99</v>
      </c>
      <c r="I508" s="286">
        <v>1.209371115543</v>
      </c>
      <c r="J508" s="287">
        <f t="shared" si="35"/>
        <v>0</v>
      </c>
      <c r="K508" s="288" t="s">
        <v>104</v>
      </c>
      <c r="L508" s="288"/>
      <c r="M508" s="289">
        <f t="shared" si="36"/>
        <v>0</v>
      </c>
      <c r="N508" s="289">
        <f t="shared" si="37"/>
        <v>0</v>
      </c>
      <c r="O508" s="290">
        <f>IF(K508="nio",0,IF(K508&gt;0,VLOOKUP(G508,'3-Productie normen'!A:K,VLOOKUP(K508,'3-Productie normen'!$B$35:$C$41,2,FALSE),FALSE)))/VLOOKUP(B508,'2-Kosten per locatie'!$A$12:$C$15,3,FALSE)</f>
        <v>0</v>
      </c>
      <c r="P508" s="290">
        <f t="shared" si="38"/>
        <v>0</v>
      </c>
      <c r="Q508" s="291"/>
      <c r="S508" s="292">
        <f t="shared" si="39"/>
        <v>0</v>
      </c>
    </row>
    <row r="509" spans="1:19" ht="14.1" customHeight="1">
      <c r="A509" s="38">
        <v>509</v>
      </c>
      <c r="B509" s="213" t="s">
        <v>37</v>
      </c>
      <c r="C509" s="213" t="s">
        <v>95</v>
      </c>
      <c r="D509" s="284" t="s">
        <v>301</v>
      </c>
      <c r="E509" s="49" t="s">
        <v>760</v>
      </c>
      <c r="F509" s="50" t="s">
        <v>426</v>
      </c>
      <c r="G509" s="268" t="s">
        <v>48</v>
      </c>
      <c r="H509" s="194" t="s">
        <v>139</v>
      </c>
      <c r="I509" s="286">
        <v>1.2064999999999999</v>
      </c>
      <c r="J509" s="287">
        <f t="shared" si="35"/>
        <v>400</v>
      </c>
      <c r="K509" s="288">
        <v>200</v>
      </c>
      <c r="L509" s="288">
        <v>200</v>
      </c>
      <c r="M509" s="289" t="e">
        <f t="shared" si="36"/>
        <v>#DIV/0!</v>
      </c>
      <c r="N509" s="289" t="e">
        <f t="shared" si="37"/>
        <v>#DIV/0!</v>
      </c>
      <c r="O509" s="290">
        <f>IF(K509="nio",0,IF(K509&gt;0,VLOOKUP(G509,'3-Productie normen'!A:K,VLOOKUP(K509,'3-Productie normen'!$B$35:$C$41,2,FALSE),FALSE)))/VLOOKUP(B509,'2-Kosten per locatie'!$A$12:$C$15,3,FALSE)</f>
        <v>0</v>
      </c>
      <c r="P509" s="290">
        <f t="shared" si="38"/>
        <v>0</v>
      </c>
      <c r="Q509" s="291"/>
      <c r="S509" s="292">
        <f t="shared" si="39"/>
        <v>482.59999999999997</v>
      </c>
    </row>
    <row r="510" spans="1:19" ht="14.1" customHeight="1">
      <c r="A510" s="38">
        <v>510</v>
      </c>
      <c r="B510" s="213" t="s">
        <v>37</v>
      </c>
      <c r="C510" s="213" t="s">
        <v>95</v>
      </c>
      <c r="D510" s="284" t="s">
        <v>301</v>
      </c>
      <c r="E510" s="49" t="s">
        <v>761</v>
      </c>
      <c r="F510" s="50" t="s">
        <v>675</v>
      </c>
      <c r="G510" s="194" t="s">
        <v>65</v>
      </c>
      <c r="H510" s="194"/>
      <c r="I510" s="286">
        <v>48.617289999999997</v>
      </c>
      <c r="J510" s="287">
        <f t="shared" si="35"/>
        <v>0</v>
      </c>
      <c r="K510" s="288" t="s">
        <v>104</v>
      </c>
      <c r="L510" s="288"/>
      <c r="M510" s="289">
        <f t="shared" si="36"/>
        <v>0</v>
      </c>
      <c r="N510" s="289">
        <f t="shared" si="37"/>
        <v>0</v>
      </c>
      <c r="O510" s="290">
        <f>IF(K510="nio",0,IF(K510&gt;0,VLOOKUP(G510,'3-Productie normen'!A:K,VLOOKUP(K510,'3-Productie normen'!$B$35:$C$41,2,FALSE),FALSE)))/VLOOKUP(B510,'2-Kosten per locatie'!$A$12:$C$15,3,FALSE)</f>
        <v>0</v>
      </c>
      <c r="P510" s="290">
        <f t="shared" si="38"/>
        <v>0</v>
      </c>
      <c r="Q510" s="291"/>
      <c r="S510" s="292">
        <f t="shared" si="39"/>
        <v>0</v>
      </c>
    </row>
    <row r="511" spans="1:19" ht="14.1" customHeight="1">
      <c r="A511" s="38">
        <v>511</v>
      </c>
      <c r="B511" s="213" t="s">
        <v>37</v>
      </c>
      <c r="C511" s="213" t="s">
        <v>95</v>
      </c>
      <c r="D511" s="284" t="s">
        <v>301</v>
      </c>
      <c r="E511" s="49" t="s">
        <v>762</v>
      </c>
      <c r="F511" s="50" t="s">
        <v>58</v>
      </c>
      <c r="G511" s="194" t="s">
        <v>65</v>
      </c>
      <c r="H511" s="194"/>
      <c r="I511" s="286">
        <v>12.625</v>
      </c>
      <c r="J511" s="287">
        <f t="shared" si="35"/>
        <v>0</v>
      </c>
      <c r="K511" s="288" t="s">
        <v>104</v>
      </c>
      <c r="L511" s="288"/>
      <c r="M511" s="289">
        <f t="shared" si="36"/>
        <v>0</v>
      </c>
      <c r="N511" s="289">
        <f t="shared" si="37"/>
        <v>0</v>
      </c>
      <c r="O511" s="290">
        <f>IF(K511="nio",0,IF(K511&gt;0,VLOOKUP(G511,'3-Productie normen'!A:K,VLOOKUP(K511,'3-Productie normen'!$B$35:$C$41,2,FALSE),FALSE)))/VLOOKUP(B511,'2-Kosten per locatie'!$A$12:$C$15,3,FALSE)</f>
        <v>0</v>
      </c>
      <c r="P511" s="290">
        <f t="shared" si="38"/>
        <v>0</v>
      </c>
      <c r="Q511" s="291"/>
      <c r="S511" s="292">
        <f t="shared" si="39"/>
        <v>0</v>
      </c>
    </row>
    <row r="512" spans="1:19" ht="14.1" customHeight="1">
      <c r="A512" s="38">
        <v>512</v>
      </c>
      <c r="B512" s="213" t="s">
        <v>37</v>
      </c>
      <c r="C512" s="213" t="s">
        <v>95</v>
      </c>
      <c r="D512" s="284" t="s">
        <v>301</v>
      </c>
      <c r="E512" s="49" t="s">
        <v>763</v>
      </c>
      <c r="F512" s="50" t="s">
        <v>675</v>
      </c>
      <c r="G512" s="194" t="s">
        <v>65</v>
      </c>
      <c r="H512" s="194"/>
      <c r="I512" s="286">
        <v>60.048812500004999</v>
      </c>
      <c r="J512" s="287">
        <f t="shared" si="35"/>
        <v>0</v>
      </c>
      <c r="K512" s="288" t="s">
        <v>104</v>
      </c>
      <c r="L512" s="288"/>
      <c r="M512" s="289">
        <f t="shared" si="36"/>
        <v>0</v>
      </c>
      <c r="N512" s="289">
        <f t="shared" si="37"/>
        <v>0</v>
      </c>
      <c r="O512" s="290">
        <f>IF(K512="nio",0,IF(K512&gt;0,VLOOKUP(G512,'3-Productie normen'!A:K,VLOOKUP(K512,'3-Productie normen'!$B$35:$C$41,2,FALSE),FALSE)))/VLOOKUP(B512,'2-Kosten per locatie'!$A$12:$C$15,3,FALSE)</f>
        <v>0</v>
      </c>
      <c r="P512" s="290">
        <f t="shared" si="38"/>
        <v>0</v>
      </c>
      <c r="Q512" s="291"/>
      <c r="S512" s="292">
        <f t="shared" si="39"/>
        <v>0</v>
      </c>
    </row>
    <row r="513" spans="1:19" ht="14.1" customHeight="1">
      <c r="A513" s="38">
        <v>513</v>
      </c>
      <c r="B513" s="213" t="s">
        <v>37</v>
      </c>
      <c r="C513" s="213" t="s">
        <v>95</v>
      </c>
      <c r="D513" s="284" t="s">
        <v>372</v>
      </c>
      <c r="E513" s="49" t="s">
        <v>764</v>
      </c>
      <c r="F513" s="50" t="s">
        <v>525</v>
      </c>
      <c r="G513" s="194" t="s">
        <v>65</v>
      </c>
      <c r="H513" s="194"/>
      <c r="I513" s="286">
        <v>527.54054199999996</v>
      </c>
      <c r="J513" s="287">
        <f t="shared" si="35"/>
        <v>0</v>
      </c>
      <c r="K513" s="288" t="s">
        <v>104</v>
      </c>
      <c r="L513" s="288"/>
      <c r="M513" s="289">
        <f t="shared" si="36"/>
        <v>0</v>
      </c>
      <c r="N513" s="289">
        <f t="shared" si="37"/>
        <v>0</v>
      </c>
      <c r="O513" s="290">
        <f>IF(K513="nio",0,IF(K513&gt;0,VLOOKUP(G513,'3-Productie normen'!A:K,VLOOKUP(K513,'3-Productie normen'!$B$35:$C$41,2,FALSE),FALSE)))/VLOOKUP(B513,'2-Kosten per locatie'!$A$12:$C$15,3,FALSE)</f>
        <v>0</v>
      </c>
      <c r="P513" s="290">
        <f t="shared" si="38"/>
        <v>0</v>
      </c>
      <c r="Q513" s="291"/>
      <c r="S513" s="292">
        <f t="shared" si="39"/>
        <v>0</v>
      </c>
    </row>
    <row r="514" spans="1:19" ht="14.1" customHeight="1">
      <c r="A514" s="38">
        <v>514</v>
      </c>
      <c r="B514" s="213" t="s">
        <v>37</v>
      </c>
      <c r="C514" s="213" t="s">
        <v>95</v>
      </c>
      <c r="D514" s="284" t="s">
        <v>301</v>
      </c>
      <c r="E514" s="49" t="s">
        <v>765</v>
      </c>
      <c r="F514" s="50" t="s">
        <v>525</v>
      </c>
      <c r="G514" s="194" t="s">
        <v>65</v>
      </c>
      <c r="H514" s="194"/>
      <c r="I514" s="286">
        <v>115.27531399999999</v>
      </c>
      <c r="J514" s="287">
        <f t="shared" si="35"/>
        <v>0</v>
      </c>
      <c r="K514" s="288" t="s">
        <v>104</v>
      </c>
      <c r="L514" s="288"/>
      <c r="M514" s="289">
        <f t="shared" si="36"/>
        <v>0</v>
      </c>
      <c r="N514" s="289">
        <f t="shared" si="37"/>
        <v>0</v>
      </c>
      <c r="O514" s="290">
        <f>IF(K514="nio",0,IF(K514&gt;0,VLOOKUP(G514,'3-Productie normen'!A:K,VLOOKUP(K514,'3-Productie normen'!$B$35:$C$41,2,FALSE),FALSE)))/VLOOKUP(B514,'2-Kosten per locatie'!$A$12:$C$15,3,FALSE)</f>
        <v>0</v>
      </c>
      <c r="P514" s="290">
        <f t="shared" si="38"/>
        <v>0</v>
      </c>
      <c r="Q514" s="291"/>
      <c r="S514" s="292">
        <f t="shared" si="39"/>
        <v>0</v>
      </c>
    </row>
    <row r="515" spans="1:19" ht="14.1" customHeight="1">
      <c r="A515" s="38">
        <v>515</v>
      </c>
      <c r="B515" s="213" t="s">
        <v>37</v>
      </c>
      <c r="C515" s="213" t="s">
        <v>95</v>
      </c>
      <c r="D515" s="284" t="s">
        <v>301</v>
      </c>
      <c r="E515" s="49" t="s">
        <v>766</v>
      </c>
      <c r="F515" s="50" t="s">
        <v>525</v>
      </c>
      <c r="G515" s="194" t="s">
        <v>65</v>
      </c>
      <c r="H515" s="194"/>
      <c r="I515" s="286">
        <v>1026.0408295</v>
      </c>
      <c r="J515" s="287">
        <f t="shared" si="35"/>
        <v>0</v>
      </c>
      <c r="K515" s="288" t="s">
        <v>104</v>
      </c>
      <c r="L515" s="288"/>
      <c r="M515" s="289">
        <f t="shared" si="36"/>
        <v>0</v>
      </c>
      <c r="N515" s="289">
        <f t="shared" si="37"/>
        <v>0</v>
      </c>
      <c r="O515" s="290">
        <f>IF(K515="nio",0,IF(K515&gt;0,VLOOKUP(G515,'3-Productie normen'!A:K,VLOOKUP(K515,'3-Productie normen'!$B$35:$C$41,2,FALSE),FALSE)))/VLOOKUP(B515,'2-Kosten per locatie'!$A$12:$C$15,3,FALSE)</f>
        <v>0</v>
      </c>
      <c r="P515" s="290">
        <f t="shared" si="38"/>
        <v>0</v>
      </c>
      <c r="Q515" s="291"/>
      <c r="S515" s="292">
        <f t="shared" si="39"/>
        <v>0</v>
      </c>
    </row>
    <row r="516" spans="1:19" ht="14.1" customHeight="1">
      <c r="A516" s="38">
        <v>516</v>
      </c>
      <c r="B516" s="213" t="s">
        <v>37</v>
      </c>
      <c r="C516" s="213" t="s">
        <v>95</v>
      </c>
      <c r="D516" s="284" t="s">
        <v>301</v>
      </c>
      <c r="E516" s="49" t="s">
        <v>767</v>
      </c>
      <c r="F516" s="50" t="s">
        <v>525</v>
      </c>
      <c r="G516" s="194" t="s">
        <v>65</v>
      </c>
      <c r="H516" s="194"/>
      <c r="I516" s="286">
        <v>44.987065000000001</v>
      </c>
      <c r="J516" s="287">
        <f t="shared" si="35"/>
        <v>0</v>
      </c>
      <c r="K516" s="288" t="s">
        <v>104</v>
      </c>
      <c r="L516" s="288"/>
      <c r="M516" s="289">
        <f t="shared" si="36"/>
        <v>0</v>
      </c>
      <c r="N516" s="289">
        <f t="shared" si="37"/>
        <v>0</v>
      </c>
      <c r="O516" s="290">
        <f>IF(K516="nio",0,IF(K516&gt;0,VLOOKUP(G516,'3-Productie normen'!A:K,VLOOKUP(K516,'3-Productie normen'!$B$35:$C$41,2,FALSE),FALSE)))/VLOOKUP(B516,'2-Kosten per locatie'!$A$12:$C$15,3,FALSE)</f>
        <v>0</v>
      </c>
      <c r="P516" s="290">
        <f t="shared" si="38"/>
        <v>0</v>
      </c>
      <c r="Q516" s="291"/>
      <c r="S516" s="292">
        <f t="shared" si="39"/>
        <v>0</v>
      </c>
    </row>
    <row r="517" spans="1:19" ht="14.1" customHeight="1">
      <c r="A517" s="38">
        <v>517</v>
      </c>
      <c r="B517" s="213" t="s">
        <v>37</v>
      </c>
      <c r="C517" s="213" t="s">
        <v>95</v>
      </c>
      <c r="D517" s="284" t="s">
        <v>219</v>
      </c>
      <c r="E517" s="49" t="s">
        <v>768</v>
      </c>
      <c r="F517" s="50" t="s">
        <v>525</v>
      </c>
      <c r="G517" s="194" t="s">
        <v>65</v>
      </c>
      <c r="H517" s="194"/>
      <c r="I517" s="286">
        <v>97.566166973541002</v>
      </c>
      <c r="J517" s="287">
        <f t="shared" si="35"/>
        <v>0</v>
      </c>
      <c r="K517" s="288" t="s">
        <v>104</v>
      </c>
      <c r="L517" s="288"/>
      <c r="M517" s="289">
        <f t="shared" si="36"/>
        <v>0</v>
      </c>
      <c r="N517" s="289">
        <f t="shared" si="37"/>
        <v>0</v>
      </c>
      <c r="O517" s="290">
        <f>IF(K517="nio",0,IF(K517&gt;0,VLOOKUP(G517,'3-Productie normen'!A:K,VLOOKUP(K517,'3-Productie normen'!$B$35:$C$41,2,FALSE),FALSE)))/VLOOKUP(B517,'2-Kosten per locatie'!$A$12:$C$15,3,FALSE)</f>
        <v>0</v>
      </c>
      <c r="P517" s="290">
        <f t="shared" si="38"/>
        <v>0</v>
      </c>
      <c r="Q517" s="291"/>
      <c r="S517" s="292">
        <f t="shared" si="39"/>
        <v>0</v>
      </c>
    </row>
    <row r="518" spans="1:19" ht="14.1" customHeight="1">
      <c r="A518" s="38">
        <v>518</v>
      </c>
      <c r="B518" s="213" t="s">
        <v>37</v>
      </c>
      <c r="C518" s="213" t="s">
        <v>95</v>
      </c>
      <c r="D518" s="284" t="s">
        <v>96</v>
      </c>
      <c r="E518" s="49" t="s">
        <v>769</v>
      </c>
      <c r="F518" s="50"/>
      <c r="G518" s="194" t="s">
        <v>65</v>
      </c>
      <c r="H518" s="194"/>
      <c r="I518" s="286">
        <v>7.9943431457529996</v>
      </c>
      <c r="J518" s="287">
        <f t="shared" si="35"/>
        <v>0</v>
      </c>
      <c r="K518" s="288" t="s">
        <v>104</v>
      </c>
      <c r="L518" s="288"/>
      <c r="M518" s="289">
        <f t="shared" si="36"/>
        <v>0</v>
      </c>
      <c r="N518" s="289">
        <f t="shared" si="37"/>
        <v>0</v>
      </c>
      <c r="O518" s="290">
        <f>IF(K518="nio",0,IF(K518&gt;0,VLOOKUP(G518,'3-Productie normen'!A:K,VLOOKUP(K518,'3-Productie normen'!$B$35:$C$41,2,FALSE),FALSE)))/VLOOKUP(B518,'2-Kosten per locatie'!$A$12:$C$15,3,FALSE)</f>
        <v>0</v>
      </c>
      <c r="P518" s="290">
        <f t="shared" si="38"/>
        <v>0</v>
      </c>
      <c r="Q518" s="291"/>
      <c r="S518" s="292">
        <f t="shared" si="39"/>
        <v>0</v>
      </c>
    </row>
    <row r="519" spans="1:19" ht="14.1" customHeight="1">
      <c r="A519" s="38">
        <v>519</v>
      </c>
      <c r="B519" s="213" t="s">
        <v>37</v>
      </c>
      <c r="C519" s="213" t="s">
        <v>95</v>
      </c>
      <c r="D519" s="284" t="s">
        <v>219</v>
      </c>
      <c r="E519" s="49" t="s">
        <v>770</v>
      </c>
      <c r="F519" s="50" t="s">
        <v>771</v>
      </c>
      <c r="G519" s="268" t="s">
        <v>50</v>
      </c>
      <c r="H519" s="194" t="s">
        <v>99</v>
      </c>
      <c r="I519" s="286">
        <v>48.333000000006997</v>
      </c>
      <c r="J519" s="287">
        <f t="shared" si="35"/>
        <v>200</v>
      </c>
      <c r="K519" s="288">
        <v>200</v>
      </c>
      <c r="L519" s="288"/>
      <c r="M519" s="289" t="e">
        <f t="shared" si="36"/>
        <v>#DIV/0!</v>
      </c>
      <c r="N519" s="289">
        <f t="shared" si="37"/>
        <v>0</v>
      </c>
      <c r="O519" s="290">
        <f>IF(K519="nio",0,IF(K519&gt;0,VLOOKUP(G519,'3-Productie normen'!A:K,VLOOKUP(K519,'3-Productie normen'!$B$35:$C$41,2,FALSE),FALSE)))/VLOOKUP(B519,'2-Kosten per locatie'!$A$12:$C$15,3,FALSE)</f>
        <v>0</v>
      </c>
      <c r="P519" s="290">
        <f t="shared" si="38"/>
        <v>0</v>
      </c>
      <c r="Q519" s="291"/>
      <c r="S519" s="292">
        <f t="shared" si="39"/>
        <v>9666.6000000013992</v>
      </c>
    </row>
    <row r="520" spans="1:19" ht="14.1" customHeight="1">
      <c r="A520" s="38">
        <v>520</v>
      </c>
      <c r="B520" s="213" t="s">
        <v>37</v>
      </c>
      <c r="C520" s="213" t="s">
        <v>95</v>
      </c>
      <c r="D520" s="284" t="s">
        <v>219</v>
      </c>
      <c r="E520" s="49" t="s">
        <v>772</v>
      </c>
      <c r="F520" s="50" t="s">
        <v>773</v>
      </c>
      <c r="G520" s="194" t="s">
        <v>65</v>
      </c>
      <c r="H520" s="194"/>
      <c r="I520" s="286">
        <v>219.94344821874401</v>
      </c>
      <c r="J520" s="287">
        <f t="shared" si="35"/>
        <v>0</v>
      </c>
      <c r="K520" s="288" t="s">
        <v>104</v>
      </c>
      <c r="L520" s="288"/>
      <c r="M520" s="289">
        <f t="shared" si="36"/>
        <v>0</v>
      </c>
      <c r="N520" s="289">
        <f t="shared" si="37"/>
        <v>0</v>
      </c>
      <c r="O520" s="290">
        <f>IF(K520="nio",0,IF(K520&gt;0,VLOOKUP(G520,'3-Productie normen'!A:K,VLOOKUP(K520,'3-Productie normen'!$B$35:$C$41,2,FALSE),FALSE)))/VLOOKUP(B520,'2-Kosten per locatie'!$A$12:$C$15,3,FALSE)</f>
        <v>0</v>
      </c>
      <c r="P520" s="290">
        <f t="shared" si="38"/>
        <v>0</v>
      </c>
      <c r="Q520" s="291"/>
      <c r="S520" s="292">
        <f t="shared" si="39"/>
        <v>0</v>
      </c>
    </row>
    <row r="521" spans="1:19" ht="14.1" customHeight="1">
      <c r="A521" s="38">
        <v>521</v>
      </c>
      <c r="B521" s="213" t="s">
        <v>37</v>
      </c>
      <c r="C521" s="213" t="s">
        <v>95</v>
      </c>
      <c r="D521" s="284" t="s">
        <v>219</v>
      </c>
      <c r="E521" s="49" t="s">
        <v>774</v>
      </c>
      <c r="F521" s="50" t="s">
        <v>775</v>
      </c>
      <c r="G521" s="271" t="s">
        <v>63</v>
      </c>
      <c r="H521" s="194" t="s">
        <v>99</v>
      </c>
      <c r="I521" s="286">
        <v>72.278415619520004</v>
      </c>
      <c r="J521" s="287">
        <f t="shared" si="35"/>
        <v>200</v>
      </c>
      <c r="K521" s="288">
        <v>200</v>
      </c>
      <c r="L521" s="288"/>
      <c r="M521" s="289" t="e">
        <f t="shared" si="36"/>
        <v>#DIV/0!</v>
      </c>
      <c r="N521" s="289">
        <f t="shared" si="37"/>
        <v>0</v>
      </c>
      <c r="O521" s="290">
        <f>IF(K521="nio",0,IF(K521&gt;0,VLOOKUP(G521,'3-Productie normen'!A:K,VLOOKUP(K521,'3-Productie normen'!$B$35:$C$41,2,FALSE),FALSE)))/VLOOKUP(B521,'2-Kosten per locatie'!$A$12:$C$15,3,FALSE)</f>
        <v>0</v>
      </c>
      <c r="P521" s="290">
        <f t="shared" si="38"/>
        <v>0</v>
      </c>
      <c r="Q521" s="291"/>
      <c r="S521" s="292">
        <f t="shared" si="39"/>
        <v>14455.683123904</v>
      </c>
    </row>
    <row r="522" spans="1:19" ht="14.1" customHeight="1">
      <c r="A522" s="38">
        <v>522</v>
      </c>
      <c r="B522" s="213" t="s">
        <v>37</v>
      </c>
      <c r="C522" s="213" t="s">
        <v>95</v>
      </c>
      <c r="D522" s="284" t="s">
        <v>219</v>
      </c>
      <c r="E522" s="49" t="s">
        <v>776</v>
      </c>
      <c r="F522" s="50" t="s">
        <v>153</v>
      </c>
      <c r="G522" s="268" t="s">
        <v>47</v>
      </c>
      <c r="H522" s="194" t="s">
        <v>99</v>
      </c>
      <c r="I522" s="286">
        <v>15.598316999995999</v>
      </c>
      <c r="J522" s="287">
        <f t="shared" ref="J522:J585" si="40">SUM(K522:L522)</f>
        <v>80</v>
      </c>
      <c r="K522" s="288">
        <v>80</v>
      </c>
      <c r="L522" s="288"/>
      <c r="M522" s="289" t="e">
        <f t="shared" ref="M522:M585" si="41">IF(K522="nio",0,IF(K522&gt;0,K522*I522/O522,0))</f>
        <v>#DIV/0!</v>
      </c>
      <c r="N522" s="289">
        <f t="shared" ref="N522:N585" si="42">IF(L522&gt;0,L522*I522/P522,0)</f>
        <v>0</v>
      </c>
      <c r="O522" s="290">
        <f>IF(K522="nio",0,IF(K522&gt;0,VLOOKUP(G522,'3-Productie normen'!A:K,VLOOKUP(K522,'3-Productie normen'!$B$35:$C$41,2,FALSE),FALSE)))/VLOOKUP(B522,'2-Kosten per locatie'!$A$12:$C$15,3,FALSE)</f>
        <v>0</v>
      </c>
      <c r="P522" s="290">
        <f t="shared" ref="P522:P585" si="43">IF(L522&gt;0,O522*$P$8,0)</f>
        <v>0</v>
      </c>
      <c r="Q522" s="291"/>
      <c r="S522" s="292">
        <f t="shared" ref="S522:S585" si="44">J522*I522</f>
        <v>1247.8653599996799</v>
      </c>
    </row>
    <row r="523" spans="1:19" ht="14.1" customHeight="1">
      <c r="A523" s="38">
        <v>523</v>
      </c>
      <c r="B523" s="213" t="s">
        <v>37</v>
      </c>
      <c r="C523" s="213" t="s">
        <v>95</v>
      </c>
      <c r="D523" s="284" t="s">
        <v>219</v>
      </c>
      <c r="E523" s="49" t="s">
        <v>777</v>
      </c>
      <c r="F523" s="50" t="s">
        <v>231</v>
      </c>
      <c r="G523" s="268" t="s">
        <v>53</v>
      </c>
      <c r="H523" s="194" t="s">
        <v>99</v>
      </c>
      <c r="I523" s="286">
        <v>25.866711999993001</v>
      </c>
      <c r="J523" s="287">
        <f t="shared" si="40"/>
        <v>200</v>
      </c>
      <c r="K523" s="288">
        <v>200</v>
      </c>
      <c r="L523" s="288"/>
      <c r="M523" s="289" t="e">
        <f t="shared" si="41"/>
        <v>#DIV/0!</v>
      </c>
      <c r="N523" s="289">
        <f t="shared" si="42"/>
        <v>0</v>
      </c>
      <c r="O523" s="290">
        <f>IF(K523="nio",0,IF(K523&gt;0,VLOOKUP(G523,'3-Productie normen'!A:K,VLOOKUP(K523,'3-Productie normen'!$B$35:$C$41,2,FALSE),FALSE)))/VLOOKUP(B523,'2-Kosten per locatie'!$A$12:$C$15,3,FALSE)</f>
        <v>0</v>
      </c>
      <c r="P523" s="290">
        <f t="shared" si="43"/>
        <v>0</v>
      </c>
      <c r="Q523" s="291"/>
      <c r="S523" s="292">
        <f t="shared" si="44"/>
        <v>5173.3423999985998</v>
      </c>
    </row>
    <row r="524" spans="1:19" ht="14.1" customHeight="1">
      <c r="A524" s="38">
        <v>524</v>
      </c>
      <c r="B524" s="213" t="s">
        <v>37</v>
      </c>
      <c r="C524" s="213" t="s">
        <v>95</v>
      </c>
      <c r="D524" s="284" t="s">
        <v>219</v>
      </c>
      <c r="E524" s="49" t="s">
        <v>778</v>
      </c>
      <c r="F524" s="50" t="s">
        <v>779</v>
      </c>
      <c r="G524" s="271" t="s">
        <v>63</v>
      </c>
      <c r="H524" s="194" t="s">
        <v>99</v>
      </c>
      <c r="I524" s="286">
        <v>90.359874352101002</v>
      </c>
      <c r="J524" s="287">
        <f t="shared" si="40"/>
        <v>200</v>
      </c>
      <c r="K524" s="288">
        <v>200</v>
      </c>
      <c r="L524" s="288"/>
      <c r="M524" s="289" t="e">
        <f t="shared" si="41"/>
        <v>#DIV/0!</v>
      </c>
      <c r="N524" s="289">
        <f t="shared" si="42"/>
        <v>0</v>
      </c>
      <c r="O524" s="290">
        <f>IF(K524="nio",0,IF(K524&gt;0,VLOOKUP(G524,'3-Productie normen'!A:K,VLOOKUP(K524,'3-Productie normen'!$B$35:$C$41,2,FALSE),FALSE)))/VLOOKUP(B524,'2-Kosten per locatie'!$A$12:$C$15,3,FALSE)</f>
        <v>0</v>
      </c>
      <c r="P524" s="290">
        <f t="shared" si="43"/>
        <v>0</v>
      </c>
      <c r="Q524" s="291"/>
      <c r="S524" s="292">
        <f t="shared" si="44"/>
        <v>18071.974870420199</v>
      </c>
    </row>
    <row r="525" spans="1:19" ht="14.1" customHeight="1">
      <c r="A525" s="38">
        <v>525</v>
      </c>
      <c r="B525" s="213" t="s">
        <v>37</v>
      </c>
      <c r="C525" s="213" t="s">
        <v>95</v>
      </c>
      <c r="D525" s="284" t="s">
        <v>219</v>
      </c>
      <c r="E525" s="49" t="s">
        <v>780</v>
      </c>
      <c r="F525" s="50" t="s">
        <v>781</v>
      </c>
      <c r="G525" s="271" t="s">
        <v>63</v>
      </c>
      <c r="H525" s="194" t="s">
        <v>99</v>
      </c>
      <c r="I525" s="286">
        <v>77.498151016307006</v>
      </c>
      <c r="J525" s="287">
        <f t="shared" si="40"/>
        <v>200</v>
      </c>
      <c r="K525" s="288">
        <v>200</v>
      </c>
      <c r="L525" s="288"/>
      <c r="M525" s="289" t="e">
        <f t="shared" si="41"/>
        <v>#DIV/0!</v>
      </c>
      <c r="N525" s="289">
        <f t="shared" si="42"/>
        <v>0</v>
      </c>
      <c r="O525" s="290">
        <f>IF(K525="nio",0,IF(K525&gt;0,VLOOKUP(G525,'3-Productie normen'!A:K,VLOOKUP(K525,'3-Productie normen'!$B$35:$C$41,2,FALSE),FALSE)))/VLOOKUP(B525,'2-Kosten per locatie'!$A$12:$C$15,3,FALSE)</f>
        <v>0</v>
      </c>
      <c r="P525" s="290">
        <f t="shared" si="43"/>
        <v>0</v>
      </c>
      <c r="Q525" s="291"/>
      <c r="S525" s="292">
        <f t="shared" si="44"/>
        <v>15499.6302032614</v>
      </c>
    </row>
    <row r="526" spans="1:19" ht="14.1" customHeight="1">
      <c r="A526" s="38">
        <v>526</v>
      </c>
      <c r="B526" s="213" t="s">
        <v>37</v>
      </c>
      <c r="C526" s="213" t="s">
        <v>95</v>
      </c>
      <c r="D526" s="284" t="s">
        <v>219</v>
      </c>
      <c r="E526" s="49" t="s">
        <v>782</v>
      </c>
      <c r="F526" s="50" t="s">
        <v>103</v>
      </c>
      <c r="G526" s="194" t="s">
        <v>65</v>
      </c>
      <c r="H526" s="194"/>
      <c r="I526" s="286">
        <v>0.22000000000100001</v>
      </c>
      <c r="J526" s="287">
        <f t="shared" si="40"/>
        <v>0</v>
      </c>
      <c r="K526" s="288" t="s">
        <v>104</v>
      </c>
      <c r="L526" s="288"/>
      <c r="M526" s="289">
        <f t="shared" si="41"/>
        <v>0</v>
      </c>
      <c r="N526" s="289">
        <f t="shared" si="42"/>
        <v>0</v>
      </c>
      <c r="O526" s="290">
        <f>IF(K526="nio",0,IF(K526&gt;0,VLOOKUP(G526,'3-Productie normen'!A:K,VLOOKUP(K526,'3-Productie normen'!$B$35:$C$41,2,FALSE),FALSE)))/VLOOKUP(B526,'2-Kosten per locatie'!$A$12:$C$15,3,FALSE)</f>
        <v>0</v>
      </c>
      <c r="P526" s="290">
        <f t="shared" si="43"/>
        <v>0</v>
      </c>
      <c r="Q526" s="291"/>
      <c r="S526" s="292">
        <f t="shared" si="44"/>
        <v>0</v>
      </c>
    </row>
    <row r="527" spans="1:19" ht="14.1" customHeight="1">
      <c r="A527" s="38">
        <v>527</v>
      </c>
      <c r="B527" s="213" t="s">
        <v>37</v>
      </c>
      <c r="C527" s="213" t="s">
        <v>95</v>
      </c>
      <c r="D527" s="284" t="s">
        <v>219</v>
      </c>
      <c r="E527" s="49" t="s">
        <v>783</v>
      </c>
      <c r="F527" s="50" t="s">
        <v>784</v>
      </c>
      <c r="G527" s="268" t="s">
        <v>48</v>
      </c>
      <c r="H527" s="194" t="s">
        <v>99</v>
      </c>
      <c r="I527" s="286">
        <v>12.051122421914</v>
      </c>
      <c r="J527" s="287">
        <f t="shared" si="40"/>
        <v>400</v>
      </c>
      <c r="K527" s="288">
        <v>200</v>
      </c>
      <c r="L527" s="288">
        <v>200</v>
      </c>
      <c r="M527" s="289" t="e">
        <f t="shared" si="41"/>
        <v>#DIV/0!</v>
      </c>
      <c r="N527" s="289" t="e">
        <f t="shared" si="42"/>
        <v>#DIV/0!</v>
      </c>
      <c r="O527" s="290">
        <f>IF(K527="nio",0,IF(K527&gt;0,VLOOKUP(G527,'3-Productie normen'!A:K,VLOOKUP(K527,'3-Productie normen'!$B$35:$C$41,2,FALSE),FALSE)))/VLOOKUP(B527,'2-Kosten per locatie'!$A$12:$C$15,3,FALSE)</f>
        <v>0</v>
      </c>
      <c r="P527" s="290">
        <f t="shared" si="43"/>
        <v>0</v>
      </c>
      <c r="Q527" s="291"/>
      <c r="S527" s="292">
        <f t="shared" si="44"/>
        <v>4820.4489687655996</v>
      </c>
    </row>
    <row r="528" spans="1:19" ht="14.1" customHeight="1">
      <c r="A528" s="38">
        <v>528</v>
      </c>
      <c r="B528" s="213" t="s">
        <v>37</v>
      </c>
      <c r="C528" s="213" t="s">
        <v>95</v>
      </c>
      <c r="D528" s="284" t="s">
        <v>219</v>
      </c>
      <c r="E528" s="49" t="s">
        <v>785</v>
      </c>
      <c r="F528" s="50" t="s">
        <v>426</v>
      </c>
      <c r="G528" s="268" t="s">
        <v>48</v>
      </c>
      <c r="H528" s="194" t="s">
        <v>99</v>
      </c>
      <c r="I528" s="286">
        <v>2.5024696036709999</v>
      </c>
      <c r="J528" s="287">
        <f t="shared" si="40"/>
        <v>400</v>
      </c>
      <c r="K528" s="288">
        <v>200</v>
      </c>
      <c r="L528" s="288">
        <v>200</v>
      </c>
      <c r="M528" s="289" t="e">
        <f t="shared" si="41"/>
        <v>#DIV/0!</v>
      </c>
      <c r="N528" s="289" t="e">
        <f t="shared" si="42"/>
        <v>#DIV/0!</v>
      </c>
      <c r="O528" s="290">
        <f>IF(K528="nio",0,IF(K528&gt;0,VLOOKUP(G528,'3-Productie normen'!A:K,VLOOKUP(K528,'3-Productie normen'!$B$35:$C$41,2,FALSE),FALSE)))/VLOOKUP(B528,'2-Kosten per locatie'!$A$12:$C$15,3,FALSE)</f>
        <v>0</v>
      </c>
      <c r="P528" s="290">
        <f t="shared" si="43"/>
        <v>0</v>
      </c>
      <c r="Q528" s="291"/>
      <c r="S528" s="292">
        <f t="shared" si="44"/>
        <v>1000.9878414684</v>
      </c>
    </row>
    <row r="529" spans="1:19" ht="14.1" customHeight="1">
      <c r="A529" s="38">
        <v>529</v>
      </c>
      <c r="B529" s="213" t="s">
        <v>37</v>
      </c>
      <c r="C529" s="213" t="s">
        <v>95</v>
      </c>
      <c r="D529" s="284" t="s">
        <v>219</v>
      </c>
      <c r="E529" s="49" t="s">
        <v>786</v>
      </c>
      <c r="F529" s="50" t="s">
        <v>426</v>
      </c>
      <c r="G529" s="268" t="s">
        <v>48</v>
      </c>
      <c r="H529" s="194" t="s">
        <v>99</v>
      </c>
      <c r="I529" s="286">
        <v>1.151138896672</v>
      </c>
      <c r="J529" s="287">
        <f t="shared" si="40"/>
        <v>400</v>
      </c>
      <c r="K529" s="288">
        <v>200</v>
      </c>
      <c r="L529" s="288">
        <v>200</v>
      </c>
      <c r="M529" s="289" t="e">
        <f t="shared" si="41"/>
        <v>#DIV/0!</v>
      </c>
      <c r="N529" s="289" t="e">
        <f t="shared" si="42"/>
        <v>#DIV/0!</v>
      </c>
      <c r="O529" s="290">
        <f>IF(K529="nio",0,IF(K529&gt;0,VLOOKUP(G529,'3-Productie normen'!A:K,VLOOKUP(K529,'3-Productie normen'!$B$35:$C$41,2,FALSE),FALSE)))/VLOOKUP(B529,'2-Kosten per locatie'!$A$12:$C$15,3,FALSE)</f>
        <v>0</v>
      </c>
      <c r="P529" s="290">
        <f t="shared" si="43"/>
        <v>0</v>
      </c>
      <c r="Q529" s="291"/>
      <c r="S529" s="292">
        <f t="shared" si="44"/>
        <v>460.45555866879999</v>
      </c>
    </row>
    <row r="530" spans="1:19" ht="14.1" customHeight="1">
      <c r="A530" s="38">
        <v>530</v>
      </c>
      <c r="B530" s="213" t="s">
        <v>37</v>
      </c>
      <c r="C530" s="213" t="s">
        <v>95</v>
      </c>
      <c r="D530" s="284" t="s">
        <v>219</v>
      </c>
      <c r="E530" s="49" t="s">
        <v>787</v>
      </c>
      <c r="F530" s="50" t="s">
        <v>426</v>
      </c>
      <c r="G530" s="268" t="s">
        <v>48</v>
      </c>
      <c r="H530" s="194" t="s">
        <v>99</v>
      </c>
      <c r="I530" s="286">
        <v>1.151138896672</v>
      </c>
      <c r="J530" s="287">
        <f t="shared" si="40"/>
        <v>400</v>
      </c>
      <c r="K530" s="288">
        <v>200</v>
      </c>
      <c r="L530" s="288">
        <v>200</v>
      </c>
      <c r="M530" s="289" t="e">
        <f t="shared" si="41"/>
        <v>#DIV/0!</v>
      </c>
      <c r="N530" s="289" t="e">
        <f t="shared" si="42"/>
        <v>#DIV/0!</v>
      </c>
      <c r="O530" s="290">
        <f>IF(K530="nio",0,IF(K530&gt;0,VLOOKUP(G530,'3-Productie normen'!A:K,VLOOKUP(K530,'3-Productie normen'!$B$35:$C$41,2,FALSE),FALSE)))/VLOOKUP(B530,'2-Kosten per locatie'!$A$12:$C$15,3,FALSE)</f>
        <v>0</v>
      </c>
      <c r="P530" s="290">
        <f t="shared" si="43"/>
        <v>0</v>
      </c>
      <c r="Q530" s="291"/>
      <c r="S530" s="292">
        <f t="shared" si="44"/>
        <v>460.45555866879999</v>
      </c>
    </row>
    <row r="531" spans="1:19" ht="14.1" customHeight="1">
      <c r="A531" s="38">
        <v>531</v>
      </c>
      <c r="B531" s="213" t="s">
        <v>37</v>
      </c>
      <c r="C531" s="213" t="s">
        <v>95</v>
      </c>
      <c r="D531" s="284" t="s">
        <v>219</v>
      </c>
      <c r="E531" s="49" t="s">
        <v>788</v>
      </c>
      <c r="F531" s="50" t="s">
        <v>426</v>
      </c>
      <c r="G531" s="268" t="s">
        <v>48</v>
      </c>
      <c r="H531" s="194" t="s">
        <v>99</v>
      </c>
      <c r="I531" s="286">
        <v>1.151138896672</v>
      </c>
      <c r="J531" s="287">
        <f t="shared" si="40"/>
        <v>400</v>
      </c>
      <c r="K531" s="288">
        <v>200</v>
      </c>
      <c r="L531" s="288">
        <v>200</v>
      </c>
      <c r="M531" s="289" t="e">
        <f t="shared" si="41"/>
        <v>#DIV/0!</v>
      </c>
      <c r="N531" s="289" t="e">
        <f t="shared" si="42"/>
        <v>#DIV/0!</v>
      </c>
      <c r="O531" s="290">
        <f>IF(K531="nio",0,IF(K531&gt;0,VLOOKUP(G531,'3-Productie normen'!A:K,VLOOKUP(K531,'3-Productie normen'!$B$35:$C$41,2,FALSE),FALSE)))/VLOOKUP(B531,'2-Kosten per locatie'!$A$12:$C$15,3,FALSE)</f>
        <v>0</v>
      </c>
      <c r="P531" s="290">
        <f t="shared" si="43"/>
        <v>0</v>
      </c>
      <c r="Q531" s="291"/>
      <c r="S531" s="292">
        <f t="shared" si="44"/>
        <v>460.45555866879999</v>
      </c>
    </row>
    <row r="532" spans="1:19" ht="14.1" customHeight="1">
      <c r="A532" s="38">
        <v>532</v>
      </c>
      <c r="B532" s="213" t="s">
        <v>37</v>
      </c>
      <c r="C532" s="213" t="s">
        <v>95</v>
      </c>
      <c r="D532" s="284" t="s">
        <v>219</v>
      </c>
      <c r="E532" s="49" t="s">
        <v>789</v>
      </c>
      <c r="F532" s="50" t="s">
        <v>426</v>
      </c>
      <c r="G532" s="268" t="s">
        <v>48</v>
      </c>
      <c r="H532" s="194" t="s">
        <v>99</v>
      </c>
      <c r="I532" s="286">
        <v>1.5226964980519999</v>
      </c>
      <c r="J532" s="287">
        <f t="shared" si="40"/>
        <v>400</v>
      </c>
      <c r="K532" s="288">
        <v>200</v>
      </c>
      <c r="L532" s="288">
        <v>200</v>
      </c>
      <c r="M532" s="289" t="e">
        <f t="shared" si="41"/>
        <v>#DIV/0!</v>
      </c>
      <c r="N532" s="289" t="e">
        <f t="shared" si="42"/>
        <v>#DIV/0!</v>
      </c>
      <c r="O532" s="290">
        <f>IF(K532="nio",0,IF(K532&gt;0,VLOOKUP(G532,'3-Productie normen'!A:K,VLOOKUP(K532,'3-Productie normen'!$B$35:$C$41,2,FALSE),FALSE)))/VLOOKUP(B532,'2-Kosten per locatie'!$A$12:$C$15,3,FALSE)</f>
        <v>0</v>
      </c>
      <c r="P532" s="290">
        <f t="shared" si="43"/>
        <v>0</v>
      </c>
      <c r="Q532" s="291"/>
      <c r="S532" s="292">
        <f t="shared" si="44"/>
        <v>609.07859922080002</v>
      </c>
    </row>
    <row r="533" spans="1:19" ht="14.1" customHeight="1">
      <c r="A533" s="38">
        <v>533</v>
      </c>
      <c r="B533" s="213" t="s">
        <v>37</v>
      </c>
      <c r="C533" s="213" t="s">
        <v>95</v>
      </c>
      <c r="D533" s="284" t="s">
        <v>219</v>
      </c>
      <c r="E533" s="49" t="s">
        <v>790</v>
      </c>
      <c r="F533" s="50" t="s">
        <v>791</v>
      </c>
      <c r="G533" s="268" t="s">
        <v>48</v>
      </c>
      <c r="H533" s="194" t="s">
        <v>99</v>
      </c>
      <c r="I533" s="286">
        <v>9.2518664378259992</v>
      </c>
      <c r="J533" s="287">
        <f t="shared" si="40"/>
        <v>400</v>
      </c>
      <c r="K533" s="288">
        <v>200</v>
      </c>
      <c r="L533" s="288">
        <v>200</v>
      </c>
      <c r="M533" s="289" t="e">
        <f t="shared" si="41"/>
        <v>#DIV/0!</v>
      </c>
      <c r="N533" s="289" t="e">
        <f t="shared" si="42"/>
        <v>#DIV/0!</v>
      </c>
      <c r="O533" s="290">
        <f>IF(K533="nio",0,IF(K533&gt;0,VLOOKUP(G533,'3-Productie normen'!A:K,VLOOKUP(K533,'3-Productie normen'!$B$35:$C$41,2,FALSE),FALSE)))/VLOOKUP(B533,'2-Kosten per locatie'!$A$12:$C$15,3,FALSE)</f>
        <v>0</v>
      </c>
      <c r="P533" s="290">
        <f t="shared" si="43"/>
        <v>0</v>
      </c>
      <c r="Q533" s="291"/>
      <c r="S533" s="292">
        <f t="shared" si="44"/>
        <v>3700.7465751303998</v>
      </c>
    </row>
    <row r="534" spans="1:19" ht="14.1" customHeight="1">
      <c r="A534" s="38">
        <v>534</v>
      </c>
      <c r="B534" s="213" t="s">
        <v>37</v>
      </c>
      <c r="C534" s="213" t="s">
        <v>95</v>
      </c>
      <c r="D534" s="284" t="s">
        <v>219</v>
      </c>
      <c r="E534" s="49" t="s">
        <v>792</v>
      </c>
      <c r="F534" s="50" t="s">
        <v>426</v>
      </c>
      <c r="G534" s="268" t="s">
        <v>48</v>
      </c>
      <c r="H534" s="194" t="s">
        <v>99</v>
      </c>
      <c r="I534" s="286">
        <v>1.3046500000000001</v>
      </c>
      <c r="J534" s="287">
        <f t="shared" si="40"/>
        <v>400</v>
      </c>
      <c r="K534" s="288">
        <v>200</v>
      </c>
      <c r="L534" s="288">
        <v>200</v>
      </c>
      <c r="M534" s="289" t="e">
        <f t="shared" si="41"/>
        <v>#DIV/0!</v>
      </c>
      <c r="N534" s="289" t="e">
        <f t="shared" si="42"/>
        <v>#DIV/0!</v>
      </c>
      <c r="O534" s="290">
        <f>IF(K534="nio",0,IF(K534&gt;0,VLOOKUP(G534,'3-Productie normen'!A:K,VLOOKUP(K534,'3-Productie normen'!$B$35:$C$41,2,FALSE),FALSE)))/VLOOKUP(B534,'2-Kosten per locatie'!$A$12:$C$15,3,FALSE)</f>
        <v>0</v>
      </c>
      <c r="P534" s="290">
        <f t="shared" si="43"/>
        <v>0</v>
      </c>
      <c r="Q534" s="291"/>
      <c r="S534" s="292">
        <f t="shared" si="44"/>
        <v>521.86</v>
      </c>
    </row>
    <row r="535" spans="1:19" ht="14.1" customHeight="1">
      <c r="A535" s="38">
        <v>535</v>
      </c>
      <c r="B535" s="213" t="s">
        <v>37</v>
      </c>
      <c r="C535" s="213" t="s">
        <v>95</v>
      </c>
      <c r="D535" s="284" t="s">
        <v>219</v>
      </c>
      <c r="E535" s="49" t="s">
        <v>793</v>
      </c>
      <c r="F535" s="50" t="s">
        <v>426</v>
      </c>
      <c r="G535" s="268" t="s">
        <v>48</v>
      </c>
      <c r="H535" s="194" t="s">
        <v>99</v>
      </c>
      <c r="I535" s="286">
        <v>1.3046500000000001</v>
      </c>
      <c r="J535" s="287">
        <f t="shared" si="40"/>
        <v>400</v>
      </c>
      <c r="K535" s="288">
        <v>200</v>
      </c>
      <c r="L535" s="288">
        <v>200</v>
      </c>
      <c r="M535" s="289" t="e">
        <f t="shared" si="41"/>
        <v>#DIV/0!</v>
      </c>
      <c r="N535" s="289" t="e">
        <f t="shared" si="42"/>
        <v>#DIV/0!</v>
      </c>
      <c r="O535" s="290">
        <f>IF(K535="nio",0,IF(K535&gt;0,VLOOKUP(G535,'3-Productie normen'!A:K,VLOOKUP(K535,'3-Productie normen'!$B$35:$C$41,2,FALSE),FALSE)))/VLOOKUP(B535,'2-Kosten per locatie'!$A$12:$C$15,3,FALSE)</f>
        <v>0</v>
      </c>
      <c r="P535" s="290">
        <f t="shared" si="43"/>
        <v>0</v>
      </c>
      <c r="Q535" s="291"/>
      <c r="S535" s="292">
        <f t="shared" si="44"/>
        <v>521.86</v>
      </c>
    </row>
    <row r="536" spans="1:19" ht="14.1" customHeight="1">
      <c r="A536" s="38">
        <v>536</v>
      </c>
      <c r="B536" s="213" t="s">
        <v>37</v>
      </c>
      <c r="C536" s="213" t="s">
        <v>95</v>
      </c>
      <c r="D536" s="284" t="s">
        <v>219</v>
      </c>
      <c r="E536" s="49" t="s">
        <v>794</v>
      </c>
      <c r="F536" s="50" t="s">
        <v>426</v>
      </c>
      <c r="G536" s="268" t="s">
        <v>48</v>
      </c>
      <c r="H536" s="194" t="s">
        <v>99</v>
      </c>
      <c r="I536" s="286">
        <v>1.2575750000000001</v>
      </c>
      <c r="J536" s="287">
        <f t="shared" si="40"/>
        <v>400</v>
      </c>
      <c r="K536" s="288">
        <v>200</v>
      </c>
      <c r="L536" s="288">
        <v>200</v>
      </c>
      <c r="M536" s="289" t="e">
        <f t="shared" si="41"/>
        <v>#DIV/0!</v>
      </c>
      <c r="N536" s="289" t="e">
        <f t="shared" si="42"/>
        <v>#DIV/0!</v>
      </c>
      <c r="O536" s="290">
        <f>IF(K536="nio",0,IF(K536&gt;0,VLOOKUP(G536,'3-Productie normen'!A:K,VLOOKUP(K536,'3-Productie normen'!$B$35:$C$41,2,FALSE),FALSE)))/VLOOKUP(B536,'2-Kosten per locatie'!$A$12:$C$15,3,FALSE)</f>
        <v>0</v>
      </c>
      <c r="P536" s="290">
        <f t="shared" si="43"/>
        <v>0</v>
      </c>
      <c r="Q536" s="291"/>
      <c r="S536" s="292">
        <f t="shared" si="44"/>
        <v>503.03000000000003</v>
      </c>
    </row>
    <row r="537" spans="1:19" ht="14.1" customHeight="1">
      <c r="A537" s="38">
        <v>537</v>
      </c>
      <c r="B537" s="213" t="s">
        <v>37</v>
      </c>
      <c r="C537" s="213" t="s">
        <v>95</v>
      </c>
      <c r="D537" s="284" t="s">
        <v>219</v>
      </c>
      <c r="E537" s="49" t="s">
        <v>795</v>
      </c>
      <c r="F537" s="50" t="s">
        <v>426</v>
      </c>
      <c r="G537" s="268" t="s">
        <v>48</v>
      </c>
      <c r="H537" s="194" t="s">
        <v>99</v>
      </c>
      <c r="I537" s="286">
        <v>0.640735736522</v>
      </c>
      <c r="J537" s="287">
        <f t="shared" si="40"/>
        <v>400</v>
      </c>
      <c r="K537" s="288">
        <v>200</v>
      </c>
      <c r="L537" s="288">
        <v>200</v>
      </c>
      <c r="M537" s="289" t="e">
        <f t="shared" si="41"/>
        <v>#DIV/0!</v>
      </c>
      <c r="N537" s="289" t="e">
        <f t="shared" si="42"/>
        <v>#DIV/0!</v>
      </c>
      <c r="O537" s="290">
        <f>IF(K537="nio",0,IF(K537&gt;0,VLOOKUP(G537,'3-Productie normen'!A:K,VLOOKUP(K537,'3-Productie normen'!$B$35:$C$41,2,FALSE),FALSE)))/VLOOKUP(B537,'2-Kosten per locatie'!$A$12:$C$15,3,FALSE)</f>
        <v>0</v>
      </c>
      <c r="P537" s="290">
        <f t="shared" si="43"/>
        <v>0</v>
      </c>
      <c r="Q537" s="291"/>
      <c r="S537" s="292">
        <f t="shared" si="44"/>
        <v>256.29429460879999</v>
      </c>
    </row>
    <row r="538" spans="1:19" ht="14.1" customHeight="1">
      <c r="A538" s="38">
        <v>538</v>
      </c>
      <c r="B538" s="213" t="s">
        <v>37</v>
      </c>
      <c r="C538" s="213" t="s">
        <v>95</v>
      </c>
      <c r="D538" s="284" t="s">
        <v>219</v>
      </c>
      <c r="E538" s="49" t="s">
        <v>796</v>
      </c>
      <c r="F538" s="50" t="s">
        <v>426</v>
      </c>
      <c r="G538" s="268" t="s">
        <v>48</v>
      </c>
      <c r="H538" s="194" t="s">
        <v>99</v>
      </c>
      <c r="I538" s="286">
        <v>0.640735736522</v>
      </c>
      <c r="J538" s="287">
        <f t="shared" si="40"/>
        <v>400</v>
      </c>
      <c r="K538" s="288">
        <v>200</v>
      </c>
      <c r="L538" s="288">
        <v>200</v>
      </c>
      <c r="M538" s="289" t="e">
        <f t="shared" si="41"/>
        <v>#DIV/0!</v>
      </c>
      <c r="N538" s="289" t="e">
        <f t="shared" si="42"/>
        <v>#DIV/0!</v>
      </c>
      <c r="O538" s="290">
        <f>IF(K538="nio",0,IF(K538&gt;0,VLOOKUP(G538,'3-Productie normen'!A:K,VLOOKUP(K538,'3-Productie normen'!$B$35:$C$41,2,FALSE),FALSE)))/VLOOKUP(B538,'2-Kosten per locatie'!$A$12:$C$15,3,FALSE)</f>
        <v>0</v>
      </c>
      <c r="P538" s="290">
        <f t="shared" si="43"/>
        <v>0</v>
      </c>
      <c r="Q538" s="291"/>
      <c r="S538" s="292">
        <f t="shared" si="44"/>
        <v>256.29429460879999</v>
      </c>
    </row>
    <row r="539" spans="1:19" ht="14.1" customHeight="1">
      <c r="A539" s="38">
        <v>539</v>
      </c>
      <c r="B539" s="213" t="s">
        <v>37</v>
      </c>
      <c r="C539" s="213" t="s">
        <v>95</v>
      </c>
      <c r="D539" s="284" t="s">
        <v>219</v>
      </c>
      <c r="E539" s="49" t="s">
        <v>797</v>
      </c>
      <c r="F539" s="50" t="s">
        <v>426</v>
      </c>
      <c r="G539" s="268" t="s">
        <v>48</v>
      </c>
      <c r="H539" s="194" t="s">
        <v>99</v>
      </c>
      <c r="I539" s="286">
        <v>0.640735736522</v>
      </c>
      <c r="J539" s="287">
        <f t="shared" si="40"/>
        <v>400</v>
      </c>
      <c r="K539" s="288">
        <v>200</v>
      </c>
      <c r="L539" s="288">
        <v>200</v>
      </c>
      <c r="M539" s="289" t="e">
        <f t="shared" si="41"/>
        <v>#DIV/0!</v>
      </c>
      <c r="N539" s="289" t="e">
        <f t="shared" si="42"/>
        <v>#DIV/0!</v>
      </c>
      <c r="O539" s="290">
        <f>IF(K539="nio",0,IF(K539&gt;0,VLOOKUP(G539,'3-Productie normen'!A:K,VLOOKUP(K539,'3-Productie normen'!$B$35:$C$41,2,FALSE),FALSE)))/VLOOKUP(B539,'2-Kosten per locatie'!$A$12:$C$15,3,FALSE)</f>
        <v>0</v>
      </c>
      <c r="P539" s="290">
        <f t="shared" si="43"/>
        <v>0</v>
      </c>
      <c r="Q539" s="291"/>
      <c r="S539" s="292">
        <f t="shared" si="44"/>
        <v>256.29429460879999</v>
      </c>
    </row>
    <row r="540" spans="1:19" ht="14.1" customHeight="1">
      <c r="A540" s="38">
        <v>540</v>
      </c>
      <c r="B540" s="213" t="s">
        <v>37</v>
      </c>
      <c r="C540" s="213" t="s">
        <v>95</v>
      </c>
      <c r="D540" s="284" t="s">
        <v>219</v>
      </c>
      <c r="E540" s="49" t="s">
        <v>798</v>
      </c>
      <c r="F540" s="50" t="s">
        <v>426</v>
      </c>
      <c r="G540" s="268" t="s">
        <v>48</v>
      </c>
      <c r="H540" s="194" t="s">
        <v>99</v>
      </c>
      <c r="I540" s="286">
        <v>0.63703627455800005</v>
      </c>
      <c r="J540" s="287">
        <f t="shared" si="40"/>
        <v>400</v>
      </c>
      <c r="K540" s="288">
        <v>200</v>
      </c>
      <c r="L540" s="288">
        <v>200</v>
      </c>
      <c r="M540" s="289" t="e">
        <f t="shared" si="41"/>
        <v>#DIV/0!</v>
      </c>
      <c r="N540" s="289" t="e">
        <f t="shared" si="42"/>
        <v>#DIV/0!</v>
      </c>
      <c r="O540" s="290">
        <f>IF(K540="nio",0,IF(K540&gt;0,VLOOKUP(G540,'3-Productie normen'!A:K,VLOOKUP(K540,'3-Productie normen'!$B$35:$C$41,2,FALSE),FALSE)))/VLOOKUP(B540,'2-Kosten per locatie'!$A$12:$C$15,3,FALSE)</f>
        <v>0</v>
      </c>
      <c r="P540" s="290">
        <f t="shared" si="43"/>
        <v>0</v>
      </c>
      <c r="Q540" s="291"/>
      <c r="S540" s="292">
        <f t="shared" si="44"/>
        <v>254.81450982320001</v>
      </c>
    </row>
    <row r="541" spans="1:19" ht="14.1" customHeight="1">
      <c r="A541" s="38">
        <v>541</v>
      </c>
      <c r="B541" s="213" t="s">
        <v>37</v>
      </c>
      <c r="C541" s="213" t="s">
        <v>95</v>
      </c>
      <c r="D541" s="284" t="s">
        <v>219</v>
      </c>
      <c r="E541" s="49" t="s">
        <v>799</v>
      </c>
      <c r="F541" s="50" t="s">
        <v>426</v>
      </c>
      <c r="G541" s="268" t="s">
        <v>48</v>
      </c>
      <c r="H541" s="194" t="s">
        <v>99</v>
      </c>
      <c r="I541" s="286">
        <v>0.66253507804900003</v>
      </c>
      <c r="J541" s="287">
        <f t="shared" si="40"/>
        <v>400</v>
      </c>
      <c r="K541" s="288">
        <v>200</v>
      </c>
      <c r="L541" s="288">
        <v>200</v>
      </c>
      <c r="M541" s="289" t="e">
        <f t="shared" si="41"/>
        <v>#DIV/0!</v>
      </c>
      <c r="N541" s="289" t="e">
        <f t="shared" si="42"/>
        <v>#DIV/0!</v>
      </c>
      <c r="O541" s="290">
        <f>IF(K541="nio",0,IF(K541&gt;0,VLOOKUP(G541,'3-Productie normen'!A:K,VLOOKUP(K541,'3-Productie normen'!$B$35:$C$41,2,FALSE),FALSE)))/VLOOKUP(B541,'2-Kosten per locatie'!$A$12:$C$15,3,FALSE)</f>
        <v>0</v>
      </c>
      <c r="P541" s="290">
        <f t="shared" si="43"/>
        <v>0</v>
      </c>
      <c r="Q541" s="291"/>
      <c r="S541" s="292">
        <f t="shared" si="44"/>
        <v>265.01403121959999</v>
      </c>
    </row>
    <row r="542" spans="1:19" ht="14.1" customHeight="1">
      <c r="A542" s="38">
        <v>542</v>
      </c>
      <c r="B542" s="213" t="s">
        <v>37</v>
      </c>
      <c r="C542" s="213" t="s">
        <v>95</v>
      </c>
      <c r="D542" s="284" t="s">
        <v>219</v>
      </c>
      <c r="E542" s="49" t="s">
        <v>800</v>
      </c>
      <c r="F542" s="50" t="s">
        <v>417</v>
      </c>
      <c r="G542" s="194" t="s">
        <v>65</v>
      </c>
      <c r="H542" s="194"/>
      <c r="I542" s="286">
        <v>15.795</v>
      </c>
      <c r="J542" s="287">
        <f t="shared" si="40"/>
        <v>0</v>
      </c>
      <c r="K542" s="288" t="s">
        <v>104</v>
      </c>
      <c r="L542" s="288"/>
      <c r="M542" s="289">
        <f t="shared" si="41"/>
        <v>0</v>
      </c>
      <c r="N542" s="289">
        <f t="shared" si="42"/>
        <v>0</v>
      </c>
      <c r="O542" s="290">
        <f>IF(K542="nio",0,IF(K542&gt;0,VLOOKUP(G542,'3-Productie normen'!A:K,VLOOKUP(K542,'3-Productie normen'!$B$35:$C$41,2,FALSE),FALSE)))/VLOOKUP(B542,'2-Kosten per locatie'!$A$12:$C$15,3,FALSE)</f>
        <v>0</v>
      </c>
      <c r="P542" s="290">
        <f t="shared" si="43"/>
        <v>0</v>
      </c>
      <c r="Q542" s="291"/>
      <c r="S542" s="292">
        <f t="shared" si="44"/>
        <v>0</v>
      </c>
    </row>
    <row r="543" spans="1:19" ht="14.1" customHeight="1">
      <c r="A543" s="38">
        <v>543</v>
      </c>
      <c r="B543" s="213" t="s">
        <v>37</v>
      </c>
      <c r="C543" s="213" t="s">
        <v>95</v>
      </c>
      <c r="D543" s="284" t="s">
        <v>219</v>
      </c>
      <c r="E543" s="49" t="s">
        <v>801</v>
      </c>
      <c r="F543" s="50" t="s">
        <v>426</v>
      </c>
      <c r="G543" s="268" t="s">
        <v>48</v>
      </c>
      <c r="H543" s="194" t="s">
        <v>99</v>
      </c>
      <c r="I543" s="286">
        <v>2.7164280000000001</v>
      </c>
      <c r="J543" s="287">
        <f t="shared" si="40"/>
        <v>400</v>
      </c>
      <c r="K543" s="288">
        <v>200</v>
      </c>
      <c r="L543" s="288">
        <v>200</v>
      </c>
      <c r="M543" s="289" t="e">
        <f t="shared" si="41"/>
        <v>#DIV/0!</v>
      </c>
      <c r="N543" s="289" t="e">
        <f t="shared" si="42"/>
        <v>#DIV/0!</v>
      </c>
      <c r="O543" s="290">
        <f>IF(K543="nio",0,IF(K543&gt;0,VLOOKUP(G543,'3-Productie normen'!A:K,VLOOKUP(K543,'3-Productie normen'!$B$35:$C$41,2,FALSE),FALSE)))/VLOOKUP(B543,'2-Kosten per locatie'!$A$12:$C$15,3,FALSE)</f>
        <v>0</v>
      </c>
      <c r="P543" s="290">
        <f t="shared" si="43"/>
        <v>0</v>
      </c>
      <c r="Q543" s="291"/>
      <c r="S543" s="292">
        <f t="shared" si="44"/>
        <v>1086.5712000000001</v>
      </c>
    </row>
    <row r="544" spans="1:19" ht="14.1" customHeight="1">
      <c r="A544" s="38">
        <v>544</v>
      </c>
      <c r="B544" s="213" t="s">
        <v>37</v>
      </c>
      <c r="C544" s="213" t="s">
        <v>95</v>
      </c>
      <c r="D544" s="284" t="s">
        <v>219</v>
      </c>
      <c r="E544" s="49" t="s">
        <v>802</v>
      </c>
      <c r="F544" s="50" t="s">
        <v>178</v>
      </c>
      <c r="G544" s="194" t="s">
        <v>65</v>
      </c>
      <c r="H544" s="194"/>
      <c r="I544" s="286">
        <v>13.792963963115</v>
      </c>
      <c r="J544" s="287">
        <f t="shared" si="40"/>
        <v>0</v>
      </c>
      <c r="K544" s="288" t="s">
        <v>104</v>
      </c>
      <c r="L544" s="288"/>
      <c r="M544" s="289">
        <f t="shared" si="41"/>
        <v>0</v>
      </c>
      <c r="N544" s="289">
        <f t="shared" si="42"/>
        <v>0</v>
      </c>
      <c r="O544" s="290">
        <f>IF(K544="nio",0,IF(K544&gt;0,VLOOKUP(G544,'3-Productie normen'!A:K,VLOOKUP(K544,'3-Productie normen'!$B$35:$C$41,2,FALSE),FALSE)))/VLOOKUP(B544,'2-Kosten per locatie'!$A$12:$C$15,3,FALSE)</f>
        <v>0</v>
      </c>
      <c r="P544" s="290">
        <f t="shared" si="43"/>
        <v>0</v>
      </c>
      <c r="Q544" s="291"/>
      <c r="S544" s="292">
        <f t="shared" si="44"/>
        <v>0</v>
      </c>
    </row>
    <row r="545" spans="1:19" ht="14.1" customHeight="1">
      <c r="A545" s="38">
        <v>545</v>
      </c>
      <c r="B545" s="213" t="s">
        <v>37</v>
      </c>
      <c r="C545" s="213" t="s">
        <v>95</v>
      </c>
      <c r="D545" s="284" t="s">
        <v>219</v>
      </c>
      <c r="E545" s="49" t="s">
        <v>803</v>
      </c>
      <c r="F545" s="50" t="s">
        <v>178</v>
      </c>
      <c r="G545" s="194" t="s">
        <v>65</v>
      </c>
      <c r="H545" s="194"/>
      <c r="I545" s="286">
        <v>12.731350076467001</v>
      </c>
      <c r="J545" s="287">
        <f t="shared" si="40"/>
        <v>0</v>
      </c>
      <c r="K545" s="288" t="s">
        <v>104</v>
      </c>
      <c r="L545" s="288"/>
      <c r="M545" s="289">
        <f t="shared" si="41"/>
        <v>0</v>
      </c>
      <c r="N545" s="289">
        <f t="shared" si="42"/>
        <v>0</v>
      </c>
      <c r="O545" s="290">
        <f>IF(K545="nio",0,IF(K545&gt;0,VLOOKUP(G545,'3-Productie normen'!A:K,VLOOKUP(K545,'3-Productie normen'!$B$35:$C$41,2,FALSE),FALSE)))/VLOOKUP(B545,'2-Kosten per locatie'!$A$12:$C$15,3,FALSE)</f>
        <v>0</v>
      </c>
      <c r="P545" s="290">
        <f t="shared" si="43"/>
        <v>0</v>
      </c>
      <c r="Q545" s="291"/>
      <c r="S545" s="292">
        <f t="shared" si="44"/>
        <v>0</v>
      </c>
    </row>
    <row r="546" spans="1:19" ht="14.1" customHeight="1">
      <c r="A546" s="38">
        <v>546</v>
      </c>
      <c r="B546" s="213" t="s">
        <v>37</v>
      </c>
      <c r="C546" s="213" t="s">
        <v>95</v>
      </c>
      <c r="D546" s="284" t="s">
        <v>219</v>
      </c>
      <c r="E546" s="49" t="s">
        <v>804</v>
      </c>
      <c r="F546" s="50" t="s">
        <v>178</v>
      </c>
      <c r="G546" s="194" t="s">
        <v>65</v>
      </c>
      <c r="H546" s="194"/>
      <c r="I546" s="286">
        <v>0.50544</v>
      </c>
      <c r="J546" s="287">
        <f t="shared" si="40"/>
        <v>0</v>
      </c>
      <c r="K546" s="288" t="s">
        <v>104</v>
      </c>
      <c r="L546" s="288"/>
      <c r="M546" s="289">
        <f t="shared" si="41"/>
        <v>0</v>
      </c>
      <c r="N546" s="289">
        <f t="shared" si="42"/>
        <v>0</v>
      </c>
      <c r="O546" s="290">
        <f>IF(K546="nio",0,IF(K546&gt;0,VLOOKUP(G546,'3-Productie normen'!A:K,VLOOKUP(K546,'3-Productie normen'!$B$35:$C$41,2,FALSE),FALSE)))/VLOOKUP(B546,'2-Kosten per locatie'!$A$12:$C$15,3,FALSE)</f>
        <v>0</v>
      </c>
      <c r="P546" s="290">
        <f t="shared" si="43"/>
        <v>0</v>
      </c>
      <c r="Q546" s="291"/>
      <c r="S546" s="292">
        <f t="shared" si="44"/>
        <v>0</v>
      </c>
    </row>
    <row r="547" spans="1:19" ht="14.1" customHeight="1">
      <c r="A547" s="38">
        <v>547</v>
      </c>
      <c r="B547" s="213" t="s">
        <v>37</v>
      </c>
      <c r="C547" s="213" t="s">
        <v>95</v>
      </c>
      <c r="D547" s="284" t="s">
        <v>219</v>
      </c>
      <c r="E547" s="49" t="s">
        <v>805</v>
      </c>
      <c r="F547" s="50" t="s">
        <v>178</v>
      </c>
      <c r="G547" s="194" t="s">
        <v>65</v>
      </c>
      <c r="H547" s="194"/>
      <c r="I547" s="286">
        <v>4.8128019999999996</v>
      </c>
      <c r="J547" s="287">
        <f t="shared" si="40"/>
        <v>0</v>
      </c>
      <c r="K547" s="288" t="s">
        <v>104</v>
      </c>
      <c r="L547" s="288"/>
      <c r="M547" s="289">
        <f t="shared" si="41"/>
        <v>0</v>
      </c>
      <c r="N547" s="289">
        <f t="shared" si="42"/>
        <v>0</v>
      </c>
      <c r="O547" s="290">
        <f>IF(K547="nio",0,IF(K547&gt;0,VLOOKUP(G547,'3-Productie normen'!A:K,VLOOKUP(K547,'3-Productie normen'!$B$35:$C$41,2,FALSE),FALSE)))/VLOOKUP(B547,'2-Kosten per locatie'!$A$12:$C$15,3,FALSE)</f>
        <v>0</v>
      </c>
      <c r="P547" s="290">
        <f t="shared" si="43"/>
        <v>0</v>
      </c>
      <c r="Q547" s="291"/>
      <c r="S547" s="292">
        <f t="shared" si="44"/>
        <v>0</v>
      </c>
    </row>
    <row r="548" spans="1:19" ht="14.1" customHeight="1">
      <c r="A548" s="38">
        <v>548</v>
      </c>
      <c r="B548" s="213" t="s">
        <v>37</v>
      </c>
      <c r="C548" s="213" t="s">
        <v>95</v>
      </c>
      <c r="D548" s="284" t="s">
        <v>219</v>
      </c>
      <c r="E548" s="49" t="s">
        <v>806</v>
      </c>
      <c r="F548" s="50" t="s">
        <v>210</v>
      </c>
      <c r="G548" s="268" t="s">
        <v>49</v>
      </c>
      <c r="H548" s="194" t="s">
        <v>99</v>
      </c>
      <c r="I548" s="286">
        <v>4.3633199999999999</v>
      </c>
      <c r="J548" s="287">
        <f t="shared" si="40"/>
        <v>200</v>
      </c>
      <c r="K548" s="288">
        <v>200</v>
      </c>
      <c r="L548" s="288"/>
      <c r="M548" s="289" t="e">
        <f t="shared" si="41"/>
        <v>#DIV/0!</v>
      </c>
      <c r="N548" s="289">
        <f t="shared" si="42"/>
        <v>0</v>
      </c>
      <c r="O548" s="290">
        <f>IF(K548="nio",0,IF(K548&gt;0,VLOOKUP(G548,'3-Productie normen'!A:K,VLOOKUP(K548,'3-Productie normen'!$B$35:$C$41,2,FALSE),FALSE)))/VLOOKUP(B548,'2-Kosten per locatie'!$A$12:$C$15,3,FALSE)</f>
        <v>0</v>
      </c>
      <c r="P548" s="290">
        <f t="shared" si="43"/>
        <v>0</v>
      </c>
      <c r="Q548" s="291"/>
      <c r="S548" s="292">
        <f t="shared" si="44"/>
        <v>872.66399999999999</v>
      </c>
    </row>
    <row r="549" spans="1:19" ht="14.1" customHeight="1">
      <c r="A549" s="38">
        <v>549</v>
      </c>
      <c r="B549" s="213" t="s">
        <v>37</v>
      </c>
      <c r="C549" s="213" t="s">
        <v>95</v>
      </c>
      <c r="D549" s="284" t="s">
        <v>219</v>
      </c>
      <c r="E549" s="49" t="s">
        <v>807</v>
      </c>
      <c r="F549" s="50" t="s">
        <v>605</v>
      </c>
      <c r="G549" s="268" t="s">
        <v>49</v>
      </c>
      <c r="H549" s="194" t="s">
        <v>99</v>
      </c>
      <c r="I549" s="286">
        <v>74.784133186125999</v>
      </c>
      <c r="J549" s="287">
        <f t="shared" si="40"/>
        <v>200</v>
      </c>
      <c r="K549" s="288">
        <v>200</v>
      </c>
      <c r="L549" s="288"/>
      <c r="M549" s="289" t="e">
        <f t="shared" si="41"/>
        <v>#DIV/0!</v>
      </c>
      <c r="N549" s="289">
        <f t="shared" si="42"/>
        <v>0</v>
      </c>
      <c r="O549" s="290">
        <f>IF(K549="nio",0,IF(K549&gt;0,VLOOKUP(G549,'3-Productie normen'!A:K,VLOOKUP(K549,'3-Productie normen'!$B$35:$C$41,2,FALSE),FALSE)))/VLOOKUP(B549,'2-Kosten per locatie'!$A$12:$C$15,3,FALSE)</f>
        <v>0</v>
      </c>
      <c r="P549" s="290">
        <f t="shared" si="43"/>
        <v>0</v>
      </c>
      <c r="Q549" s="291"/>
      <c r="S549" s="292">
        <f t="shared" si="44"/>
        <v>14956.8266372252</v>
      </c>
    </row>
    <row r="550" spans="1:19" ht="14.1" customHeight="1">
      <c r="A550" s="38">
        <v>550</v>
      </c>
      <c r="B550" s="213" t="s">
        <v>37</v>
      </c>
      <c r="C550" s="213" t="s">
        <v>95</v>
      </c>
      <c r="D550" s="284" t="s">
        <v>219</v>
      </c>
      <c r="E550" s="49" t="s">
        <v>808</v>
      </c>
      <c r="F550" s="50" t="s">
        <v>210</v>
      </c>
      <c r="G550" s="268" t="s">
        <v>49</v>
      </c>
      <c r="H550" s="194" t="s">
        <v>99</v>
      </c>
      <c r="I550" s="286">
        <v>42.196728041594</v>
      </c>
      <c r="J550" s="287">
        <f t="shared" si="40"/>
        <v>200</v>
      </c>
      <c r="K550" s="288">
        <v>200</v>
      </c>
      <c r="L550" s="288"/>
      <c r="M550" s="289" t="e">
        <f t="shared" si="41"/>
        <v>#DIV/0!</v>
      </c>
      <c r="N550" s="289">
        <f t="shared" si="42"/>
        <v>0</v>
      </c>
      <c r="O550" s="290">
        <f>IF(K550="nio",0,IF(K550&gt;0,VLOOKUP(G550,'3-Productie normen'!A:K,VLOOKUP(K550,'3-Productie normen'!$B$35:$C$41,2,FALSE),FALSE)))/VLOOKUP(B550,'2-Kosten per locatie'!$A$12:$C$15,3,FALSE)</f>
        <v>0</v>
      </c>
      <c r="P550" s="290">
        <f t="shared" si="43"/>
        <v>0</v>
      </c>
      <c r="Q550" s="291"/>
      <c r="S550" s="292">
        <f t="shared" si="44"/>
        <v>8439.3456083187993</v>
      </c>
    </row>
    <row r="551" spans="1:19" ht="14.1" customHeight="1">
      <c r="A551" s="38">
        <v>551</v>
      </c>
      <c r="B551" s="213" t="s">
        <v>37</v>
      </c>
      <c r="C551" s="213" t="s">
        <v>95</v>
      </c>
      <c r="D551" s="284" t="s">
        <v>219</v>
      </c>
      <c r="E551" s="49" t="s">
        <v>809</v>
      </c>
      <c r="F551" s="50" t="s">
        <v>210</v>
      </c>
      <c r="G551" s="268" t="s">
        <v>49</v>
      </c>
      <c r="H551" s="194" t="s">
        <v>99</v>
      </c>
      <c r="I551" s="286">
        <v>2.1707999999980001</v>
      </c>
      <c r="J551" s="287">
        <f t="shared" si="40"/>
        <v>200</v>
      </c>
      <c r="K551" s="288">
        <v>200</v>
      </c>
      <c r="L551" s="288"/>
      <c r="M551" s="289" t="e">
        <f t="shared" si="41"/>
        <v>#DIV/0!</v>
      </c>
      <c r="N551" s="289">
        <f t="shared" si="42"/>
        <v>0</v>
      </c>
      <c r="O551" s="290">
        <f>IF(K551="nio",0,IF(K551&gt;0,VLOOKUP(G551,'3-Productie normen'!A:K,VLOOKUP(K551,'3-Productie normen'!$B$35:$C$41,2,FALSE),FALSE)))/VLOOKUP(B551,'2-Kosten per locatie'!$A$12:$C$15,3,FALSE)</f>
        <v>0</v>
      </c>
      <c r="P551" s="290">
        <f t="shared" si="43"/>
        <v>0</v>
      </c>
      <c r="Q551" s="291"/>
      <c r="S551" s="292">
        <f t="shared" si="44"/>
        <v>434.15999999960002</v>
      </c>
    </row>
    <row r="552" spans="1:19" ht="14.1" customHeight="1">
      <c r="A552" s="38">
        <v>552</v>
      </c>
      <c r="B552" s="213" t="s">
        <v>37</v>
      </c>
      <c r="C552" s="213" t="s">
        <v>95</v>
      </c>
      <c r="D552" s="284" t="s">
        <v>96</v>
      </c>
      <c r="E552" s="49" t="s">
        <v>810</v>
      </c>
      <c r="F552" s="50" t="s">
        <v>103</v>
      </c>
      <c r="G552" s="194" t="s">
        <v>65</v>
      </c>
      <c r="H552" s="194" t="s">
        <v>99</v>
      </c>
      <c r="I552" s="286">
        <v>9.2496124283299999</v>
      </c>
      <c r="J552" s="287">
        <f t="shared" si="40"/>
        <v>0</v>
      </c>
      <c r="K552" s="288" t="s">
        <v>104</v>
      </c>
      <c r="L552" s="288"/>
      <c r="M552" s="289">
        <f t="shared" si="41"/>
        <v>0</v>
      </c>
      <c r="N552" s="289">
        <f t="shared" si="42"/>
        <v>0</v>
      </c>
      <c r="O552" s="290">
        <f>IF(K552="nio",0,IF(K552&gt;0,VLOOKUP(G552,'3-Productie normen'!A:K,VLOOKUP(K552,'3-Productie normen'!$B$35:$C$41,2,FALSE),FALSE)))/VLOOKUP(B552,'2-Kosten per locatie'!$A$12:$C$15,3,FALSE)</f>
        <v>0</v>
      </c>
      <c r="P552" s="290">
        <f t="shared" si="43"/>
        <v>0</v>
      </c>
      <c r="Q552" s="291"/>
      <c r="S552" s="292">
        <f t="shared" si="44"/>
        <v>0</v>
      </c>
    </row>
    <row r="553" spans="1:19" ht="14.1" customHeight="1">
      <c r="A553" s="38">
        <v>553</v>
      </c>
      <c r="B553" s="213" t="s">
        <v>37</v>
      </c>
      <c r="C553" s="213" t="s">
        <v>95</v>
      </c>
      <c r="D553" s="284" t="s">
        <v>96</v>
      </c>
      <c r="E553" s="49" t="s">
        <v>811</v>
      </c>
      <c r="F553" s="50" t="s">
        <v>103</v>
      </c>
      <c r="G553" s="194" t="s">
        <v>65</v>
      </c>
      <c r="H553" s="194" t="s">
        <v>99</v>
      </c>
      <c r="I553" s="286">
        <v>35.586225853275998</v>
      </c>
      <c r="J553" s="287">
        <f t="shared" si="40"/>
        <v>0</v>
      </c>
      <c r="K553" s="288" t="s">
        <v>104</v>
      </c>
      <c r="L553" s="288"/>
      <c r="M553" s="289">
        <f t="shared" si="41"/>
        <v>0</v>
      </c>
      <c r="N553" s="289">
        <f t="shared" si="42"/>
        <v>0</v>
      </c>
      <c r="O553" s="290">
        <f>IF(K553="nio",0,IF(K553&gt;0,VLOOKUP(G553,'3-Productie normen'!A:K,VLOOKUP(K553,'3-Productie normen'!$B$35:$C$41,2,FALSE),FALSE)))/VLOOKUP(B553,'2-Kosten per locatie'!$A$12:$C$15,3,FALSE)</f>
        <v>0</v>
      </c>
      <c r="P553" s="290">
        <f t="shared" si="43"/>
        <v>0</v>
      </c>
      <c r="Q553" s="291"/>
      <c r="S553" s="292">
        <f t="shared" si="44"/>
        <v>0</v>
      </c>
    </row>
    <row r="554" spans="1:19" ht="14.1" customHeight="1">
      <c r="A554" s="38">
        <v>554</v>
      </c>
      <c r="B554" s="213" t="s">
        <v>37</v>
      </c>
      <c r="C554" s="213" t="s">
        <v>95</v>
      </c>
      <c r="D554" s="284" t="s">
        <v>96</v>
      </c>
      <c r="E554" s="49" t="s">
        <v>812</v>
      </c>
      <c r="F554" s="50" t="s">
        <v>103</v>
      </c>
      <c r="G554" s="194" t="s">
        <v>65</v>
      </c>
      <c r="H554" s="194" t="s">
        <v>99</v>
      </c>
      <c r="I554" s="286">
        <v>11.656558407007999</v>
      </c>
      <c r="J554" s="287">
        <f t="shared" si="40"/>
        <v>0</v>
      </c>
      <c r="K554" s="288" t="s">
        <v>104</v>
      </c>
      <c r="L554" s="288"/>
      <c r="M554" s="289">
        <f t="shared" si="41"/>
        <v>0</v>
      </c>
      <c r="N554" s="289">
        <f t="shared" si="42"/>
        <v>0</v>
      </c>
      <c r="O554" s="290">
        <f>IF(K554="nio",0,IF(K554&gt;0,VLOOKUP(G554,'3-Productie normen'!A:K,VLOOKUP(K554,'3-Productie normen'!$B$35:$C$41,2,FALSE),FALSE)))/VLOOKUP(B554,'2-Kosten per locatie'!$A$12:$C$15,3,FALSE)</f>
        <v>0</v>
      </c>
      <c r="P554" s="290">
        <f t="shared" si="43"/>
        <v>0</v>
      </c>
      <c r="Q554" s="291"/>
      <c r="S554" s="292">
        <f t="shared" si="44"/>
        <v>0</v>
      </c>
    </row>
    <row r="555" spans="1:19" ht="14.1" customHeight="1">
      <c r="A555" s="38">
        <v>555</v>
      </c>
      <c r="B555" s="213" t="s">
        <v>37</v>
      </c>
      <c r="C555" s="213" t="s">
        <v>95</v>
      </c>
      <c r="D555" s="284" t="s">
        <v>96</v>
      </c>
      <c r="E555" s="49" t="s">
        <v>813</v>
      </c>
      <c r="F555" s="50" t="s">
        <v>103</v>
      </c>
      <c r="G555" s="194" t="s">
        <v>65</v>
      </c>
      <c r="H555" s="194" t="s">
        <v>99</v>
      </c>
      <c r="I555" s="286">
        <v>14.295392084114001</v>
      </c>
      <c r="J555" s="287">
        <f t="shared" si="40"/>
        <v>0</v>
      </c>
      <c r="K555" s="288" t="s">
        <v>104</v>
      </c>
      <c r="L555" s="288"/>
      <c r="M555" s="289">
        <f t="shared" si="41"/>
        <v>0</v>
      </c>
      <c r="N555" s="289">
        <f t="shared" si="42"/>
        <v>0</v>
      </c>
      <c r="O555" s="290">
        <f>IF(K555="nio",0,IF(K555&gt;0,VLOOKUP(G555,'3-Productie normen'!A:K,VLOOKUP(K555,'3-Productie normen'!$B$35:$C$41,2,FALSE),FALSE)))/VLOOKUP(B555,'2-Kosten per locatie'!$A$12:$C$15,3,FALSE)</f>
        <v>0</v>
      </c>
      <c r="P555" s="290">
        <f t="shared" si="43"/>
        <v>0</v>
      </c>
      <c r="Q555" s="291"/>
      <c r="S555" s="292">
        <f t="shared" si="44"/>
        <v>0</v>
      </c>
    </row>
    <row r="556" spans="1:19" ht="14.1" customHeight="1">
      <c r="A556" s="38">
        <v>556</v>
      </c>
      <c r="B556" s="213" t="s">
        <v>37</v>
      </c>
      <c r="C556" s="213" t="s">
        <v>95</v>
      </c>
      <c r="D556" s="284" t="s">
        <v>96</v>
      </c>
      <c r="E556" s="49" t="s">
        <v>814</v>
      </c>
      <c r="F556" s="50" t="s">
        <v>103</v>
      </c>
      <c r="G556" s="194" t="s">
        <v>65</v>
      </c>
      <c r="H556" s="194" t="s">
        <v>99</v>
      </c>
      <c r="I556" s="286">
        <v>1.6094999999999999</v>
      </c>
      <c r="J556" s="287">
        <f t="shared" si="40"/>
        <v>0</v>
      </c>
      <c r="K556" s="288" t="s">
        <v>104</v>
      </c>
      <c r="L556" s="288"/>
      <c r="M556" s="289">
        <f t="shared" si="41"/>
        <v>0</v>
      </c>
      <c r="N556" s="289">
        <f t="shared" si="42"/>
        <v>0</v>
      </c>
      <c r="O556" s="290">
        <f>IF(K556="nio",0,IF(K556&gt;0,VLOOKUP(G556,'3-Productie normen'!A:K,VLOOKUP(K556,'3-Productie normen'!$B$35:$C$41,2,FALSE),FALSE)))/VLOOKUP(B556,'2-Kosten per locatie'!$A$12:$C$15,3,FALSE)</f>
        <v>0</v>
      </c>
      <c r="P556" s="290">
        <f t="shared" si="43"/>
        <v>0</v>
      </c>
      <c r="Q556" s="291"/>
      <c r="S556" s="292">
        <f t="shared" si="44"/>
        <v>0</v>
      </c>
    </row>
    <row r="557" spans="1:19" ht="14.1" customHeight="1">
      <c r="A557" s="38">
        <v>557</v>
      </c>
      <c r="B557" s="213" t="s">
        <v>37</v>
      </c>
      <c r="C557" s="213" t="s">
        <v>95</v>
      </c>
      <c r="D557" s="284" t="s">
        <v>96</v>
      </c>
      <c r="E557" s="49" t="s">
        <v>815</v>
      </c>
      <c r="F557" s="50" t="s">
        <v>178</v>
      </c>
      <c r="G557" s="194" t="s">
        <v>65</v>
      </c>
      <c r="H557" s="194" t="s">
        <v>99</v>
      </c>
      <c r="I557" s="286">
        <v>16.61121</v>
      </c>
      <c r="J557" s="287">
        <f t="shared" si="40"/>
        <v>0</v>
      </c>
      <c r="K557" s="288" t="s">
        <v>104</v>
      </c>
      <c r="L557" s="288"/>
      <c r="M557" s="289">
        <f t="shared" si="41"/>
        <v>0</v>
      </c>
      <c r="N557" s="289">
        <f t="shared" si="42"/>
        <v>0</v>
      </c>
      <c r="O557" s="290">
        <f>IF(K557="nio",0,IF(K557&gt;0,VLOOKUP(G557,'3-Productie normen'!A:K,VLOOKUP(K557,'3-Productie normen'!$B$35:$C$41,2,FALSE),FALSE)))/VLOOKUP(B557,'2-Kosten per locatie'!$A$12:$C$15,3,FALSE)</f>
        <v>0</v>
      </c>
      <c r="P557" s="290">
        <f t="shared" si="43"/>
        <v>0</v>
      </c>
      <c r="Q557" s="291"/>
      <c r="S557" s="292">
        <f t="shared" si="44"/>
        <v>0</v>
      </c>
    </row>
    <row r="558" spans="1:19" ht="14.1" customHeight="1">
      <c r="A558" s="38">
        <v>558</v>
      </c>
      <c r="B558" s="213" t="s">
        <v>37</v>
      </c>
      <c r="C558" s="213" t="s">
        <v>95</v>
      </c>
      <c r="D558" s="284" t="s">
        <v>96</v>
      </c>
      <c r="E558" s="49" t="s">
        <v>816</v>
      </c>
      <c r="F558" s="50" t="s">
        <v>210</v>
      </c>
      <c r="G558" s="268" t="s">
        <v>49</v>
      </c>
      <c r="H558" s="194" t="s">
        <v>99</v>
      </c>
      <c r="I558" s="286">
        <v>4.1736000000000004</v>
      </c>
      <c r="J558" s="287">
        <f t="shared" si="40"/>
        <v>200</v>
      </c>
      <c r="K558" s="288">
        <v>200</v>
      </c>
      <c r="L558" s="288"/>
      <c r="M558" s="289" t="e">
        <f t="shared" si="41"/>
        <v>#DIV/0!</v>
      </c>
      <c r="N558" s="289">
        <f t="shared" si="42"/>
        <v>0</v>
      </c>
      <c r="O558" s="290">
        <f>IF(K558="nio",0,IF(K558&gt;0,VLOOKUP(G558,'3-Productie normen'!A:K,VLOOKUP(K558,'3-Productie normen'!$B$35:$C$41,2,FALSE),FALSE)))/VLOOKUP(B558,'2-Kosten per locatie'!$A$12:$C$15,3,FALSE)</f>
        <v>0</v>
      </c>
      <c r="P558" s="290">
        <f t="shared" si="43"/>
        <v>0</v>
      </c>
      <c r="Q558" s="291"/>
      <c r="S558" s="292">
        <f t="shared" si="44"/>
        <v>834.72</v>
      </c>
    </row>
    <row r="559" spans="1:19" ht="14.1" customHeight="1">
      <c r="A559" s="38">
        <v>559</v>
      </c>
      <c r="B559" s="213" t="s">
        <v>37</v>
      </c>
      <c r="C559" s="213" t="s">
        <v>95</v>
      </c>
      <c r="D559" s="284" t="s">
        <v>96</v>
      </c>
      <c r="E559" s="49" t="s">
        <v>817</v>
      </c>
      <c r="F559" s="50" t="s">
        <v>210</v>
      </c>
      <c r="G559" s="268" t="s">
        <v>49</v>
      </c>
      <c r="H559" s="194" t="s">
        <v>99</v>
      </c>
      <c r="I559" s="286">
        <v>1.525912641581</v>
      </c>
      <c r="J559" s="287">
        <f t="shared" si="40"/>
        <v>200</v>
      </c>
      <c r="K559" s="288">
        <v>200</v>
      </c>
      <c r="L559" s="288"/>
      <c r="M559" s="289" t="e">
        <f t="shared" si="41"/>
        <v>#DIV/0!</v>
      </c>
      <c r="N559" s="289">
        <f t="shared" si="42"/>
        <v>0</v>
      </c>
      <c r="O559" s="290">
        <f>IF(K559="nio",0,IF(K559&gt;0,VLOOKUP(G559,'3-Productie normen'!A:K,VLOOKUP(K559,'3-Productie normen'!$B$35:$C$41,2,FALSE),FALSE)))/VLOOKUP(B559,'2-Kosten per locatie'!$A$12:$C$15,3,FALSE)</f>
        <v>0</v>
      </c>
      <c r="P559" s="290">
        <f t="shared" si="43"/>
        <v>0</v>
      </c>
      <c r="Q559" s="291"/>
      <c r="S559" s="292">
        <f t="shared" si="44"/>
        <v>305.18252831620003</v>
      </c>
    </row>
    <row r="560" spans="1:19" ht="14.1" customHeight="1">
      <c r="A560" s="38">
        <v>560</v>
      </c>
      <c r="B560" s="213" t="s">
        <v>37</v>
      </c>
      <c r="C560" s="213" t="s">
        <v>95</v>
      </c>
      <c r="D560" s="284" t="s">
        <v>96</v>
      </c>
      <c r="E560" s="49" t="s">
        <v>818</v>
      </c>
      <c r="F560" s="50" t="s">
        <v>819</v>
      </c>
      <c r="G560" s="194" t="s">
        <v>65</v>
      </c>
      <c r="H560" s="194"/>
      <c r="I560" s="286">
        <v>16.239968760082999</v>
      </c>
      <c r="J560" s="287">
        <f t="shared" si="40"/>
        <v>0</v>
      </c>
      <c r="K560" s="288" t="s">
        <v>104</v>
      </c>
      <c r="L560" s="288"/>
      <c r="M560" s="289">
        <f t="shared" si="41"/>
        <v>0</v>
      </c>
      <c r="N560" s="289">
        <f t="shared" si="42"/>
        <v>0</v>
      </c>
      <c r="O560" s="290">
        <f>IF(K560="nio",0,IF(K560&gt;0,VLOOKUP(G560,'3-Productie normen'!A:K,VLOOKUP(K560,'3-Productie normen'!$B$35:$C$41,2,FALSE),FALSE)))/VLOOKUP(B560,'2-Kosten per locatie'!$A$12:$C$15,3,FALSE)</f>
        <v>0</v>
      </c>
      <c r="P560" s="290">
        <f t="shared" si="43"/>
        <v>0</v>
      </c>
      <c r="Q560" s="291"/>
      <c r="S560" s="292">
        <f t="shared" si="44"/>
        <v>0</v>
      </c>
    </row>
    <row r="561" spans="1:19" ht="14.1" customHeight="1">
      <c r="A561" s="38">
        <v>561</v>
      </c>
      <c r="B561" s="213" t="s">
        <v>37</v>
      </c>
      <c r="C561" s="213" t="s">
        <v>95</v>
      </c>
      <c r="D561" s="284" t="s">
        <v>96</v>
      </c>
      <c r="E561" s="49" t="s">
        <v>820</v>
      </c>
      <c r="F561" s="50" t="s">
        <v>821</v>
      </c>
      <c r="G561" s="194" t="s">
        <v>65</v>
      </c>
      <c r="H561" s="194"/>
      <c r="I561" s="286">
        <v>13.629881185494</v>
      </c>
      <c r="J561" s="287">
        <f t="shared" si="40"/>
        <v>0</v>
      </c>
      <c r="K561" s="288" t="s">
        <v>104</v>
      </c>
      <c r="L561" s="288"/>
      <c r="M561" s="289">
        <f t="shared" si="41"/>
        <v>0</v>
      </c>
      <c r="N561" s="289">
        <f t="shared" si="42"/>
        <v>0</v>
      </c>
      <c r="O561" s="290">
        <f>IF(K561="nio",0,IF(K561&gt;0,VLOOKUP(G561,'3-Productie normen'!A:K,VLOOKUP(K561,'3-Productie normen'!$B$35:$C$41,2,FALSE),FALSE)))/VLOOKUP(B561,'2-Kosten per locatie'!$A$12:$C$15,3,FALSE)</f>
        <v>0</v>
      </c>
      <c r="P561" s="290">
        <f t="shared" si="43"/>
        <v>0</v>
      </c>
      <c r="Q561" s="291"/>
      <c r="S561" s="292">
        <f t="shared" si="44"/>
        <v>0</v>
      </c>
    </row>
    <row r="562" spans="1:19" ht="14.1" customHeight="1">
      <c r="A562" s="38">
        <v>562</v>
      </c>
      <c r="B562" s="213" t="s">
        <v>37</v>
      </c>
      <c r="C562" s="213" t="s">
        <v>95</v>
      </c>
      <c r="D562" s="284" t="s">
        <v>96</v>
      </c>
      <c r="E562" s="49" t="s">
        <v>822</v>
      </c>
      <c r="F562" s="50" t="s">
        <v>823</v>
      </c>
      <c r="G562" s="194" t="s">
        <v>65</v>
      </c>
      <c r="H562" s="194"/>
      <c r="I562" s="286">
        <v>8.1199999999999992</v>
      </c>
      <c r="J562" s="287">
        <f t="shared" si="40"/>
        <v>0</v>
      </c>
      <c r="K562" s="288" t="s">
        <v>104</v>
      </c>
      <c r="L562" s="288"/>
      <c r="M562" s="289">
        <f t="shared" si="41"/>
        <v>0</v>
      </c>
      <c r="N562" s="289">
        <f t="shared" si="42"/>
        <v>0</v>
      </c>
      <c r="O562" s="290">
        <f>IF(K562="nio",0,IF(K562&gt;0,VLOOKUP(G562,'3-Productie normen'!A:K,VLOOKUP(K562,'3-Productie normen'!$B$35:$C$41,2,FALSE),FALSE)))/VLOOKUP(B562,'2-Kosten per locatie'!$A$12:$C$15,3,FALSE)</f>
        <v>0</v>
      </c>
      <c r="P562" s="290">
        <f t="shared" si="43"/>
        <v>0</v>
      </c>
      <c r="Q562" s="291"/>
      <c r="S562" s="292">
        <f t="shared" si="44"/>
        <v>0</v>
      </c>
    </row>
    <row r="563" spans="1:19" ht="14.1" customHeight="1">
      <c r="A563" s="38">
        <v>563</v>
      </c>
      <c r="B563" s="213" t="s">
        <v>37</v>
      </c>
      <c r="C563" s="213" t="s">
        <v>95</v>
      </c>
      <c r="D563" s="284" t="s">
        <v>96</v>
      </c>
      <c r="E563" s="49" t="s">
        <v>824</v>
      </c>
      <c r="F563" s="50" t="s">
        <v>605</v>
      </c>
      <c r="G563" s="268" t="s">
        <v>49</v>
      </c>
      <c r="H563" s="194" t="s">
        <v>99</v>
      </c>
      <c r="I563" s="286">
        <v>6.3768456497199999</v>
      </c>
      <c r="J563" s="287">
        <f t="shared" si="40"/>
        <v>200</v>
      </c>
      <c r="K563" s="288">
        <v>200</v>
      </c>
      <c r="L563" s="288"/>
      <c r="M563" s="289" t="e">
        <f t="shared" si="41"/>
        <v>#DIV/0!</v>
      </c>
      <c r="N563" s="289">
        <f t="shared" si="42"/>
        <v>0</v>
      </c>
      <c r="O563" s="290">
        <f>IF(K563="nio",0,IF(K563&gt;0,VLOOKUP(G563,'3-Productie normen'!A:K,VLOOKUP(K563,'3-Productie normen'!$B$35:$C$41,2,FALSE),FALSE)))/VLOOKUP(B563,'2-Kosten per locatie'!$A$12:$C$15,3,FALSE)</f>
        <v>0</v>
      </c>
      <c r="P563" s="290">
        <f t="shared" si="43"/>
        <v>0</v>
      </c>
      <c r="Q563" s="291"/>
      <c r="S563" s="292">
        <f t="shared" si="44"/>
        <v>1275.369129944</v>
      </c>
    </row>
    <row r="564" spans="1:19" ht="14.1" customHeight="1">
      <c r="A564" s="38">
        <v>564</v>
      </c>
      <c r="B564" s="213" t="s">
        <v>37</v>
      </c>
      <c r="C564" s="213" t="s">
        <v>95</v>
      </c>
      <c r="D564" s="284" t="s">
        <v>825</v>
      </c>
      <c r="E564" s="49" t="s">
        <v>826</v>
      </c>
      <c r="F564" s="50" t="s">
        <v>827</v>
      </c>
      <c r="G564" s="268" t="s">
        <v>47</v>
      </c>
      <c r="H564" s="194" t="s">
        <v>99</v>
      </c>
      <c r="I564" s="286">
        <v>78.339264515036007</v>
      </c>
      <c r="J564" s="287">
        <f t="shared" si="40"/>
        <v>80</v>
      </c>
      <c r="K564" s="288">
        <v>80</v>
      </c>
      <c r="L564" s="288"/>
      <c r="M564" s="289" t="e">
        <f t="shared" si="41"/>
        <v>#DIV/0!</v>
      </c>
      <c r="N564" s="289">
        <f t="shared" si="42"/>
        <v>0</v>
      </c>
      <c r="O564" s="290">
        <f>IF(K564="nio",0,IF(K564&gt;0,VLOOKUP(G564,'3-Productie normen'!A:K,VLOOKUP(K564,'3-Productie normen'!$B$35:$C$41,2,FALSE),FALSE)))/VLOOKUP(B564,'2-Kosten per locatie'!$A$12:$C$15,3,FALSE)</f>
        <v>0</v>
      </c>
      <c r="P564" s="290">
        <f t="shared" si="43"/>
        <v>0</v>
      </c>
      <c r="Q564" s="291"/>
      <c r="S564" s="292">
        <f t="shared" si="44"/>
        <v>6267.1411612028805</v>
      </c>
    </row>
    <row r="565" spans="1:19" ht="14.1" customHeight="1">
      <c r="A565" s="38">
        <v>565</v>
      </c>
      <c r="B565" s="213" t="s">
        <v>37</v>
      </c>
      <c r="C565" s="213" t="s">
        <v>95</v>
      </c>
      <c r="D565" s="284" t="s">
        <v>825</v>
      </c>
      <c r="E565" s="49" t="s">
        <v>828</v>
      </c>
      <c r="F565" s="50" t="s">
        <v>153</v>
      </c>
      <c r="G565" s="268" t="s">
        <v>47</v>
      </c>
      <c r="H565" s="194" t="s">
        <v>142</v>
      </c>
      <c r="I565" s="286">
        <v>50.423651030442002</v>
      </c>
      <c r="J565" s="287">
        <f t="shared" si="40"/>
        <v>80</v>
      </c>
      <c r="K565" s="288">
        <v>80</v>
      </c>
      <c r="L565" s="288"/>
      <c r="M565" s="289" t="e">
        <f t="shared" si="41"/>
        <v>#DIV/0!</v>
      </c>
      <c r="N565" s="289">
        <f t="shared" si="42"/>
        <v>0</v>
      </c>
      <c r="O565" s="290">
        <f>IF(K565="nio",0,IF(K565&gt;0,VLOOKUP(G565,'3-Productie normen'!A:K,VLOOKUP(K565,'3-Productie normen'!$B$35:$C$41,2,FALSE),FALSE)))/VLOOKUP(B565,'2-Kosten per locatie'!$A$12:$C$15,3,FALSE)</f>
        <v>0</v>
      </c>
      <c r="P565" s="290">
        <f t="shared" si="43"/>
        <v>0</v>
      </c>
      <c r="Q565" s="291"/>
      <c r="S565" s="292">
        <f t="shared" si="44"/>
        <v>4033.89208243536</v>
      </c>
    </row>
    <row r="566" spans="1:19" ht="14.1" customHeight="1">
      <c r="A566" s="38">
        <v>566</v>
      </c>
      <c r="B566" s="213" t="s">
        <v>37</v>
      </c>
      <c r="C566" s="213" t="s">
        <v>95</v>
      </c>
      <c r="D566" s="284" t="s">
        <v>825</v>
      </c>
      <c r="E566" s="49" t="s">
        <v>829</v>
      </c>
      <c r="F566" s="50" t="s">
        <v>210</v>
      </c>
      <c r="G566" s="268" t="s">
        <v>49</v>
      </c>
      <c r="H566" s="194" t="s">
        <v>99</v>
      </c>
      <c r="I566" s="286">
        <v>117.514641</v>
      </c>
      <c r="J566" s="287">
        <f t="shared" si="40"/>
        <v>200</v>
      </c>
      <c r="K566" s="288">
        <v>200</v>
      </c>
      <c r="L566" s="288"/>
      <c r="M566" s="289" t="e">
        <f t="shared" si="41"/>
        <v>#DIV/0!</v>
      </c>
      <c r="N566" s="289">
        <f t="shared" si="42"/>
        <v>0</v>
      </c>
      <c r="O566" s="290">
        <f>IF(K566="nio",0,IF(K566&gt;0,VLOOKUP(G566,'3-Productie normen'!A:K,VLOOKUP(K566,'3-Productie normen'!$B$35:$C$41,2,FALSE),FALSE)))/VLOOKUP(B566,'2-Kosten per locatie'!$A$12:$C$15,3,FALSE)</f>
        <v>0</v>
      </c>
      <c r="P566" s="290">
        <f t="shared" si="43"/>
        <v>0</v>
      </c>
      <c r="Q566" s="291"/>
      <c r="S566" s="292">
        <f t="shared" si="44"/>
        <v>23502.928199999998</v>
      </c>
    </row>
    <row r="567" spans="1:19" ht="14.1" customHeight="1">
      <c r="A567" s="38">
        <v>567</v>
      </c>
      <c r="B567" s="213" t="s">
        <v>37</v>
      </c>
      <c r="C567" s="213" t="s">
        <v>95</v>
      </c>
      <c r="D567" s="284" t="s">
        <v>825</v>
      </c>
      <c r="E567" s="49" t="s">
        <v>830</v>
      </c>
      <c r="F567" s="50" t="s">
        <v>114</v>
      </c>
      <c r="G567" s="268" t="s">
        <v>48</v>
      </c>
      <c r="H567" s="194" t="s">
        <v>99</v>
      </c>
      <c r="I567" s="286">
        <v>15.269431500001</v>
      </c>
      <c r="J567" s="287">
        <f t="shared" si="40"/>
        <v>400</v>
      </c>
      <c r="K567" s="288">
        <v>200</v>
      </c>
      <c r="L567" s="288">
        <v>200</v>
      </c>
      <c r="M567" s="289" t="e">
        <f t="shared" si="41"/>
        <v>#DIV/0!</v>
      </c>
      <c r="N567" s="289" t="e">
        <f t="shared" si="42"/>
        <v>#DIV/0!</v>
      </c>
      <c r="O567" s="290">
        <f>IF(K567="nio",0,IF(K567&gt;0,VLOOKUP(G567,'3-Productie normen'!A:K,VLOOKUP(K567,'3-Productie normen'!$B$35:$C$41,2,FALSE),FALSE)))/VLOOKUP(B567,'2-Kosten per locatie'!$A$12:$C$15,3,FALSE)</f>
        <v>0</v>
      </c>
      <c r="P567" s="290">
        <f t="shared" si="43"/>
        <v>0</v>
      </c>
      <c r="Q567" s="291"/>
      <c r="S567" s="292">
        <f t="shared" si="44"/>
        <v>6107.7726000003995</v>
      </c>
    </row>
    <row r="568" spans="1:19" ht="14.1" customHeight="1">
      <c r="A568" s="38">
        <v>568</v>
      </c>
      <c r="B568" s="213" t="s">
        <v>37</v>
      </c>
      <c r="C568" s="213" t="s">
        <v>95</v>
      </c>
      <c r="D568" s="284" t="s">
        <v>825</v>
      </c>
      <c r="E568" s="49" t="s">
        <v>831</v>
      </c>
      <c r="F568" s="50" t="s">
        <v>426</v>
      </c>
      <c r="G568" s="268" t="s">
        <v>48</v>
      </c>
      <c r="H568" s="194" t="s">
        <v>99</v>
      </c>
      <c r="I568" s="286">
        <v>1.3969339999999999</v>
      </c>
      <c r="J568" s="287">
        <f t="shared" si="40"/>
        <v>400</v>
      </c>
      <c r="K568" s="288">
        <v>200</v>
      </c>
      <c r="L568" s="288">
        <v>200</v>
      </c>
      <c r="M568" s="289" t="e">
        <f t="shared" si="41"/>
        <v>#DIV/0!</v>
      </c>
      <c r="N568" s="289" t="e">
        <f t="shared" si="42"/>
        <v>#DIV/0!</v>
      </c>
      <c r="O568" s="290">
        <f>IF(K568="nio",0,IF(K568&gt;0,VLOOKUP(G568,'3-Productie normen'!A:K,VLOOKUP(K568,'3-Productie normen'!$B$35:$C$41,2,FALSE),FALSE)))/VLOOKUP(B568,'2-Kosten per locatie'!$A$12:$C$15,3,FALSE)</f>
        <v>0</v>
      </c>
      <c r="P568" s="290">
        <f t="shared" si="43"/>
        <v>0</v>
      </c>
      <c r="Q568" s="291"/>
      <c r="S568" s="292">
        <f t="shared" si="44"/>
        <v>558.77359999999999</v>
      </c>
    </row>
    <row r="569" spans="1:19" ht="14.1" customHeight="1">
      <c r="A569" s="38">
        <v>569</v>
      </c>
      <c r="B569" s="213" t="s">
        <v>37</v>
      </c>
      <c r="C569" s="213" t="s">
        <v>95</v>
      </c>
      <c r="D569" s="284" t="s">
        <v>825</v>
      </c>
      <c r="E569" s="49" t="s">
        <v>832</v>
      </c>
      <c r="F569" s="50" t="s">
        <v>426</v>
      </c>
      <c r="G569" s="268" t="s">
        <v>48</v>
      </c>
      <c r="H569" s="194" t="s">
        <v>99</v>
      </c>
      <c r="I569" s="286">
        <v>1.3969339999999999</v>
      </c>
      <c r="J569" s="287">
        <f t="shared" si="40"/>
        <v>400</v>
      </c>
      <c r="K569" s="288">
        <v>200</v>
      </c>
      <c r="L569" s="288">
        <v>200</v>
      </c>
      <c r="M569" s="289" t="e">
        <f t="shared" si="41"/>
        <v>#DIV/0!</v>
      </c>
      <c r="N569" s="289" t="e">
        <f t="shared" si="42"/>
        <v>#DIV/0!</v>
      </c>
      <c r="O569" s="290">
        <f>IF(K569="nio",0,IF(K569&gt;0,VLOOKUP(G569,'3-Productie normen'!A:K,VLOOKUP(K569,'3-Productie normen'!$B$35:$C$41,2,FALSE),FALSE)))/VLOOKUP(B569,'2-Kosten per locatie'!$A$12:$C$15,3,FALSE)</f>
        <v>0</v>
      </c>
      <c r="P569" s="290">
        <f t="shared" si="43"/>
        <v>0</v>
      </c>
      <c r="Q569" s="291"/>
      <c r="S569" s="292">
        <f t="shared" si="44"/>
        <v>558.77359999999999</v>
      </c>
    </row>
    <row r="570" spans="1:19" ht="14.1" customHeight="1">
      <c r="A570" s="38">
        <v>570</v>
      </c>
      <c r="B570" s="213" t="s">
        <v>37</v>
      </c>
      <c r="C570" s="213" t="s">
        <v>95</v>
      </c>
      <c r="D570" s="284" t="s">
        <v>825</v>
      </c>
      <c r="E570" s="49" t="s">
        <v>833</v>
      </c>
      <c r="F570" s="50" t="s">
        <v>426</v>
      </c>
      <c r="G570" s="268" t="s">
        <v>48</v>
      </c>
      <c r="H570" s="194" t="s">
        <v>99</v>
      </c>
      <c r="I570" s="286">
        <v>1.3969339999999999</v>
      </c>
      <c r="J570" s="287">
        <f t="shared" si="40"/>
        <v>400</v>
      </c>
      <c r="K570" s="288">
        <v>200</v>
      </c>
      <c r="L570" s="288">
        <v>200</v>
      </c>
      <c r="M570" s="289" t="e">
        <f t="shared" si="41"/>
        <v>#DIV/0!</v>
      </c>
      <c r="N570" s="289" t="e">
        <f t="shared" si="42"/>
        <v>#DIV/0!</v>
      </c>
      <c r="O570" s="290">
        <f>IF(K570="nio",0,IF(K570&gt;0,VLOOKUP(G570,'3-Productie normen'!A:K,VLOOKUP(K570,'3-Productie normen'!$B$35:$C$41,2,FALSE),FALSE)))/VLOOKUP(B570,'2-Kosten per locatie'!$A$12:$C$15,3,FALSE)</f>
        <v>0</v>
      </c>
      <c r="P570" s="290">
        <f t="shared" si="43"/>
        <v>0</v>
      </c>
      <c r="Q570" s="291"/>
      <c r="S570" s="292">
        <f t="shared" si="44"/>
        <v>558.77359999999999</v>
      </c>
    </row>
    <row r="571" spans="1:19" ht="14.1" customHeight="1">
      <c r="A571" s="38">
        <v>571</v>
      </c>
      <c r="B571" s="213" t="s">
        <v>37</v>
      </c>
      <c r="C571" s="213" t="s">
        <v>95</v>
      </c>
      <c r="D571" s="284" t="s">
        <v>825</v>
      </c>
      <c r="E571" s="49" t="s">
        <v>834</v>
      </c>
      <c r="F571" s="50" t="s">
        <v>426</v>
      </c>
      <c r="G571" s="268" t="s">
        <v>48</v>
      </c>
      <c r="H571" s="194" t="s">
        <v>99</v>
      </c>
      <c r="I571" s="286">
        <v>1.389934</v>
      </c>
      <c r="J571" s="287">
        <f t="shared" si="40"/>
        <v>400</v>
      </c>
      <c r="K571" s="288">
        <v>200</v>
      </c>
      <c r="L571" s="288">
        <v>200</v>
      </c>
      <c r="M571" s="289" t="e">
        <f t="shared" si="41"/>
        <v>#DIV/0!</v>
      </c>
      <c r="N571" s="289" t="e">
        <f t="shared" si="42"/>
        <v>#DIV/0!</v>
      </c>
      <c r="O571" s="290">
        <f>IF(K571="nio",0,IF(K571&gt;0,VLOOKUP(G571,'3-Productie normen'!A:K,VLOOKUP(K571,'3-Productie normen'!$B$35:$C$41,2,FALSE),FALSE)))/VLOOKUP(B571,'2-Kosten per locatie'!$A$12:$C$15,3,FALSE)</f>
        <v>0</v>
      </c>
      <c r="P571" s="290">
        <f t="shared" si="43"/>
        <v>0</v>
      </c>
      <c r="Q571" s="291"/>
      <c r="S571" s="292">
        <f t="shared" si="44"/>
        <v>555.97360000000003</v>
      </c>
    </row>
    <row r="572" spans="1:19" ht="14.1" customHeight="1">
      <c r="A572" s="38">
        <v>572</v>
      </c>
      <c r="B572" s="213" t="s">
        <v>37</v>
      </c>
      <c r="C572" s="213" t="s">
        <v>95</v>
      </c>
      <c r="D572" s="284" t="s">
        <v>825</v>
      </c>
      <c r="E572" s="49" t="s">
        <v>835</v>
      </c>
      <c r="F572" s="50" t="s">
        <v>426</v>
      </c>
      <c r="G572" s="268" t="s">
        <v>48</v>
      </c>
      <c r="H572" s="194" t="s">
        <v>99</v>
      </c>
      <c r="I572" s="286">
        <v>1.4701090000000001</v>
      </c>
      <c r="J572" s="287">
        <f t="shared" si="40"/>
        <v>400</v>
      </c>
      <c r="K572" s="288">
        <v>200</v>
      </c>
      <c r="L572" s="288">
        <v>200</v>
      </c>
      <c r="M572" s="289" t="e">
        <f t="shared" si="41"/>
        <v>#DIV/0!</v>
      </c>
      <c r="N572" s="289" t="e">
        <f t="shared" si="42"/>
        <v>#DIV/0!</v>
      </c>
      <c r="O572" s="290">
        <f>IF(K572="nio",0,IF(K572&gt;0,VLOOKUP(G572,'3-Productie normen'!A:K,VLOOKUP(K572,'3-Productie normen'!$B$35:$C$41,2,FALSE),FALSE)))/VLOOKUP(B572,'2-Kosten per locatie'!$A$12:$C$15,3,FALSE)</f>
        <v>0</v>
      </c>
      <c r="P572" s="290">
        <f t="shared" si="43"/>
        <v>0</v>
      </c>
      <c r="Q572" s="291"/>
      <c r="S572" s="292">
        <f t="shared" si="44"/>
        <v>588.04360000000008</v>
      </c>
    </row>
    <row r="573" spans="1:19" ht="14.1" customHeight="1">
      <c r="A573" s="38">
        <v>573</v>
      </c>
      <c r="B573" s="213" t="s">
        <v>37</v>
      </c>
      <c r="C573" s="213" t="s">
        <v>95</v>
      </c>
      <c r="D573" s="284" t="s">
        <v>825</v>
      </c>
      <c r="E573" s="49" t="s">
        <v>836</v>
      </c>
      <c r="F573" s="50" t="s">
        <v>426</v>
      </c>
      <c r="G573" s="268" t="s">
        <v>48</v>
      </c>
      <c r="H573" s="194" t="s">
        <v>99</v>
      </c>
      <c r="I573" s="286">
        <v>1.4744839999999999</v>
      </c>
      <c r="J573" s="287">
        <f t="shared" si="40"/>
        <v>400</v>
      </c>
      <c r="K573" s="288">
        <v>200</v>
      </c>
      <c r="L573" s="288">
        <v>200</v>
      </c>
      <c r="M573" s="289" t="e">
        <f t="shared" si="41"/>
        <v>#DIV/0!</v>
      </c>
      <c r="N573" s="289" t="e">
        <f t="shared" si="42"/>
        <v>#DIV/0!</v>
      </c>
      <c r="O573" s="290">
        <f>IF(K573="nio",0,IF(K573&gt;0,VLOOKUP(G573,'3-Productie normen'!A:K,VLOOKUP(K573,'3-Productie normen'!$B$35:$C$41,2,FALSE),FALSE)))/VLOOKUP(B573,'2-Kosten per locatie'!$A$12:$C$15,3,FALSE)</f>
        <v>0</v>
      </c>
      <c r="P573" s="290">
        <f t="shared" si="43"/>
        <v>0</v>
      </c>
      <c r="Q573" s="291"/>
      <c r="S573" s="292">
        <f t="shared" si="44"/>
        <v>589.79359999999997</v>
      </c>
    </row>
    <row r="574" spans="1:19" ht="14.1" customHeight="1">
      <c r="A574" s="38">
        <v>574</v>
      </c>
      <c r="B574" s="213" t="s">
        <v>37</v>
      </c>
      <c r="C574" s="213" t="s">
        <v>95</v>
      </c>
      <c r="D574" s="284" t="s">
        <v>825</v>
      </c>
      <c r="E574" s="49" t="s">
        <v>837</v>
      </c>
      <c r="F574" s="50" t="s">
        <v>426</v>
      </c>
      <c r="G574" s="268" t="s">
        <v>48</v>
      </c>
      <c r="H574" s="194" t="s">
        <v>99</v>
      </c>
      <c r="I574" s="286">
        <v>1.4744839999999999</v>
      </c>
      <c r="J574" s="287">
        <f t="shared" si="40"/>
        <v>400</v>
      </c>
      <c r="K574" s="288">
        <v>200</v>
      </c>
      <c r="L574" s="288">
        <v>200</v>
      </c>
      <c r="M574" s="289" t="e">
        <f t="shared" si="41"/>
        <v>#DIV/0!</v>
      </c>
      <c r="N574" s="289" t="e">
        <f t="shared" si="42"/>
        <v>#DIV/0!</v>
      </c>
      <c r="O574" s="290">
        <f>IF(K574="nio",0,IF(K574&gt;0,VLOOKUP(G574,'3-Productie normen'!A:K,VLOOKUP(K574,'3-Productie normen'!$B$35:$C$41,2,FALSE),FALSE)))/VLOOKUP(B574,'2-Kosten per locatie'!$A$12:$C$15,3,FALSE)</f>
        <v>0</v>
      </c>
      <c r="P574" s="290">
        <f t="shared" si="43"/>
        <v>0</v>
      </c>
      <c r="Q574" s="291"/>
      <c r="S574" s="292">
        <f t="shared" si="44"/>
        <v>589.79359999999997</v>
      </c>
    </row>
    <row r="575" spans="1:19" ht="14.1" customHeight="1">
      <c r="A575" s="38">
        <v>575</v>
      </c>
      <c r="B575" s="213" t="s">
        <v>37</v>
      </c>
      <c r="C575" s="213" t="s">
        <v>95</v>
      </c>
      <c r="D575" s="284" t="s">
        <v>825</v>
      </c>
      <c r="E575" s="49" t="s">
        <v>838</v>
      </c>
      <c r="F575" s="50" t="s">
        <v>426</v>
      </c>
      <c r="G575" s="268" t="s">
        <v>48</v>
      </c>
      <c r="H575" s="194" t="s">
        <v>99</v>
      </c>
      <c r="I575" s="286">
        <v>1.4744839999999999</v>
      </c>
      <c r="J575" s="287">
        <f t="shared" si="40"/>
        <v>400</v>
      </c>
      <c r="K575" s="288">
        <v>200</v>
      </c>
      <c r="L575" s="288">
        <v>200</v>
      </c>
      <c r="M575" s="289" t="e">
        <f t="shared" si="41"/>
        <v>#DIV/0!</v>
      </c>
      <c r="N575" s="289" t="e">
        <f t="shared" si="42"/>
        <v>#DIV/0!</v>
      </c>
      <c r="O575" s="290">
        <f>IF(K575="nio",0,IF(K575&gt;0,VLOOKUP(G575,'3-Productie normen'!A:K,VLOOKUP(K575,'3-Productie normen'!$B$35:$C$41,2,FALSE),FALSE)))/VLOOKUP(B575,'2-Kosten per locatie'!$A$12:$C$15,3,FALSE)</f>
        <v>0</v>
      </c>
      <c r="P575" s="290">
        <f t="shared" si="43"/>
        <v>0</v>
      </c>
      <c r="Q575" s="291"/>
      <c r="S575" s="292">
        <f t="shared" si="44"/>
        <v>589.79359999999997</v>
      </c>
    </row>
    <row r="576" spans="1:19" ht="14.1" customHeight="1">
      <c r="A576" s="38">
        <v>576</v>
      </c>
      <c r="B576" s="213" t="s">
        <v>37</v>
      </c>
      <c r="C576" s="213" t="s">
        <v>95</v>
      </c>
      <c r="D576" s="284" t="s">
        <v>825</v>
      </c>
      <c r="E576" s="49" t="s">
        <v>839</v>
      </c>
      <c r="F576" s="50" t="s">
        <v>426</v>
      </c>
      <c r="G576" s="268" t="s">
        <v>48</v>
      </c>
      <c r="H576" s="194" t="s">
        <v>99</v>
      </c>
      <c r="I576" s="286">
        <v>1.5279590000000001</v>
      </c>
      <c r="J576" s="287">
        <f t="shared" si="40"/>
        <v>400</v>
      </c>
      <c r="K576" s="288">
        <v>200</v>
      </c>
      <c r="L576" s="288">
        <v>200</v>
      </c>
      <c r="M576" s="289" t="e">
        <f t="shared" si="41"/>
        <v>#DIV/0!</v>
      </c>
      <c r="N576" s="289" t="e">
        <f t="shared" si="42"/>
        <v>#DIV/0!</v>
      </c>
      <c r="O576" s="290">
        <f>IF(K576="nio",0,IF(K576&gt;0,VLOOKUP(G576,'3-Productie normen'!A:K,VLOOKUP(K576,'3-Productie normen'!$B$35:$C$41,2,FALSE),FALSE)))/VLOOKUP(B576,'2-Kosten per locatie'!$A$12:$C$15,3,FALSE)</f>
        <v>0</v>
      </c>
      <c r="P576" s="290">
        <f t="shared" si="43"/>
        <v>0</v>
      </c>
      <c r="Q576" s="291"/>
      <c r="S576" s="292">
        <f t="shared" si="44"/>
        <v>611.18360000000007</v>
      </c>
    </row>
    <row r="577" spans="1:19" ht="14.1" customHeight="1">
      <c r="A577" s="38">
        <v>577</v>
      </c>
      <c r="B577" s="213" t="s">
        <v>37</v>
      </c>
      <c r="C577" s="213" t="s">
        <v>95</v>
      </c>
      <c r="D577" s="284" t="s">
        <v>825</v>
      </c>
      <c r="E577" s="49" t="s">
        <v>840</v>
      </c>
      <c r="F577" s="50" t="s">
        <v>841</v>
      </c>
      <c r="G577" s="268" t="s">
        <v>48</v>
      </c>
      <c r="H577" s="194" t="s">
        <v>99</v>
      </c>
      <c r="I577" s="286">
        <v>5.8805624999989998</v>
      </c>
      <c r="J577" s="287">
        <f t="shared" si="40"/>
        <v>400</v>
      </c>
      <c r="K577" s="288">
        <v>200</v>
      </c>
      <c r="L577" s="288">
        <v>200</v>
      </c>
      <c r="M577" s="289" t="e">
        <f t="shared" si="41"/>
        <v>#DIV/0!</v>
      </c>
      <c r="N577" s="289" t="e">
        <f t="shared" si="42"/>
        <v>#DIV/0!</v>
      </c>
      <c r="O577" s="290">
        <f>IF(K577="nio",0,IF(K577&gt;0,VLOOKUP(G577,'3-Productie normen'!A:K,VLOOKUP(K577,'3-Productie normen'!$B$35:$C$41,2,FALSE),FALSE)))/VLOOKUP(B577,'2-Kosten per locatie'!$A$12:$C$15,3,FALSE)</f>
        <v>0</v>
      </c>
      <c r="P577" s="290">
        <f t="shared" si="43"/>
        <v>0</v>
      </c>
      <c r="Q577" s="291"/>
      <c r="S577" s="292">
        <f t="shared" si="44"/>
        <v>2352.2249999995997</v>
      </c>
    </row>
    <row r="578" spans="1:19" ht="14.1" customHeight="1">
      <c r="A578" s="38">
        <v>578</v>
      </c>
      <c r="B578" s="213" t="s">
        <v>37</v>
      </c>
      <c r="C578" s="213" t="s">
        <v>95</v>
      </c>
      <c r="D578" s="284" t="s">
        <v>825</v>
      </c>
      <c r="E578" s="49" t="s">
        <v>842</v>
      </c>
      <c r="F578" s="50" t="s">
        <v>843</v>
      </c>
      <c r="G578" s="268" t="s">
        <v>48</v>
      </c>
      <c r="H578" s="194" t="s">
        <v>99</v>
      </c>
      <c r="I578" s="286">
        <v>5.880562500001</v>
      </c>
      <c r="J578" s="287">
        <f t="shared" si="40"/>
        <v>400</v>
      </c>
      <c r="K578" s="288">
        <v>200</v>
      </c>
      <c r="L578" s="288">
        <v>200</v>
      </c>
      <c r="M578" s="289" t="e">
        <f t="shared" si="41"/>
        <v>#DIV/0!</v>
      </c>
      <c r="N578" s="289" t="e">
        <f t="shared" si="42"/>
        <v>#DIV/0!</v>
      </c>
      <c r="O578" s="290">
        <f>IF(K578="nio",0,IF(K578&gt;0,VLOOKUP(G578,'3-Productie normen'!A:K,VLOOKUP(K578,'3-Productie normen'!$B$35:$C$41,2,FALSE),FALSE)))/VLOOKUP(B578,'2-Kosten per locatie'!$A$12:$C$15,3,FALSE)</f>
        <v>0</v>
      </c>
      <c r="P578" s="290">
        <f t="shared" si="43"/>
        <v>0</v>
      </c>
      <c r="Q578" s="291"/>
      <c r="S578" s="292">
        <f t="shared" si="44"/>
        <v>2352.2250000004001</v>
      </c>
    </row>
    <row r="579" spans="1:19" ht="14.1" customHeight="1">
      <c r="A579" s="38">
        <v>579</v>
      </c>
      <c r="B579" s="213" t="s">
        <v>37</v>
      </c>
      <c r="C579" s="213" t="s">
        <v>95</v>
      </c>
      <c r="D579" s="284" t="s">
        <v>825</v>
      </c>
      <c r="E579" s="49" t="s">
        <v>844</v>
      </c>
      <c r="F579" s="50" t="s">
        <v>125</v>
      </c>
      <c r="G579" s="268" t="s">
        <v>48</v>
      </c>
      <c r="H579" s="194" t="s">
        <v>99</v>
      </c>
      <c r="I579" s="286">
        <v>16.153295784846001</v>
      </c>
      <c r="J579" s="287">
        <f t="shared" si="40"/>
        <v>400</v>
      </c>
      <c r="K579" s="288">
        <v>200</v>
      </c>
      <c r="L579" s="288">
        <v>200</v>
      </c>
      <c r="M579" s="289" t="e">
        <f t="shared" si="41"/>
        <v>#DIV/0!</v>
      </c>
      <c r="N579" s="289" t="e">
        <f t="shared" si="42"/>
        <v>#DIV/0!</v>
      </c>
      <c r="O579" s="290">
        <f>IF(K579="nio",0,IF(K579&gt;0,VLOOKUP(G579,'3-Productie normen'!A:K,VLOOKUP(K579,'3-Productie normen'!$B$35:$C$41,2,FALSE),FALSE)))/VLOOKUP(B579,'2-Kosten per locatie'!$A$12:$C$15,3,FALSE)</f>
        <v>0</v>
      </c>
      <c r="P579" s="290">
        <f t="shared" si="43"/>
        <v>0</v>
      </c>
      <c r="Q579" s="291"/>
      <c r="S579" s="292">
        <f t="shared" si="44"/>
        <v>6461.3183139384009</v>
      </c>
    </row>
    <row r="580" spans="1:19" ht="14.1" customHeight="1">
      <c r="A580" s="38">
        <v>580</v>
      </c>
      <c r="B580" s="213" t="s">
        <v>37</v>
      </c>
      <c r="C580" s="213" t="s">
        <v>95</v>
      </c>
      <c r="D580" s="284" t="s">
        <v>825</v>
      </c>
      <c r="E580" s="49" t="s">
        <v>845</v>
      </c>
      <c r="F580" s="50" t="s">
        <v>426</v>
      </c>
      <c r="G580" s="268" t="s">
        <v>48</v>
      </c>
      <c r="H580" s="194" t="s">
        <v>99</v>
      </c>
      <c r="I580" s="286">
        <v>1.5279590000000001</v>
      </c>
      <c r="J580" s="287">
        <f t="shared" si="40"/>
        <v>400</v>
      </c>
      <c r="K580" s="288">
        <v>200</v>
      </c>
      <c r="L580" s="288">
        <v>200</v>
      </c>
      <c r="M580" s="289" t="e">
        <f t="shared" si="41"/>
        <v>#DIV/0!</v>
      </c>
      <c r="N580" s="289" t="e">
        <f t="shared" si="42"/>
        <v>#DIV/0!</v>
      </c>
      <c r="O580" s="290">
        <f>IF(K580="nio",0,IF(K580&gt;0,VLOOKUP(G580,'3-Productie normen'!A:K,VLOOKUP(K580,'3-Productie normen'!$B$35:$C$41,2,FALSE),FALSE)))/VLOOKUP(B580,'2-Kosten per locatie'!$A$12:$C$15,3,FALSE)</f>
        <v>0</v>
      </c>
      <c r="P580" s="290">
        <f t="shared" si="43"/>
        <v>0</v>
      </c>
      <c r="Q580" s="291"/>
      <c r="S580" s="292">
        <f t="shared" si="44"/>
        <v>611.18360000000007</v>
      </c>
    </row>
    <row r="581" spans="1:19" ht="14.1" customHeight="1">
      <c r="A581" s="38">
        <v>581</v>
      </c>
      <c r="B581" s="213" t="s">
        <v>37</v>
      </c>
      <c r="C581" s="213" t="s">
        <v>95</v>
      </c>
      <c r="D581" s="284" t="s">
        <v>825</v>
      </c>
      <c r="E581" s="49" t="s">
        <v>846</v>
      </c>
      <c r="F581" s="50" t="s">
        <v>426</v>
      </c>
      <c r="G581" s="268" t="s">
        <v>48</v>
      </c>
      <c r="H581" s="194" t="s">
        <v>99</v>
      </c>
      <c r="I581" s="286">
        <v>1.4744839999999999</v>
      </c>
      <c r="J581" s="287">
        <f t="shared" si="40"/>
        <v>400</v>
      </c>
      <c r="K581" s="288">
        <v>200</v>
      </c>
      <c r="L581" s="288">
        <v>200</v>
      </c>
      <c r="M581" s="289" t="e">
        <f t="shared" si="41"/>
        <v>#DIV/0!</v>
      </c>
      <c r="N581" s="289" t="e">
        <f t="shared" si="42"/>
        <v>#DIV/0!</v>
      </c>
      <c r="O581" s="290">
        <f>IF(K581="nio",0,IF(K581&gt;0,VLOOKUP(G581,'3-Productie normen'!A:K,VLOOKUP(K581,'3-Productie normen'!$B$35:$C$41,2,FALSE),FALSE)))/VLOOKUP(B581,'2-Kosten per locatie'!$A$12:$C$15,3,FALSE)</f>
        <v>0</v>
      </c>
      <c r="P581" s="290">
        <f t="shared" si="43"/>
        <v>0</v>
      </c>
      <c r="Q581" s="291"/>
      <c r="S581" s="292">
        <f t="shared" si="44"/>
        <v>589.79359999999997</v>
      </c>
    </row>
    <row r="582" spans="1:19" ht="14.1" customHeight="1">
      <c r="A582" s="38">
        <v>582</v>
      </c>
      <c r="B582" s="213" t="s">
        <v>37</v>
      </c>
      <c r="C582" s="213" t="s">
        <v>95</v>
      </c>
      <c r="D582" s="284" t="s">
        <v>825</v>
      </c>
      <c r="E582" s="49" t="s">
        <v>847</v>
      </c>
      <c r="F582" s="50" t="s">
        <v>426</v>
      </c>
      <c r="G582" s="268" t="s">
        <v>48</v>
      </c>
      <c r="H582" s="194" t="s">
        <v>99</v>
      </c>
      <c r="I582" s="286">
        <v>1.4744839999999999</v>
      </c>
      <c r="J582" s="287">
        <f t="shared" si="40"/>
        <v>400</v>
      </c>
      <c r="K582" s="288">
        <v>200</v>
      </c>
      <c r="L582" s="288">
        <v>200</v>
      </c>
      <c r="M582" s="289" t="e">
        <f t="shared" si="41"/>
        <v>#DIV/0!</v>
      </c>
      <c r="N582" s="289" t="e">
        <f t="shared" si="42"/>
        <v>#DIV/0!</v>
      </c>
      <c r="O582" s="290">
        <f>IF(K582="nio",0,IF(K582&gt;0,VLOOKUP(G582,'3-Productie normen'!A:K,VLOOKUP(K582,'3-Productie normen'!$B$35:$C$41,2,FALSE),FALSE)))/VLOOKUP(B582,'2-Kosten per locatie'!$A$12:$C$15,3,FALSE)</f>
        <v>0</v>
      </c>
      <c r="P582" s="290">
        <f t="shared" si="43"/>
        <v>0</v>
      </c>
      <c r="Q582" s="291"/>
      <c r="S582" s="292">
        <f t="shared" si="44"/>
        <v>589.79359999999997</v>
      </c>
    </row>
    <row r="583" spans="1:19" ht="14.1" customHeight="1">
      <c r="A583" s="38">
        <v>583</v>
      </c>
      <c r="B583" s="213" t="s">
        <v>37</v>
      </c>
      <c r="C583" s="213" t="s">
        <v>95</v>
      </c>
      <c r="D583" s="284" t="s">
        <v>825</v>
      </c>
      <c r="E583" s="49" t="s">
        <v>848</v>
      </c>
      <c r="F583" s="50" t="s">
        <v>426</v>
      </c>
      <c r="G583" s="268" t="s">
        <v>48</v>
      </c>
      <c r="H583" s="194" t="s">
        <v>99</v>
      </c>
      <c r="I583" s="286">
        <v>1.4744839999999999</v>
      </c>
      <c r="J583" s="287">
        <f t="shared" si="40"/>
        <v>400</v>
      </c>
      <c r="K583" s="288">
        <v>200</v>
      </c>
      <c r="L583" s="288">
        <v>200</v>
      </c>
      <c r="M583" s="289" t="e">
        <f t="shared" si="41"/>
        <v>#DIV/0!</v>
      </c>
      <c r="N583" s="289" t="e">
        <f t="shared" si="42"/>
        <v>#DIV/0!</v>
      </c>
      <c r="O583" s="290">
        <f>IF(K583="nio",0,IF(K583&gt;0,VLOOKUP(G583,'3-Productie normen'!A:K,VLOOKUP(K583,'3-Productie normen'!$B$35:$C$41,2,FALSE),FALSE)))/VLOOKUP(B583,'2-Kosten per locatie'!$A$12:$C$15,3,FALSE)</f>
        <v>0</v>
      </c>
      <c r="P583" s="290">
        <f t="shared" si="43"/>
        <v>0</v>
      </c>
      <c r="Q583" s="291"/>
      <c r="S583" s="292">
        <f t="shared" si="44"/>
        <v>589.79359999999997</v>
      </c>
    </row>
    <row r="584" spans="1:19" ht="14.1" customHeight="1">
      <c r="A584" s="38">
        <v>584</v>
      </c>
      <c r="B584" s="213" t="s">
        <v>37</v>
      </c>
      <c r="C584" s="213" t="s">
        <v>95</v>
      </c>
      <c r="D584" s="284" t="s">
        <v>825</v>
      </c>
      <c r="E584" s="49" t="s">
        <v>849</v>
      </c>
      <c r="F584" s="50" t="s">
        <v>426</v>
      </c>
      <c r="G584" s="268" t="s">
        <v>48</v>
      </c>
      <c r="H584" s="194" t="s">
        <v>99</v>
      </c>
      <c r="I584" s="286">
        <v>1.4701090000000001</v>
      </c>
      <c r="J584" s="287">
        <f t="shared" si="40"/>
        <v>400</v>
      </c>
      <c r="K584" s="288">
        <v>200</v>
      </c>
      <c r="L584" s="288">
        <v>200</v>
      </c>
      <c r="M584" s="289" t="e">
        <f t="shared" si="41"/>
        <v>#DIV/0!</v>
      </c>
      <c r="N584" s="289" t="e">
        <f t="shared" si="42"/>
        <v>#DIV/0!</v>
      </c>
      <c r="O584" s="290">
        <f>IF(K584="nio",0,IF(K584&gt;0,VLOOKUP(G584,'3-Productie normen'!A:K,VLOOKUP(K584,'3-Productie normen'!$B$35:$C$41,2,FALSE),FALSE)))/VLOOKUP(B584,'2-Kosten per locatie'!$A$12:$C$15,3,FALSE)</f>
        <v>0</v>
      </c>
      <c r="P584" s="290">
        <f t="shared" si="43"/>
        <v>0</v>
      </c>
      <c r="Q584" s="291"/>
      <c r="S584" s="292">
        <f t="shared" si="44"/>
        <v>588.04360000000008</v>
      </c>
    </row>
    <row r="585" spans="1:19" ht="14.1" customHeight="1">
      <c r="A585" s="38">
        <v>585</v>
      </c>
      <c r="B585" s="213" t="s">
        <v>37</v>
      </c>
      <c r="C585" s="213" t="s">
        <v>95</v>
      </c>
      <c r="D585" s="284" t="s">
        <v>825</v>
      </c>
      <c r="E585" s="49" t="s">
        <v>850</v>
      </c>
      <c r="F585" s="50" t="s">
        <v>309</v>
      </c>
      <c r="G585" s="268" t="s">
        <v>48</v>
      </c>
      <c r="H585" s="194" t="s">
        <v>99</v>
      </c>
      <c r="I585" s="286">
        <v>0.55160171515699996</v>
      </c>
      <c r="J585" s="287">
        <f t="shared" si="40"/>
        <v>400</v>
      </c>
      <c r="K585" s="288">
        <v>200</v>
      </c>
      <c r="L585" s="288">
        <v>200</v>
      </c>
      <c r="M585" s="289" t="e">
        <f t="shared" si="41"/>
        <v>#DIV/0!</v>
      </c>
      <c r="N585" s="289" t="e">
        <f t="shared" si="42"/>
        <v>#DIV/0!</v>
      </c>
      <c r="O585" s="290">
        <f>IF(K585="nio",0,IF(K585&gt;0,VLOOKUP(G585,'3-Productie normen'!A:K,VLOOKUP(K585,'3-Productie normen'!$B$35:$C$41,2,FALSE),FALSE)))/VLOOKUP(B585,'2-Kosten per locatie'!$A$12:$C$15,3,FALSE)</f>
        <v>0</v>
      </c>
      <c r="P585" s="290">
        <f t="shared" si="43"/>
        <v>0</v>
      </c>
      <c r="Q585" s="291"/>
      <c r="S585" s="292">
        <f t="shared" si="44"/>
        <v>220.64068606279997</v>
      </c>
    </row>
    <row r="586" spans="1:19" ht="14.1" customHeight="1">
      <c r="A586" s="38">
        <v>586</v>
      </c>
      <c r="B586" s="213" t="s">
        <v>37</v>
      </c>
      <c r="C586" s="213" t="s">
        <v>95</v>
      </c>
      <c r="D586" s="284" t="s">
        <v>825</v>
      </c>
      <c r="E586" s="49" t="s">
        <v>851</v>
      </c>
      <c r="F586" s="50" t="s">
        <v>309</v>
      </c>
      <c r="G586" s="268" t="s">
        <v>48</v>
      </c>
      <c r="H586" s="194" t="s">
        <v>99</v>
      </c>
      <c r="I586" s="286">
        <v>0.50480400000000003</v>
      </c>
      <c r="J586" s="287">
        <f t="shared" ref="J586:J649" si="45">SUM(K586:L586)</f>
        <v>400</v>
      </c>
      <c r="K586" s="288">
        <v>200</v>
      </c>
      <c r="L586" s="288">
        <v>200</v>
      </c>
      <c r="M586" s="289" t="e">
        <f t="shared" ref="M586:M649" si="46">IF(K586="nio",0,IF(K586&gt;0,K586*I586/O586,0))</f>
        <v>#DIV/0!</v>
      </c>
      <c r="N586" s="289" t="e">
        <f t="shared" ref="N586:N649" si="47">IF(L586&gt;0,L586*I586/P586,0)</f>
        <v>#DIV/0!</v>
      </c>
      <c r="O586" s="290">
        <f>IF(K586="nio",0,IF(K586&gt;0,VLOOKUP(G586,'3-Productie normen'!A:K,VLOOKUP(K586,'3-Productie normen'!$B$35:$C$41,2,FALSE),FALSE)))/VLOOKUP(B586,'2-Kosten per locatie'!$A$12:$C$15,3,FALSE)</f>
        <v>0</v>
      </c>
      <c r="P586" s="290">
        <f t="shared" ref="P586:P649" si="48">IF(L586&gt;0,O586*$P$8,0)</f>
        <v>0</v>
      </c>
      <c r="Q586" s="291"/>
      <c r="S586" s="292">
        <f t="shared" ref="S586:S649" si="49">J586*I586</f>
        <v>201.92160000000001</v>
      </c>
    </row>
    <row r="587" spans="1:19" ht="14.1" customHeight="1">
      <c r="A587" s="38">
        <v>587</v>
      </c>
      <c r="B587" s="213" t="s">
        <v>37</v>
      </c>
      <c r="C587" s="213" t="s">
        <v>95</v>
      </c>
      <c r="D587" s="284" t="s">
        <v>825</v>
      </c>
      <c r="E587" s="49" t="s">
        <v>852</v>
      </c>
      <c r="F587" s="50" t="s">
        <v>309</v>
      </c>
      <c r="G587" s="268" t="s">
        <v>48</v>
      </c>
      <c r="H587" s="194" t="s">
        <v>99</v>
      </c>
      <c r="I587" s="286">
        <v>0.50480400000000003</v>
      </c>
      <c r="J587" s="287">
        <f t="shared" si="45"/>
        <v>400</v>
      </c>
      <c r="K587" s="288">
        <v>200</v>
      </c>
      <c r="L587" s="288">
        <v>200</v>
      </c>
      <c r="M587" s="289" t="e">
        <f t="shared" si="46"/>
        <v>#DIV/0!</v>
      </c>
      <c r="N587" s="289" t="e">
        <f t="shared" si="47"/>
        <v>#DIV/0!</v>
      </c>
      <c r="O587" s="290">
        <f>IF(K587="nio",0,IF(K587&gt;0,VLOOKUP(G587,'3-Productie normen'!A:K,VLOOKUP(K587,'3-Productie normen'!$B$35:$C$41,2,FALSE),FALSE)))/VLOOKUP(B587,'2-Kosten per locatie'!$A$12:$C$15,3,FALSE)</f>
        <v>0</v>
      </c>
      <c r="P587" s="290">
        <f t="shared" si="48"/>
        <v>0</v>
      </c>
      <c r="Q587" s="291"/>
      <c r="S587" s="292">
        <f t="shared" si="49"/>
        <v>201.92160000000001</v>
      </c>
    </row>
    <row r="588" spans="1:19" ht="14.1" customHeight="1">
      <c r="A588" s="38">
        <v>588</v>
      </c>
      <c r="B588" s="213" t="s">
        <v>37</v>
      </c>
      <c r="C588" s="213" t="s">
        <v>95</v>
      </c>
      <c r="D588" s="284" t="s">
        <v>825</v>
      </c>
      <c r="E588" s="49" t="s">
        <v>853</v>
      </c>
      <c r="F588" s="50" t="s">
        <v>309</v>
      </c>
      <c r="G588" s="268" t="s">
        <v>48</v>
      </c>
      <c r="H588" s="194" t="s">
        <v>99</v>
      </c>
      <c r="I588" s="286">
        <v>0.50480400000000003</v>
      </c>
      <c r="J588" s="287">
        <f t="shared" si="45"/>
        <v>400</v>
      </c>
      <c r="K588" s="288">
        <v>200</v>
      </c>
      <c r="L588" s="288">
        <v>200</v>
      </c>
      <c r="M588" s="289" t="e">
        <f t="shared" si="46"/>
        <v>#DIV/0!</v>
      </c>
      <c r="N588" s="289" t="e">
        <f t="shared" si="47"/>
        <v>#DIV/0!</v>
      </c>
      <c r="O588" s="290">
        <f>IF(K588="nio",0,IF(K588&gt;0,VLOOKUP(G588,'3-Productie normen'!A:K,VLOOKUP(K588,'3-Productie normen'!$B$35:$C$41,2,FALSE),FALSE)))/VLOOKUP(B588,'2-Kosten per locatie'!$A$12:$C$15,3,FALSE)</f>
        <v>0</v>
      </c>
      <c r="P588" s="290">
        <f t="shared" si="48"/>
        <v>0</v>
      </c>
      <c r="Q588" s="291"/>
      <c r="S588" s="292">
        <f t="shared" si="49"/>
        <v>201.92160000000001</v>
      </c>
    </row>
    <row r="589" spans="1:19" ht="14.1" customHeight="1">
      <c r="A589" s="38">
        <v>589</v>
      </c>
      <c r="B589" s="213" t="s">
        <v>37</v>
      </c>
      <c r="C589" s="213" t="s">
        <v>95</v>
      </c>
      <c r="D589" s="284" t="s">
        <v>825</v>
      </c>
      <c r="E589" s="49" t="s">
        <v>854</v>
      </c>
      <c r="F589" s="50" t="s">
        <v>309</v>
      </c>
      <c r="G589" s="268" t="s">
        <v>48</v>
      </c>
      <c r="H589" s="194" t="s">
        <v>99</v>
      </c>
      <c r="I589" s="286">
        <v>0.50480400000000003</v>
      </c>
      <c r="J589" s="287">
        <f t="shared" si="45"/>
        <v>400</v>
      </c>
      <c r="K589" s="288">
        <v>200</v>
      </c>
      <c r="L589" s="288">
        <v>200</v>
      </c>
      <c r="M589" s="289" t="e">
        <f t="shared" si="46"/>
        <v>#DIV/0!</v>
      </c>
      <c r="N589" s="289" t="e">
        <f t="shared" si="47"/>
        <v>#DIV/0!</v>
      </c>
      <c r="O589" s="290">
        <f>IF(K589="nio",0,IF(K589&gt;0,VLOOKUP(G589,'3-Productie normen'!A:K,VLOOKUP(K589,'3-Productie normen'!$B$35:$C$41,2,FALSE),FALSE)))/VLOOKUP(B589,'2-Kosten per locatie'!$A$12:$C$15,3,FALSE)</f>
        <v>0</v>
      </c>
      <c r="P589" s="290">
        <f t="shared" si="48"/>
        <v>0</v>
      </c>
      <c r="Q589" s="291"/>
      <c r="S589" s="292">
        <f t="shared" si="49"/>
        <v>201.92160000000001</v>
      </c>
    </row>
    <row r="590" spans="1:19" ht="14.1" customHeight="1">
      <c r="A590" s="38">
        <v>590</v>
      </c>
      <c r="B590" s="213" t="s">
        <v>37</v>
      </c>
      <c r="C590" s="213" t="s">
        <v>95</v>
      </c>
      <c r="D590" s="284" t="s">
        <v>825</v>
      </c>
      <c r="E590" s="49" t="s">
        <v>855</v>
      </c>
      <c r="F590" s="50" t="s">
        <v>309</v>
      </c>
      <c r="G590" s="268" t="s">
        <v>48</v>
      </c>
      <c r="H590" s="194" t="s">
        <v>99</v>
      </c>
      <c r="I590" s="286">
        <v>0.50480400000000003</v>
      </c>
      <c r="J590" s="287">
        <f t="shared" si="45"/>
        <v>400</v>
      </c>
      <c r="K590" s="288">
        <v>200</v>
      </c>
      <c r="L590" s="288">
        <v>200</v>
      </c>
      <c r="M590" s="289" t="e">
        <f t="shared" si="46"/>
        <v>#DIV/0!</v>
      </c>
      <c r="N590" s="289" t="e">
        <f t="shared" si="47"/>
        <v>#DIV/0!</v>
      </c>
      <c r="O590" s="290">
        <f>IF(K590="nio",0,IF(K590&gt;0,VLOOKUP(G590,'3-Productie normen'!A:K,VLOOKUP(K590,'3-Productie normen'!$B$35:$C$41,2,FALSE),FALSE)))/VLOOKUP(B590,'2-Kosten per locatie'!$A$12:$C$15,3,FALSE)</f>
        <v>0</v>
      </c>
      <c r="P590" s="290">
        <f t="shared" si="48"/>
        <v>0</v>
      </c>
      <c r="Q590" s="291"/>
      <c r="S590" s="292">
        <f t="shared" si="49"/>
        <v>201.92160000000001</v>
      </c>
    </row>
    <row r="591" spans="1:19" ht="14.1" customHeight="1">
      <c r="A591" s="38">
        <v>591</v>
      </c>
      <c r="B591" s="213" t="s">
        <v>37</v>
      </c>
      <c r="C591" s="213" t="s">
        <v>95</v>
      </c>
      <c r="D591" s="284" t="s">
        <v>825</v>
      </c>
      <c r="E591" s="49" t="s">
        <v>856</v>
      </c>
      <c r="F591" s="50" t="s">
        <v>77</v>
      </c>
      <c r="G591" s="271" t="s">
        <v>56</v>
      </c>
      <c r="H591" s="194" t="s">
        <v>142</v>
      </c>
      <c r="I591" s="286">
        <v>32.637866878304003</v>
      </c>
      <c r="J591" s="287">
        <f t="shared" si="45"/>
        <v>200</v>
      </c>
      <c r="K591" s="288">
        <v>200</v>
      </c>
      <c r="L591" s="288"/>
      <c r="M591" s="289" t="e">
        <f t="shared" si="46"/>
        <v>#DIV/0!</v>
      </c>
      <c r="N591" s="289">
        <f t="shared" si="47"/>
        <v>0</v>
      </c>
      <c r="O591" s="290">
        <f>IF(K591="nio",0,IF(K591&gt;0,VLOOKUP(G591,'3-Productie normen'!A:K,VLOOKUP(K591,'3-Productie normen'!$B$35:$C$41,2,FALSE),FALSE)))/VLOOKUP(B591,'2-Kosten per locatie'!$A$12:$C$15,3,FALSE)</f>
        <v>0</v>
      </c>
      <c r="P591" s="290">
        <f t="shared" si="48"/>
        <v>0</v>
      </c>
      <c r="Q591" s="291"/>
      <c r="S591" s="292">
        <f t="shared" si="49"/>
        <v>6527.5733756608006</v>
      </c>
    </row>
    <row r="592" spans="1:19" ht="14.1" customHeight="1">
      <c r="A592" s="38">
        <v>592</v>
      </c>
      <c r="B592" s="213" t="s">
        <v>37</v>
      </c>
      <c r="C592" s="213" t="s">
        <v>95</v>
      </c>
      <c r="D592" s="284" t="s">
        <v>825</v>
      </c>
      <c r="E592" s="49" t="s">
        <v>857</v>
      </c>
      <c r="F592" s="50" t="s">
        <v>858</v>
      </c>
      <c r="G592" s="194" t="s">
        <v>65</v>
      </c>
      <c r="H592" s="194" t="s">
        <v>99</v>
      </c>
      <c r="I592" s="286">
        <v>1.1092</v>
      </c>
      <c r="J592" s="287">
        <f t="shared" si="45"/>
        <v>0</v>
      </c>
      <c r="K592" s="288" t="s">
        <v>104</v>
      </c>
      <c r="L592" s="288"/>
      <c r="M592" s="289">
        <f t="shared" si="46"/>
        <v>0</v>
      </c>
      <c r="N592" s="289">
        <f t="shared" si="47"/>
        <v>0</v>
      </c>
      <c r="O592" s="290">
        <f>IF(K592="nio",0,IF(K592&gt;0,VLOOKUP(G592,'3-Productie normen'!A:K,VLOOKUP(K592,'3-Productie normen'!$B$35:$C$41,2,FALSE),FALSE)))/VLOOKUP(B592,'2-Kosten per locatie'!$A$12:$C$15,3,FALSE)</f>
        <v>0</v>
      </c>
      <c r="P592" s="290">
        <f t="shared" si="48"/>
        <v>0</v>
      </c>
      <c r="Q592" s="291"/>
      <c r="S592" s="292">
        <f t="shared" si="49"/>
        <v>0</v>
      </c>
    </row>
    <row r="593" spans="1:19" ht="14.1" customHeight="1">
      <c r="A593" s="38">
        <v>593</v>
      </c>
      <c r="B593" s="213" t="s">
        <v>37</v>
      </c>
      <c r="C593" s="213" t="s">
        <v>95</v>
      </c>
      <c r="D593" s="284" t="s">
        <v>825</v>
      </c>
      <c r="E593" s="49" t="s">
        <v>859</v>
      </c>
      <c r="F593" s="50" t="s">
        <v>536</v>
      </c>
      <c r="G593" s="194" t="s">
        <v>65</v>
      </c>
      <c r="H593" s="194" t="s">
        <v>99</v>
      </c>
      <c r="I593" s="286">
        <v>5.6</v>
      </c>
      <c r="J593" s="287">
        <f t="shared" si="45"/>
        <v>0</v>
      </c>
      <c r="K593" s="288" t="s">
        <v>104</v>
      </c>
      <c r="L593" s="288"/>
      <c r="M593" s="289">
        <f t="shared" si="46"/>
        <v>0</v>
      </c>
      <c r="N593" s="289">
        <f t="shared" si="47"/>
        <v>0</v>
      </c>
      <c r="O593" s="290">
        <f>IF(K593="nio",0,IF(K593&gt;0,VLOOKUP(G593,'3-Productie normen'!A:K,VLOOKUP(K593,'3-Productie normen'!$B$35:$C$41,2,FALSE),FALSE)))/VLOOKUP(B593,'2-Kosten per locatie'!$A$12:$C$15,3,FALSE)</f>
        <v>0</v>
      </c>
      <c r="P593" s="290">
        <f t="shared" si="48"/>
        <v>0</v>
      </c>
      <c r="Q593" s="291"/>
      <c r="S593" s="292">
        <f t="shared" si="49"/>
        <v>0</v>
      </c>
    </row>
    <row r="594" spans="1:19" ht="14.1" customHeight="1">
      <c r="A594" s="38">
        <v>594</v>
      </c>
      <c r="B594" s="213" t="s">
        <v>37</v>
      </c>
      <c r="C594" s="213" t="s">
        <v>95</v>
      </c>
      <c r="D594" s="284" t="s">
        <v>825</v>
      </c>
      <c r="E594" s="49" t="s">
        <v>860</v>
      </c>
      <c r="F594" s="50" t="s">
        <v>153</v>
      </c>
      <c r="G594" s="268" t="s">
        <v>47</v>
      </c>
      <c r="H594" s="194" t="s">
        <v>142</v>
      </c>
      <c r="I594" s="286">
        <v>43.146670308109996</v>
      </c>
      <c r="J594" s="287">
        <f t="shared" si="45"/>
        <v>80</v>
      </c>
      <c r="K594" s="288">
        <v>80</v>
      </c>
      <c r="L594" s="288"/>
      <c r="M594" s="289" t="e">
        <f t="shared" si="46"/>
        <v>#DIV/0!</v>
      </c>
      <c r="N594" s="289">
        <f t="shared" si="47"/>
        <v>0</v>
      </c>
      <c r="O594" s="290">
        <f>IF(K594="nio",0,IF(K594&gt;0,VLOOKUP(G594,'3-Productie normen'!A:K,VLOOKUP(K594,'3-Productie normen'!$B$35:$C$41,2,FALSE),FALSE)))/VLOOKUP(B594,'2-Kosten per locatie'!$A$12:$C$15,3,FALSE)</f>
        <v>0</v>
      </c>
      <c r="P594" s="290">
        <f t="shared" si="48"/>
        <v>0</v>
      </c>
      <c r="Q594" s="291"/>
      <c r="S594" s="292">
        <f t="shared" si="49"/>
        <v>3451.7336246487998</v>
      </c>
    </row>
    <row r="595" spans="1:19" ht="14.1" customHeight="1">
      <c r="A595" s="38">
        <v>595</v>
      </c>
      <c r="B595" s="213" t="s">
        <v>37</v>
      </c>
      <c r="C595" s="213" t="s">
        <v>95</v>
      </c>
      <c r="D595" s="284" t="s">
        <v>825</v>
      </c>
      <c r="E595" s="49" t="s">
        <v>861</v>
      </c>
      <c r="F595" s="50" t="s">
        <v>153</v>
      </c>
      <c r="G595" s="268" t="s">
        <v>47</v>
      </c>
      <c r="H595" s="194" t="s">
        <v>142</v>
      </c>
      <c r="I595" s="286">
        <v>70.856046881511006</v>
      </c>
      <c r="J595" s="287">
        <f t="shared" si="45"/>
        <v>80</v>
      </c>
      <c r="K595" s="288">
        <v>80</v>
      </c>
      <c r="L595" s="288"/>
      <c r="M595" s="289" t="e">
        <f t="shared" si="46"/>
        <v>#DIV/0!</v>
      </c>
      <c r="N595" s="289">
        <f t="shared" si="47"/>
        <v>0</v>
      </c>
      <c r="O595" s="290">
        <f>IF(K595="nio",0,IF(K595&gt;0,VLOOKUP(G595,'3-Productie normen'!A:K,VLOOKUP(K595,'3-Productie normen'!$B$35:$C$41,2,FALSE),FALSE)))/VLOOKUP(B595,'2-Kosten per locatie'!$A$12:$C$15,3,FALSE)</f>
        <v>0</v>
      </c>
      <c r="P595" s="290">
        <f t="shared" si="48"/>
        <v>0</v>
      </c>
      <c r="Q595" s="291"/>
      <c r="S595" s="292">
        <f t="shared" si="49"/>
        <v>5668.4837505208807</v>
      </c>
    </row>
    <row r="596" spans="1:19" ht="14.1" customHeight="1">
      <c r="A596" s="38">
        <v>596</v>
      </c>
      <c r="B596" s="213" t="s">
        <v>37</v>
      </c>
      <c r="C596" s="213" t="s">
        <v>95</v>
      </c>
      <c r="D596" s="284" t="s">
        <v>825</v>
      </c>
      <c r="E596" s="49" t="s">
        <v>862</v>
      </c>
      <c r="F596" s="50" t="s">
        <v>863</v>
      </c>
      <c r="G596" s="271" t="s">
        <v>60</v>
      </c>
      <c r="H596" s="194" t="s">
        <v>99</v>
      </c>
      <c r="I596" s="286">
        <v>90.606758297869007</v>
      </c>
      <c r="J596" s="287">
        <f t="shared" si="45"/>
        <v>200</v>
      </c>
      <c r="K596" s="288">
        <v>200</v>
      </c>
      <c r="L596" s="288"/>
      <c r="M596" s="289" t="e">
        <f t="shared" si="46"/>
        <v>#DIV/0!</v>
      </c>
      <c r="N596" s="289">
        <f t="shared" si="47"/>
        <v>0</v>
      </c>
      <c r="O596" s="290">
        <f>IF(K596="nio",0,IF(K596&gt;0,VLOOKUP(G596,'3-Productie normen'!A:K,VLOOKUP(K596,'3-Productie normen'!$B$35:$C$41,2,FALSE),FALSE)))/VLOOKUP(B596,'2-Kosten per locatie'!$A$12:$C$15,3,FALSE)</f>
        <v>0</v>
      </c>
      <c r="P596" s="290">
        <f t="shared" si="48"/>
        <v>0</v>
      </c>
      <c r="Q596" s="291"/>
      <c r="S596" s="292">
        <f t="shared" si="49"/>
        <v>18121.3516595738</v>
      </c>
    </row>
    <row r="597" spans="1:19" ht="14.1" customHeight="1">
      <c r="A597" s="38">
        <v>597</v>
      </c>
      <c r="B597" s="213" t="s">
        <v>37</v>
      </c>
      <c r="C597" s="213" t="s">
        <v>95</v>
      </c>
      <c r="D597" s="284" t="s">
        <v>825</v>
      </c>
      <c r="E597" s="49" t="s">
        <v>864</v>
      </c>
      <c r="F597" s="50" t="s">
        <v>610</v>
      </c>
      <c r="G597" s="271" t="s">
        <v>58</v>
      </c>
      <c r="H597" s="194" t="s">
        <v>99</v>
      </c>
      <c r="I597" s="286">
        <v>3.0649919433430002</v>
      </c>
      <c r="J597" s="287">
        <f t="shared" si="45"/>
        <v>200</v>
      </c>
      <c r="K597" s="288">
        <v>200</v>
      </c>
      <c r="L597" s="288"/>
      <c r="M597" s="289" t="e">
        <f t="shared" si="46"/>
        <v>#DIV/0!</v>
      </c>
      <c r="N597" s="289">
        <f t="shared" si="47"/>
        <v>0</v>
      </c>
      <c r="O597" s="290">
        <f>IF(K597="nio",0,IF(K597&gt;0,VLOOKUP(G597,'3-Productie normen'!A:K,VLOOKUP(K597,'3-Productie normen'!$B$35:$C$41,2,FALSE),FALSE)))/VLOOKUP(B597,'2-Kosten per locatie'!$A$12:$C$15,3,FALSE)</f>
        <v>0</v>
      </c>
      <c r="P597" s="290">
        <f t="shared" si="48"/>
        <v>0</v>
      </c>
      <c r="Q597" s="291"/>
      <c r="S597" s="292">
        <f t="shared" si="49"/>
        <v>612.9983886686</v>
      </c>
    </row>
    <row r="598" spans="1:19" ht="14.1" customHeight="1">
      <c r="A598" s="38">
        <v>598</v>
      </c>
      <c r="B598" s="213" t="s">
        <v>37</v>
      </c>
      <c r="C598" s="213" t="s">
        <v>95</v>
      </c>
      <c r="D598" s="284" t="s">
        <v>825</v>
      </c>
      <c r="E598" s="49" t="s">
        <v>865</v>
      </c>
      <c r="F598" s="50" t="s">
        <v>210</v>
      </c>
      <c r="G598" s="268" t="s">
        <v>49</v>
      </c>
      <c r="H598" s="194" t="s">
        <v>99</v>
      </c>
      <c r="I598" s="286">
        <v>105.37435466593</v>
      </c>
      <c r="J598" s="287">
        <f t="shared" si="45"/>
        <v>200</v>
      </c>
      <c r="K598" s="288">
        <v>200</v>
      </c>
      <c r="L598" s="288"/>
      <c r="M598" s="289" t="e">
        <f t="shared" si="46"/>
        <v>#DIV/0!</v>
      </c>
      <c r="N598" s="289">
        <f t="shared" si="47"/>
        <v>0</v>
      </c>
      <c r="O598" s="290">
        <f>IF(K598="nio",0,IF(K598&gt;0,VLOOKUP(G598,'3-Productie normen'!A:K,VLOOKUP(K598,'3-Productie normen'!$B$35:$C$41,2,FALSE),FALSE)))/VLOOKUP(B598,'2-Kosten per locatie'!$A$12:$C$15,3,FALSE)</f>
        <v>0</v>
      </c>
      <c r="P598" s="290">
        <f t="shared" si="48"/>
        <v>0</v>
      </c>
      <c r="Q598" s="291"/>
      <c r="S598" s="292">
        <f t="shared" si="49"/>
        <v>21074.870933186001</v>
      </c>
    </row>
    <row r="599" spans="1:19" ht="14.1" customHeight="1">
      <c r="A599" s="38">
        <v>599</v>
      </c>
      <c r="B599" s="213" t="s">
        <v>37</v>
      </c>
      <c r="C599" s="213" t="s">
        <v>95</v>
      </c>
      <c r="D599" s="284" t="s">
        <v>825</v>
      </c>
      <c r="E599" s="49" t="s">
        <v>866</v>
      </c>
      <c r="F599" s="50" t="s">
        <v>867</v>
      </c>
      <c r="G599" s="194" t="s">
        <v>65</v>
      </c>
      <c r="H599" s="194"/>
      <c r="I599" s="286">
        <v>6.4694977658299999</v>
      </c>
      <c r="J599" s="287">
        <f t="shared" si="45"/>
        <v>0</v>
      </c>
      <c r="K599" s="288" t="s">
        <v>104</v>
      </c>
      <c r="L599" s="288"/>
      <c r="M599" s="289">
        <f t="shared" si="46"/>
        <v>0</v>
      </c>
      <c r="N599" s="289">
        <f t="shared" si="47"/>
        <v>0</v>
      </c>
      <c r="O599" s="290">
        <f>IF(K599="nio",0,IF(K599&gt;0,VLOOKUP(G599,'3-Productie normen'!A:K,VLOOKUP(K599,'3-Productie normen'!$B$35:$C$41,2,FALSE),FALSE)))/VLOOKUP(B599,'2-Kosten per locatie'!$A$12:$C$15,3,FALSE)</f>
        <v>0</v>
      </c>
      <c r="P599" s="290">
        <f t="shared" si="48"/>
        <v>0</v>
      </c>
      <c r="Q599" s="291"/>
      <c r="S599" s="292">
        <f t="shared" si="49"/>
        <v>0</v>
      </c>
    </row>
    <row r="600" spans="1:19" ht="14.1" customHeight="1">
      <c r="A600" s="38">
        <v>600</v>
      </c>
      <c r="B600" s="213" t="s">
        <v>37</v>
      </c>
      <c r="C600" s="213" t="s">
        <v>95</v>
      </c>
      <c r="D600" s="284" t="s">
        <v>825</v>
      </c>
      <c r="E600" s="49" t="s">
        <v>868</v>
      </c>
      <c r="F600" s="50" t="s">
        <v>103</v>
      </c>
      <c r="G600" s="194" t="s">
        <v>65</v>
      </c>
      <c r="H600" s="194"/>
      <c r="I600" s="286">
        <v>5.7452071984800002</v>
      </c>
      <c r="J600" s="287">
        <f t="shared" si="45"/>
        <v>0</v>
      </c>
      <c r="K600" s="288" t="s">
        <v>104</v>
      </c>
      <c r="L600" s="288"/>
      <c r="M600" s="289">
        <f t="shared" si="46"/>
        <v>0</v>
      </c>
      <c r="N600" s="289">
        <f t="shared" si="47"/>
        <v>0</v>
      </c>
      <c r="O600" s="290">
        <f>IF(K600="nio",0,IF(K600&gt;0,VLOOKUP(G600,'3-Productie normen'!A:K,VLOOKUP(K600,'3-Productie normen'!$B$35:$C$41,2,FALSE),FALSE)))/VLOOKUP(B600,'2-Kosten per locatie'!$A$12:$C$15,3,FALSE)</f>
        <v>0</v>
      </c>
      <c r="P600" s="290">
        <f t="shared" si="48"/>
        <v>0</v>
      </c>
      <c r="Q600" s="291"/>
      <c r="S600" s="292">
        <f t="shared" si="49"/>
        <v>0</v>
      </c>
    </row>
    <row r="601" spans="1:19" ht="14.1" customHeight="1">
      <c r="A601" s="38">
        <v>601</v>
      </c>
      <c r="B601" s="213" t="s">
        <v>37</v>
      </c>
      <c r="C601" s="213" t="s">
        <v>95</v>
      </c>
      <c r="D601" s="284" t="s">
        <v>825</v>
      </c>
      <c r="E601" s="49" t="s">
        <v>869</v>
      </c>
      <c r="F601" s="50" t="s">
        <v>103</v>
      </c>
      <c r="G601" s="194" t="s">
        <v>65</v>
      </c>
      <c r="H601" s="194"/>
      <c r="I601" s="286">
        <v>5.7451814083299997</v>
      </c>
      <c r="J601" s="287">
        <f t="shared" si="45"/>
        <v>0</v>
      </c>
      <c r="K601" s="288" t="s">
        <v>104</v>
      </c>
      <c r="L601" s="288"/>
      <c r="M601" s="289">
        <f t="shared" si="46"/>
        <v>0</v>
      </c>
      <c r="N601" s="289">
        <f t="shared" si="47"/>
        <v>0</v>
      </c>
      <c r="O601" s="290">
        <f>IF(K601="nio",0,IF(K601&gt;0,VLOOKUP(G601,'3-Productie normen'!A:K,VLOOKUP(K601,'3-Productie normen'!$B$35:$C$41,2,FALSE),FALSE)))/VLOOKUP(B601,'2-Kosten per locatie'!$A$12:$C$15,3,FALSE)</f>
        <v>0</v>
      </c>
      <c r="P601" s="290">
        <f t="shared" si="48"/>
        <v>0</v>
      </c>
      <c r="Q601" s="291"/>
      <c r="S601" s="292">
        <f t="shared" si="49"/>
        <v>0</v>
      </c>
    </row>
    <row r="602" spans="1:19" ht="14.1" customHeight="1">
      <c r="A602" s="38">
        <v>602</v>
      </c>
      <c r="B602" s="213" t="s">
        <v>37</v>
      </c>
      <c r="C602" s="213" t="s">
        <v>95</v>
      </c>
      <c r="D602" s="284" t="s">
        <v>825</v>
      </c>
      <c r="E602" s="49" t="s">
        <v>870</v>
      </c>
      <c r="F602" s="50" t="s">
        <v>871</v>
      </c>
      <c r="G602" s="194" t="s">
        <v>65</v>
      </c>
      <c r="H602" s="194"/>
      <c r="I602" s="286">
        <v>53.968226127359998</v>
      </c>
      <c r="J602" s="287">
        <f t="shared" si="45"/>
        <v>0</v>
      </c>
      <c r="K602" s="288" t="s">
        <v>104</v>
      </c>
      <c r="L602" s="288"/>
      <c r="M602" s="289">
        <f t="shared" si="46"/>
        <v>0</v>
      </c>
      <c r="N602" s="289">
        <f t="shared" si="47"/>
        <v>0</v>
      </c>
      <c r="O602" s="290">
        <f>IF(K602="nio",0,IF(K602&gt;0,VLOOKUP(G602,'3-Productie normen'!A:K,VLOOKUP(K602,'3-Productie normen'!$B$35:$C$41,2,FALSE),FALSE)))/VLOOKUP(B602,'2-Kosten per locatie'!$A$12:$C$15,3,FALSE)</f>
        <v>0</v>
      </c>
      <c r="P602" s="290">
        <f t="shared" si="48"/>
        <v>0</v>
      </c>
      <c r="Q602" s="291"/>
      <c r="S602" s="292">
        <f t="shared" si="49"/>
        <v>0</v>
      </c>
    </row>
    <row r="603" spans="1:19" ht="14.1" customHeight="1">
      <c r="A603" s="38">
        <v>603</v>
      </c>
      <c r="B603" s="213" t="s">
        <v>37</v>
      </c>
      <c r="C603" s="213" t="s">
        <v>95</v>
      </c>
      <c r="D603" s="284" t="s">
        <v>825</v>
      </c>
      <c r="E603" s="49" t="s">
        <v>872</v>
      </c>
      <c r="F603" s="50" t="s">
        <v>873</v>
      </c>
      <c r="G603" s="194" t="s">
        <v>65</v>
      </c>
      <c r="H603" s="194"/>
      <c r="I603" s="286">
        <v>125.01508533406999</v>
      </c>
      <c r="J603" s="287">
        <f t="shared" si="45"/>
        <v>0</v>
      </c>
      <c r="K603" s="288" t="s">
        <v>104</v>
      </c>
      <c r="L603" s="288"/>
      <c r="M603" s="289">
        <f t="shared" si="46"/>
        <v>0</v>
      </c>
      <c r="N603" s="289">
        <f t="shared" si="47"/>
        <v>0</v>
      </c>
      <c r="O603" s="290">
        <f>IF(K603="nio",0,IF(K603&gt;0,VLOOKUP(G603,'3-Productie normen'!A:K,VLOOKUP(K603,'3-Productie normen'!$B$35:$C$41,2,FALSE),FALSE)))/VLOOKUP(B603,'2-Kosten per locatie'!$A$12:$C$15,3,FALSE)</f>
        <v>0</v>
      </c>
      <c r="P603" s="290">
        <f t="shared" si="48"/>
        <v>0</v>
      </c>
      <c r="Q603" s="291"/>
      <c r="S603" s="292">
        <f t="shared" si="49"/>
        <v>0</v>
      </c>
    </row>
    <row r="604" spans="1:19" ht="14.1" customHeight="1">
      <c r="A604" s="38">
        <v>604</v>
      </c>
      <c r="B604" s="213" t="s">
        <v>37</v>
      </c>
      <c r="C604" s="213" t="s">
        <v>95</v>
      </c>
      <c r="D604" s="284" t="s">
        <v>825</v>
      </c>
      <c r="E604" s="49" t="s">
        <v>874</v>
      </c>
      <c r="F604" s="50" t="s">
        <v>103</v>
      </c>
      <c r="G604" s="194" t="s">
        <v>65</v>
      </c>
      <c r="H604" s="194"/>
      <c r="I604" s="286">
        <v>5.0709999999999997</v>
      </c>
      <c r="J604" s="287">
        <f t="shared" si="45"/>
        <v>0</v>
      </c>
      <c r="K604" s="288" t="s">
        <v>104</v>
      </c>
      <c r="L604" s="288"/>
      <c r="M604" s="289">
        <f t="shared" si="46"/>
        <v>0</v>
      </c>
      <c r="N604" s="289">
        <f t="shared" si="47"/>
        <v>0</v>
      </c>
      <c r="O604" s="290">
        <f>IF(K604="nio",0,IF(K604&gt;0,VLOOKUP(G604,'3-Productie normen'!A:K,VLOOKUP(K604,'3-Productie normen'!$B$35:$C$41,2,FALSE),FALSE)))/VLOOKUP(B604,'2-Kosten per locatie'!$A$12:$C$15,3,FALSE)</f>
        <v>0</v>
      </c>
      <c r="P604" s="290">
        <f t="shared" si="48"/>
        <v>0</v>
      </c>
      <c r="Q604" s="291"/>
      <c r="S604" s="292">
        <f t="shared" si="49"/>
        <v>0</v>
      </c>
    </row>
    <row r="605" spans="1:19" ht="14.1" customHeight="1">
      <c r="A605" s="38">
        <v>605</v>
      </c>
      <c r="B605" s="213" t="s">
        <v>37</v>
      </c>
      <c r="C605" s="213" t="s">
        <v>95</v>
      </c>
      <c r="D605" s="284" t="s">
        <v>825</v>
      </c>
      <c r="E605" s="49" t="s">
        <v>875</v>
      </c>
      <c r="F605" s="50" t="s">
        <v>876</v>
      </c>
      <c r="G605" s="194" t="s">
        <v>65</v>
      </c>
      <c r="H605" s="194"/>
      <c r="I605" s="286">
        <v>4.7409999999999997</v>
      </c>
      <c r="J605" s="287">
        <f t="shared" si="45"/>
        <v>0</v>
      </c>
      <c r="K605" s="288" t="s">
        <v>104</v>
      </c>
      <c r="L605" s="288"/>
      <c r="M605" s="289">
        <f t="shared" si="46"/>
        <v>0</v>
      </c>
      <c r="N605" s="289">
        <f t="shared" si="47"/>
        <v>0</v>
      </c>
      <c r="O605" s="290">
        <f>IF(K605="nio",0,IF(K605&gt;0,VLOOKUP(G605,'3-Productie normen'!A:K,VLOOKUP(K605,'3-Productie normen'!$B$35:$C$41,2,FALSE),FALSE)))/VLOOKUP(B605,'2-Kosten per locatie'!$A$12:$C$15,3,FALSE)</f>
        <v>0</v>
      </c>
      <c r="P605" s="290">
        <f t="shared" si="48"/>
        <v>0</v>
      </c>
      <c r="Q605" s="291"/>
      <c r="S605" s="292">
        <f t="shared" si="49"/>
        <v>0</v>
      </c>
    </row>
    <row r="606" spans="1:19" ht="14.1" customHeight="1">
      <c r="A606" s="38">
        <v>606</v>
      </c>
      <c r="B606" s="213" t="s">
        <v>37</v>
      </c>
      <c r="C606" s="213" t="s">
        <v>95</v>
      </c>
      <c r="D606" s="284" t="s">
        <v>825</v>
      </c>
      <c r="E606" s="49" t="s">
        <v>877</v>
      </c>
      <c r="F606" s="50" t="s">
        <v>153</v>
      </c>
      <c r="G606" s="268" t="s">
        <v>47</v>
      </c>
      <c r="H606" s="194" t="s">
        <v>99</v>
      </c>
      <c r="I606" s="286">
        <v>6.1050000000000004</v>
      </c>
      <c r="J606" s="287">
        <f t="shared" si="45"/>
        <v>80</v>
      </c>
      <c r="K606" s="288">
        <v>80</v>
      </c>
      <c r="L606" s="288"/>
      <c r="M606" s="289" t="e">
        <f t="shared" si="46"/>
        <v>#DIV/0!</v>
      </c>
      <c r="N606" s="289">
        <f t="shared" si="47"/>
        <v>0</v>
      </c>
      <c r="O606" s="290">
        <f>IF(K606="nio",0,IF(K606&gt;0,VLOOKUP(G606,'3-Productie normen'!A:K,VLOOKUP(K606,'3-Productie normen'!$B$35:$C$41,2,FALSE),FALSE)))/VLOOKUP(B606,'2-Kosten per locatie'!$A$12:$C$15,3,FALSE)</f>
        <v>0</v>
      </c>
      <c r="P606" s="290">
        <f t="shared" si="48"/>
        <v>0</v>
      </c>
      <c r="Q606" s="291"/>
      <c r="S606" s="292">
        <f t="shared" si="49"/>
        <v>488.40000000000003</v>
      </c>
    </row>
    <row r="607" spans="1:19" ht="14.1" customHeight="1">
      <c r="A607" s="38">
        <v>607</v>
      </c>
      <c r="B607" s="213" t="s">
        <v>37</v>
      </c>
      <c r="C607" s="213" t="s">
        <v>95</v>
      </c>
      <c r="D607" s="284" t="s">
        <v>825</v>
      </c>
      <c r="E607" s="49" t="s">
        <v>878</v>
      </c>
      <c r="F607" s="50" t="s">
        <v>138</v>
      </c>
      <c r="G607" s="194" t="s">
        <v>65</v>
      </c>
      <c r="H607" s="194" t="s">
        <v>99</v>
      </c>
      <c r="I607" s="286">
        <v>2.9879875</v>
      </c>
      <c r="J607" s="287">
        <f t="shared" si="45"/>
        <v>0</v>
      </c>
      <c r="K607" s="288" t="s">
        <v>104</v>
      </c>
      <c r="L607" s="288"/>
      <c r="M607" s="289">
        <f t="shared" si="46"/>
        <v>0</v>
      </c>
      <c r="N607" s="289">
        <f t="shared" si="47"/>
        <v>0</v>
      </c>
      <c r="O607" s="290">
        <f>IF(K607="nio",0,IF(K607&gt;0,VLOOKUP(G607,'3-Productie normen'!A:K,VLOOKUP(K607,'3-Productie normen'!$B$35:$C$41,2,FALSE),FALSE)))/VLOOKUP(B607,'2-Kosten per locatie'!$A$12:$C$15,3,FALSE)</f>
        <v>0</v>
      </c>
      <c r="P607" s="290">
        <f t="shared" si="48"/>
        <v>0</v>
      </c>
      <c r="Q607" s="291"/>
      <c r="S607" s="292">
        <f t="shared" si="49"/>
        <v>0</v>
      </c>
    </row>
    <row r="608" spans="1:19" ht="14.1" customHeight="1">
      <c r="A608" s="38">
        <v>608</v>
      </c>
      <c r="B608" s="213" t="s">
        <v>37</v>
      </c>
      <c r="C608" s="213" t="s">
        <v>95</v>
      </c>
      <c r="D608" s="284" t="s">
        <v>825</v>
      </c>
      <c r="E608" s="49" t="s">
        <v>879</v>
      </c>
      <c r="F608" s="50" t="s">
        <v>880</v>
      </c>
      <c r="G608" s="271" t="s">
        <v>51</v>
      </c>
      <c r="H608" s="194" t="s">
        <v>164</v>
      </c>
      <c r="I608" s="286">
        <v>238.45969325250101</v>
      </c>
      <c r="J608" s="287">
        <f t="shared" si="45"/>
        <v>200</v>
      </c>
      <c r="K608" s="288">
        <v>200</v>
      </c>
      <c r="L608" s="288"/>
      <c r="M608" s="289" t="e">
        <f t="shared" si="46"/>
        <v>#DIV/0!</v>
      </c>
      <c r="N608" s="289">
        <f t="shared" si="47"/>
        <v>0</v>
      </c>
      <c r="O608" s="290">
        <f>IF(K608="nio",0,IF(K608&gt;0,VLOOKUP(G608,'3-Productie normen'!A:K,VLOOKUP(K608,'3-Productie normen'!$B$35:$C$41,2,FALSE),FALSE)))/VLOOKUP(B608,'2-Kosten per locatie'!$A$12:$C$15,3,FALSE)</f>
        <v>0</v>
      </c>
      <c r="P608" s="290">
        <f t="shared" si="48"/>
        <v>0</v>
      </c>
      <c r="Q608" s="291"/>
      <c r="S608" s="292">
        <f t="shared" si="49"/>
        <v>47691.938650500204</v>
      </c>
    </row>
    <row r="609" spans="1:19" ht="14.1" customHeight="1">
      <c r="A609" s="38">
        <v>609</v>
      </c>
      <c r="B609" s="213" t="s">
        <v>37</v>
      </c>
      <c r="C609" s="213" t="s">
        <v>95</v>
      </c>
      <c r="D609" s="284" t="s">
        <v>825</v>
      </c>
      <c r="E609" s="49" t="s">
        <v>881</v>
      </c>
      <c r="F609" s="50" t="s">
        <v>210</v>
      </c>
      <c r="G609" s="268" t="s">
        <v>49</v>
      </c>
      <c r="H609" s="194" t="s">
        <v>99</v>
      </c>
      <c r="I609" s="286">
        <v>223.41377812500099</v>
      </c>
      <c r="J609" s="287">
        <f t="shared" si="45"/>
        <v>200</v>
      </c>
      <c r="K609" s="288">
        <v>200</v>
      </c>
      <c r="L609" s="288"/>
      <c r="M609" s="289" t="e">
        <f t="shared" si="46"/>
        <v>#DIV/0!</v>
      </c>
      <c r="N609" s="289">
        <f t="shared" si="47"/>
        <v>0</v>
      </c>
      <c r="O609" s="290">
        <f>IF(K609="nio",0,IF(K609&gt;0,VLOOKUP(G609,'3-Productie normen'!A:K,VLOOKUP(K609,'3-Productie normen'!$B$35:$C$41,2,FALSE),FALSE)))/VLOOKUP(B609,'2-Kosten per locatie'!$A$12:$C$15,3,FALSE)</f>
        <v>0</v>
      </c>
      <c r="P609" s="290">
        <f t="shared" si="48"/>
        <v>0</v>
      </c>
      <c r="Q609" s="291"/>
      <c r="S609" s="292">
        <f t="shared" si="49"/>
        <v>44682.755625000194</v>
      </c>
    </row>
    <row r="610" spans="1:19" ht="14.1" customHeight="1">
      <c r="A610" s="38">
        <v>610</v>
      </c>
      <c r="B610" s="213" t="s">
        <v>37</v>
      </c>
      <c r="C610" s="213" t="s">
        <v>95</v>
      </c>
      <c r="D610" s="284" t="s">
        <v>825</v>
      </c>
      <c r="E610" s="49" t="s">
        <v>882</v>
      </c>
      <c r="F610" s="50" t="s">
        <v>883</v>
      </c>
      <c r="G610" s="268" t="s">
        <v>49</v>
      </c>
      <c r="H610" s="194" t="s">
        <v>142</v>
      </c>
      <c r="I610" s="286">
        <v>8.5374281249999999</v>
      </c>
      <c r="J610" s="287">
        <f t="shared" si="45"/>
        <v>200</v>
      </c>
      <c r="K610" s="288">
        <v>200</v>
      </c>
      <c r="L610" s="288"/>
      <c r="M610" s="289" t="e">
        <f t="shared" si="46"/>
        <v>#DIV/0!</v>
      </c>
      <c r="N610" s="289">
        <f t="shared" si="47"/>
        <v>0</v>
      </c>
      <c r="O610" s="290">
        <f>IF(K610="nio",0,IF(K610&gt;0,VLOOKUP(G610,'3-Productie normen'!A:K,VLOOKUP(K610,'3-Productie normen'!$B$35:$C$41,2,FALSE),FALSE)))/VLOOKUP(B610,'2-Kosten per locatie'!$A$12:$C$15,3,FALSE)</f>
        <v>0</v>
      </c>
      <c r="P610" s="290">
        <f t="shared" si="48"/>
        <v>0</v>
      </c>
      <c r="Q610" s="291"/>
      <c r="S610" s="292">
        <f t="shared" si="49"/>
        <v>1707.485625</v>
      </c>
    </row>
    <row r="611" spans="1:19" ht="14.1" customHeight="1">
      <c r="A611" s="38">
        <v>611</v>
      </c>
      <c r="B611" s="213" t="s">
        <v>37</v>
      </c>
      <c r="C611" s="213" t="s">
        <v>95</v>
      </c>
      <c r="D611" s="284" t="s">
        <v>825</v>
      </c>
      <c r="E611" s="49" t="s">
        <v>884</v>
      </c>
      <c r="F611" s="50" t="s">
        <v>885</v>
      </c>
      <c r="G611" s="271" t="s">
        <v>61</v>
      </c>
      <c r="H611" s="194" t="s">
        <v>99</v>
      </c>
      <c r="I611" s="286">
        <v>69.546625000000006</v>
      </c>
      <c r="J611" s="287">
        <f t="shared" si="45"/>
        <v>200</v>
      </c>
      <c r="K611" s="288">
        <v>200</v>
      </c>
      <c r="L611" s="288"/>
      <c r="M611" s="289" t="e">
        <f t="shared" si="46"/>
        <v>#DIV/0!</v>
      </c>
      <c r="N611" s="289">
        <f t="shared" si="47"/>
        <v>0</v>
      </c>
      <c r="O611" s="290">
        <f>IF(K611="nio",0,IF(K611&gt;0,VLOOKUP(G611,'3-Productie normen'!A:K,VLOOKUP(K611,'3-Productie normen'!$B$35:$C$41,2,FALSE),FALSE)))/VLOOKUP(B611,'2-Kosten per locatie'!$A$12:$C$15,3,FALSE)</f>
        <v>0</v>
      </c>
      <c r="P611" s="290">
        <f t="shared" si="48"/>
        <v>0</v>
      </c>
      <c r="Q611" s="291"/>
      <c r="S611" s="292">
        <f t="shared" si="49"/>
        <v>13909.325000000001</v>
      </c>
    </row>
    <row r="612" spans="1:19" ht="14.1" customHeight="1">
      <c r="A612" s="38">
        <v>612</v>
      </c>
      <c r="B612" s="213" t="s">
        <v>37</v>
      </c>
      <c r="C612" s="213" t="s">
        <v>95</v>
      </c>
      <c r="D612" s="284" t="s">
        <v>825</v>
      </c>
      <c r="E612" s="49" t="s">
        <v>886</v>
      </c>
      <c r="F612" s="50" t="s">
        <v>153</v>
      </c>
      <c r="G612" s="268" t="s">
        <v>47</v>
      </c>
      <c r="H612" s="194" t="s">
        <v>142</v>
      </c>
      <c r="I612" s="286">
        <v>69.582603222101994</v>
      </c>
      <c r="J612" s="287">
        <f t="shared" si="45"/>
        <v>80</v>
      </c>
      <c r="K612" s="288">
        <v>80</v>
      </c>
      <c r="L612" s="288"/>
      <c r="M612" s="289" t="e">
        <f t="shared" si="46"/>
        <v>#DIV/0!</v>
      </c>
      <c r="N612" s="289">
        <f t="shared" si="47"/>
        <v>0</v>
      </c>
      <c r="O612" s="290">
        <f>IF(K612="nio",0,IF(K612&gt;0,VLOOKUP(G612,'3-Productie normen'!A:K,VLOOKUP(K612,'3-Productie normen'!$B$35:$C$41,2,FALSE),FALSE)))/VLOOKUP(B612,'2-Kosten per locatie'!$A$12:$C$15,3,FALSE)</f>
        <v>0</v>
      </c>
      <c r="P612" s="290">
        <f t="shared" si="48"/>
        <v>0</v>
      </c>
      <c r="Q612" s="291"/>
      <c r="S612" s="292">
        <f t="shared" si="49"/>
        <v>5566.6082577681591</v>
      </c>
    </row>
    <row r="613" spans="1:19" ht="14.1" customHeight="1">
      <c r="A613" s="38">
        <v>613</v>
      </c>
      <c r="B613" s="213" t="s">
        <v>37</v>
      </c>
      <c r="C613" s="213" t="s">
        <v>95</v>
      </c>
      <c r="D613" s="284" t="s">
        <v>825</v>
      </c>
      <c r="E613" s="49" t="s">
        <v>887</v>
      </c>
      <c r="F613" s="50" t="s">
        <v>888</v>
      </c>
      <c r="G613" s="271" t="s">
        <v>63</v>
      </c>
      <c r="H613" s="194" t="s">
        <v>99</v>
      </c>
      <c r="I613" s="286">
        <v>119.49183447338901</v>
      </c>
      <c r="J613" s="287">
        <f t="shared" si="45"/>
        <v>200</v>
      </c>
      <c r="K613" s="288">
        <v>200</v>
      </c>
      <c r="L613" s="288"/>
      <c r="M613" s="289" t="e">
        <f t="shared" si="46"/>
        <v>#DIV/0!</v>
      </c>
      <c r="N613" s="289">
        <f t="shared" si="47"/>
        <v>0</v>
      </c>
      <c r="O613" s="290">
        <f>IF(K613="nio",0,IF(K613&gt;0,VLOOKUP(G613,'3-Productie normen'!A:K,VLOOKUP(K613,'3-Productie normen'!$B$35:$C$41,2,FALSE),FALSE)))/VLOOKUP(B613,'2-Kosten per locatie'!$A$12:$C$15,3,FALSE)</f>
        <v>0</v>
      </c>
      <c r="P613" s="290">
        <f t="shared" si="48"/>
        <v>0</v>
      </c>
      <c r="Q613" s="291"/>
      <c r="S613" s="292">
        <f t="shared" si="49"/>
        <v>23898.366894677802</v>
      </c>
    </row>
    <row r="614" spans="1:19" ht="14.1" customHeight="1">
      <c r="A614" s="38">
        <v>614</v>
      </c>
      <c r="B614" s="213" t="s">
        <v>37</v>
      </c>
      <c r="C614" s="213" t="s">
        <v>95</v>
      </c>
      <c r="D614" s="284" t="s">
        <v>825</v>
      </c>
      <c r="E614" s="49" t="s">
        <v>889</v>
      </c>
      <c r="F614" s="50" t="s">
        <v>890</v>
      </c>
      <c r="G614" s="271" t="s">
        <v>63</v>
      </c>
      <c r="H614" s="194" t="s">
        <v>99</v>
      </c>
      <c r="I614" s="286">
        <v>106.852477051514</v>
      </c>
      <c r="J614" s="287">
        <f t="shared" si="45"/>
        <v>200</v>
      </c>
      <c r="K614" s="288">
        <v>200</v>
      </c>
      <c r="L614" s="288"/>
      <c r="M614" s="289" t="e">
        <f t="shared" si="46"/>
        <v>#DIV/0!</v>
      </c>
      <c r="N614" s="289">
        <f t="shared" si="47"/>
        <v>0</v>
      </c>
      <c r="O614" s="290">
        <f>IF(K614="nio",0,IF(K614&gt;0,VLOOKUP(G614,'3-Productie normen'!A:K,VLOOKUP(K614,'3-Productie normen'!$B$35:$C$41,2,FALSE),FALSE)))/VLOOKUP(B614,'2-Kosten per locatie'!$A$12:$C$15,3,FALSE)</f>
        <v>0</v>
      </c>
      <c r="P614" s="290">
        <f t="shared" si="48"/>
        <v>0</v>
      </c>
      <c r="Q614" s="291"/>
      <c r="S614" s="292">
        <f t="shared" si="49"/>
        <v>21370.495410302799</v>
      </c>
    </row>
    <row r="615" spans="1:19" ht="14.1" customHeight="1">
      <c r="A615" s="38">
        <v>615</v>
      </c>
      <c r="B615" s="213" t="s">
        <v>37</v>
      </c>
      <c r="C615" s="213" t="s">
        <v>95</v>
      </c>
      <c r="D615" s="284" t="s">
        <v>825</v>
      </c>
      <c r="E615" s="49" t="s">
        <v>891</v>
      </c>
      <c r="F615" s="50" t="s">
        <v>153</v>
      </c>
      <c r="G615" s="268" t="s">
        <v>47</v>
      </c>
      <c r="H615" s="194" t="s">
        <v>99</v>
      </c>
      <c r="I615" s="286">
        <v>25.056331053223001</v>
      </c>
      <c r="J615" s="287">
        <f t="shared" si="45"/>
        <v>80</v>
      </c>
      <c r="K615" s="288">
        <v>80</v>
      </c>
      <c r="L615" s="288"/>
      <c r="M615" s="289" t="e">
        <f t="shared" si="46"/>
        <v>#DIV/0!</v>
      </c>
      <c r="N615" s="289">
        <f t="shared" si="47"/>
        <v>0</v>
      </c>
      <c r="O615" s="290">
        <f>IF(K615="nio",0,IF(K615&gt;0,VLOOKUP(G615,'3-Productie normen'!A:K,VLOOKUP(K615,'3-Productie normen'!$B$35:$C$41,2,FALSE),FALSE)))/VLOOKUP(B615,'2-Kosten per locatie'!$A$12:$C$15,3,FALSE)</f>
        <v>0</v>
      </c>
      <c r="P615" s="290">
        <f t="shared" si="48"/>
        <v>0</v>
      </c>
      <c r="Q615" s="291"/>
      <c r="S615" s="292">
        <f t="shared" si="49"/>
        <v>2004.5064842578402</v>
      </c>
    </row>
    <row r="616" spans="1:19" ht="14.1" customHeight="1">
      <c r="A616" s="38">
        <v>616</v>
      </c>
      <c r="B616" s="213" t="s">
        <v>37</v>
      </c>
      <c r="C616" s="213" t="s">
        <v>95</v>
      </c>
      <c r="D616" s="284" t="s">
        <v>825</v>
      </c>
      <c r="E616" s="49" t="s">
        <v>892</v>
      </c>
      <c r="F616" s="50" t="s">
        <v>727</v>
      </c>
      <c r="G616" s="271" t="s">
        <v>60</v>
      </c>
      <c r="H616" s="194" t="s">
        <v>99</v>
      </c>
      <c r="I616" s="286">
        <v>17.513357421875</v>
      </c>
      <c r="J616" s="287">
        <f t="shared" si="45"/>
        <v>200</v>
      </c>
      <c r="K616" s="288">
        <v>200</v>
      </c>
      <c r="L616" s="288"/>
      <c r="M616" s="289" t="e">
        <f t="shared" si="46"/>
        <v>#DIV/0!</v>
      </c>
      <c r="N616" s="289">
        <f t="shared" si="47"/>
        <v>0</v>
      </c>
      <c r="O616" s="290">
        <f>IF(K616="nio",0,IF(K616&gt;0,VLOOKUP(G616,'3-Productie normen'!A:K,VLOOKUP(K616,'3-Productie normen'!$B$35:$C$41,2,FALSE),FALSE)))/VLOOKUP(B616,'2-Kosten per locatie'!$A$12:$C$15,3,FALSE)</f>
        <v>0</v>
      </c>
      <c r="P616" s="290">
        <f t="shared" si="48"/>
        <v>0</v>
      </c>
      <c r="Q616" s="291"/>
      <c r="S616" s="292">
        <f t="shared" si="49"/>
        <v>3502.6714843750001</v>
      </c>
    </row>
    <row r="617" spans="1:19" ht="14.1" customHeight="1">
      <c r="A617" s="38">
        <v>617</v>
      </c>
      <c r="B617" s="213" t="s">
        <v>37</v>
      </c>
      <c r="C617" s="213" t="s">
        <v>95</v>
      </c>
      <c r="D617" s="284" t="s">
        <v>825</v>
      </c>
      <c r="E617" s="49" t="s">
        <v>893</v>
      </c>
      <c r="F617" s="50" t="s">
        <v>727</v>
      </c>
      <c r="G617" s="271" t="s">
        <v>60</v>
      </c>
      <c r="H617" s="194" t="s">
        <v>99</v>
      </c>
      <c r="I617" s="286">
        <v>175.992416551753</v>
      </c>
      <c r="J617" s="287">
        <f t="shared" si="45"/>
        <v>200</v>
      </c>
      <c r="K617" s="288">
        <v>200</v>
      </c>
      <c r="L617" s="288"/>
      <c r="M617" s="289" t="e">
        <f t="shared" si="46"/>
        <v>#DIV/0!</v>
      </c>
      <c r="N617" s="289">
        <f t="shared" si="47"/>
        <v>0</v>
      </c>
      <c r="O617" s="290">
        <f>IF(K617="nio",0,IF(K617&gt;0,VLOOKUP(G617,'3-Productie normen'!A:K,VLOOKUP(K617,'3-Productie normen'!$B$35:$C$41,2,FALSE),FALSE)))/VLOOKUP(B617,'2-Kosten per locatie'!$A$12:$C$15,3,FALSE)</f>
        <v>0</v>
      </c>
      <c r="P617" s="290">
        <f t="shared" si="48"/>
        <v>0</v>
      </c>
      <c r="Q617" s="291"/>
      <c r="S617" s="292">
        <f t="shared" si="49"/>
        <v>35198.483310350603</v>
      </c>
    </row>
    <row r="618" spans="1:19" ht="14.1" customHeight="1">
      <c r="A618" s="38">
        <v>618</v>
      </c>
      <c r="B618" s="213" t="s">
        <v>37</v>
      </c>
      <c r="C618" s="213" t="s">
        <v>95</v>
      </c>
      <c r="D618" s="284" t="s">
        <v>825</v>
      </c>
      <c r="E618" s="49" t="s">
        <v>894</v>
      </c>
      <c r="F618" s="50" t="s">
        <v>173</v>
      </c>
      <c r="G618" s="268" t="s">
        <v>53</v>
      </c>
      <c r="H618" s="194" t="s">
        <v>99</v>
      </c>
      <c r="I618" s="286">
        <v>17.384681928909998</v>
      </c>
      <c r="J618" s="287">
        <f t="shared" si="45"/>
        <v>200</v>
      </c>
      <c r="K618" s="288">
        <v>200</v>
      </c>
      <c r="L618" s="288"/>
      <c r="M618" s="289" t="e">
        <f t="shared" si="46"/>
        <v>#DIV/0!</v>
      </c>
      <c r="N618" s="289">
        <f t="shared" si="47"/>
        <v>0</v>
      </c>
      <c r="O618" s="290">
        <f>IF(K618="nio",0,IF(K618&gt;0,VLOOKUP(G618,'3-Productie normen'!A:K,VLOOKUP(K618,'3-Productie normen'!$B$35:$C$41,2,FALSE),FALSE)))/VLOOKUP(B618,'2-Kosten per locatie'!$A$12:$C$15,3,FALSE)</f>
        <v>0</v>
      </c>
      <c r="P618" s="290">
        <f t="shared" si="48"/>
        <v>0</v>
      </c>
      <c r="Q618" s="291"/>
      <c r="S618" s="292">
        <f t="shared" si="49"/>
        <v>3476.9363857819999</v>
      </c>
    </row>
    <row r="619" spans="1:19" ht="14.1" customHeight="1">
      <c r="A619" s="38">
        <v>619</v>
      </c>
      <c r="B619" s="213" t="s">
        <v>37</v>
      </c>
      <c r="C619" s="213" t="s">
        <v>95</v>
      </c>
      <c r="D619" s="284" t="s">
        <v>825</v>
      </c>
      <c r="E619" s="49" t="s">
        <v>895</v>
      </c>
      <c r="F619" s="50" t="s">
        <v>173</v>
      </c>
      <c r="G619" s="268" t="s">
        <v>53</v>
      </c>
      <c r="H619" s="194" t="s">
        <v>99</v>
      </c>
      <c r="I619" s="286">
        <v>17.384681928909998</v>
      </c>
      <c r="J619" s="287">
        <f t="shared" si="45"/>
        <v>200</v>
      </c>
      <c r="K619" s="288">
        <v>200</v>
      </c>
      <c r="L619" s="288"/>
      <c r="M619" s="289" t="e">
        <f t="shared" si="46"/>
        <v>#DIV/0!</v>
      </c>
      <c r="N619" s="289">
        <f t="shared" si="47"/>
        <v>0</v>
      </c>
      <c r="O619" s="290">
        <f>IF(K619="nio",0,IF(K619&gt;0,VLOOKUP(G619,'3-Productie normen'!A:K,VLOOKUP(K619,'3-Productie normen'!$B$35:$C$41,2,FALSE),FALSE)))/VLOOKUP(B619,'2-Kosten per locatie'!$A$12:$C$15,3,FALSE)</f>
        <v>0</v>
      </c>
      <c r="P619" s="290">
        <f t="shared" si="48"/>
        <v>0</v>
      </c>
      <c r="Q619" s="291"/>
      <c r="S619" s="292">
        <f t="shared" si="49"/>
        <v>3476.9363857819999</v>
      </c>
    </row>
    <row r="620" spans="1:19" ht="14.1" customHeight="1">
      <c r="A620" s="38">
        <v>620</v>
      </c>
      <c r="B620" s="213" t="s">
        <v>37</v>
      </c>
      <c r="C620" s="213" t="s">
        <v>95</v>
      </c>
      <c r="D620" s="284" t="s">
        <v>825</v>
      </c>
      <c r="E620" s="49" t="s">
        <v>896</v>
      </c>
      <c r="F620" s="50" t="s">
        <v>153</v>
      </c>
      <c r="G620" s="268" t="s">
        <v>47</v>
      </c>
      <c r="H620" s="194" t="s">
        <v>99</v>
      </c>
      <c r="I620" s="286">
        <v>52.540072265625</v>
      </c>
      <c r="J620" s="287">
        <f t="shared" si="45"/>
        <v>80</v>
      </c>
      <c r="K620" s="288">
        <v>80</v>
      </c>
      <c r="L620" s="288"/>
      <c r="M620" s="289" t="e">
        <f t="shared" si="46"/>
        <v>#DIV/0!</v>
      </c>
      <c r="N620" s="289">
        <f t="shared" si="47"/>
        <v>0</v>
      </c>
      <c r="O620" s="290">
        <f>IF(K620="nio",0,IF(K620&gt;0,VLOOKUP(G620,'3-Productie normen'!A:K,VLOOKUP(K620,'3-Productie normen'!$B$35:$C$41,2,FALSE),FALSE)))/VLOOKUP(B620,'2-Kosten per locatie'!$A$12:$C$15,3,FALSE)</f>
        <v>0</v>
      </c>
      <c r="P620" s="290">
        <f t="shared" si="48"/>
        <v>0</v>
      </c>
      <c r="Q620" s="291"/>
      <c r="S620" s="292">
        <f t="shared" si="49"/>
        <v>4203.2057812499997</v>
      </c>
    </row>
    <row r="621" spans="1:19" ht="14.1" customHeight="1">
      <c r="A621" s="38">
        <v>621</v>
      </c>
      <c r="B621" s="213" t="s">
        <v>37</v>
      </c>
      <c r="C621" s="213" t="s">
        <v>95</v>
      </c>
      <c r="D621" s="284" t="s">
        <v>825</v>
      </c>
      <c r="E621" s="49" t="s">
        <v>897</v>
      </c>
      <c r="F621" s="50" t="s">
        <v>727</v>
      </c>
      <c r="G621" s="271" t="s">
        <v>60</v>
      </c>
      <c r="H621" s="194" t="s">
        <v>99</v>
      </c>
      <c r="I621" s="286">
        <v>39.226003258196002</v>
      </c>
      <c r="J621" s="287">
        <f t="shared" si="45"/>
        <v>200</v>
      </c>
      <c r="K621" s="288">
        <v>200</v>
      </c>
      <c r="L621" s="288"/>
      <c r="M621" s="289" t="e">
        <f t="shared" si="46"/>
        <v>#DIV/0!</v>
      </c>
      <c r="N621" s="289">
        <f t="shared" si="47"/>
        <v>0</v>
      </c>
      <c r="O621" s="290">
        <f>IF(K621="nio",0,IF(K621&gt;0,VLOOKUP(G621,'3-Productie normen'!A:K,VLOOKUP(K621,'3-Productie normen'!$B$35:$C$41,2,FALSE),FALSE)))/VLOOKUP(B621,'2-Kosten per locatie'!$A$12:$C$15,3,FALSE)</f>
        <v>0</v>
      </c>
      <c r="P621" s="290">
        <f t="shared" si="48"/>
        <v>0</v>
      </c>
      <c r="Q621" s="291"/>
      <c r="S621" s="292">
        <f t="shared" si="49"/>
        <v>7845.2006516392003</v>
      </c>
    </row>
    <row r="622" spans="1:19" ht="14.1" customHeight="1">
      <c r="A622" s="38">
        <v>622</v>
      </c>
      <c r="B622" s="213" t="s">
        <v>37</v>
      </c>
      <c r="C622" s="213" t="s">
        <v>95</v>
      </c>
      <c r="D622" s="284" t="s">
        <v>825</v>
      </c>
      <c r="E622" s="49" t="s">
        <v>898</v>
      </c>
      <c r="F622" s="50" t="s">
        <v>727</v>
      </c>
      <c r="G622" s="271" t="s">
        <v>60</v>
      </c>
      <c r="H622" s="194" t="s">
        <v>99</v>
      </c>
      <c r="I622" s="286">
        <v>247.167630275269</v>
      </c>
      <c r="J622" s="287">
        <f t="shared" si="45"/>
        <v>200</v>
      </c>
      <c r="K622" s="288">
        <v>200</v>
      </c>
      <c r="L622" s="288"/>
      <c r="M622" s="289" t="e">
        <f t="shared" si="46"/>
        <v>#DIV/0!</v>
      </c>
      <c r="N622" s="289">
        <f t="shared" si="47"/>
        <v>0</v>
      </c>
      <c r="O622" s="290">
        <f>IF(K622="nio",0,IF(K622&gt;0,VLOOKUP(G622,'3-Productie normen'!A:K,VLOOKUP(K622,'3-Productie normen'!$B$35:$C$41,2,FALSE),FALSE)))/VLOOKUP(B622,'2-Kosten per locatie'!$A$12:$C$15,3,FALSE)</f>
        <v>0</v>
      </c>
      <c r="P622" s="290">
        <f t="shared" si="48"/>
        <v>0</v>
      </c>
      <c r="Q622" s="291"/>
      <c r="S622" s="292">
        <f t="shared" si="49"/>
        <v>49433.526055053801</v>
      </c>
    </row>
    <row r="623" spans="1:19" ht="14.1" customHeight="1">
      <c r="A623" s="38">
        <v>623</v>
      </c>
      <c r="B623" s="213" t="s">
        <v>37</v>
      </c>
      <c r="C623" s="213" t="s">
        <v>95</v>
      </c>
      <c r="D623" s="284" t="s">
        <v>825</v>
      </c>
      <c r="E623" s="49" t="s">
        <v>899</v>
      </c>
      <c r="F623" s="50" t="s">
        <v>727</v>
      </c>
      <c r="G623" s="271" t="s">
        <v>60</v>
      </c>
      <c r="H623" s="194" t="s">
        <v>139</v>
      </c>
      <c r="I623" s="286">
        <v>33.619639062499999</v>
      </c>
      <c r="J623" s="287">
        <f t="shared" si="45"/>
        <v>200</v>
      </c>
      <c r="K623" s="288">
        <v>200</v>
      </c>
      <c r="L623" s="288"/>
      <c r="M623" s="289" t="e">
        <f t="shared" si="46"/>
        <v>#DIV/0!</v>
      </c>
      <c r="N623" s="289">
        <f t="shared" si="47"/>
        <v>0</v>
      </c>
      <c r="O623" s="290">
        <f>IF(K623="nio",0,IF(K623&gt;0,VLOOKUP(G623,'3-Productie normen'!A:K,VLOOKUP(K623,'3-Productie normen'!$B$35:$C$41,2,FALSE),FALSE)))/VLOOKUP(B623,'2-Kosten per locatie'!$A$12:$C$15,3,FALSE)</f>
        <v>0</v>
      </c>
      <c r="P623" s="290">
        <f t="shared" si="48"/>
        <v>0</v>
      </c>
      <c r="Q623" s="291"/>
      <c r="S623" s="292">
        <f t="shared" si="49"/>
        <v>6723.9278125000001</v>
      </c>
    </row>
    <row r="624" spans="1:19" ht="14.1" customHeight="1">
      <c r="A624" s="38">
        <v>624</v>
      </c>
      <c r="B624" s="213" t="s">
        <v>37</v>
      </c>
      <c r="C624" s="213" t="s">
        <v>95</v>
      </c>
      <c r="D624" s="284" t="s">
        <v>825</v>
      </c>
      <c r="E624" s="49" t="s">
        <v>900</v>
      </c>
      <c r="F624" s="50" t="s">
        <v>153</v>
      </c>
      <c r="G624" s="268" t="s">
        <v>47</v>
      </c>
      <c r="H624" s="194" t="s">
        <v>99</v>
      </c>
      <c r="I624" s="286">
        <v>25.056519724731</v>
      </c>
      <c r="J624" s="287">
        <f t="shared" si="45"/>
        <v>80</v>
      </c>
      <c r="K624" s="288">
        <v>80</v>
      </c>
      <c r="L624" s="288"/>
      <c r="M624" s="289" t="e">
        <f t="shared" si="46"/>
        <v>#DIV/0!</v>
      </c>
      <c r="N624" s="289">
        <f t="shared" si="47"/>
        <v>0</v>
      </c>
      <c r="O624" s="290">
        <f>IF(K624="nio",0,IF(K624&gt;0,VLOOKUP(G624,'3-Productie normen'!A:K,VLOOKUP(K624,'3-Productie normen'!$B$35:$C$41,2,FALSE),FALSE)))/VLOOKUP(B624,'2-Kosten per locatie'!$A$12:$C$15,3,FALSE)</f>
        <v>0</v>
      </c>
      <c r="P624" s="290">
        <f t="shared" si="48"/>
        <v>0</v>
      </c>
      <c r="Q624" s="291"/>
      <c r="S624" s="292">
        <f t="shared" si="49"/>
        <v>2004.5215779784801</v>
      </c>
    </row>
    <row r="625" spans="1:19" ht="14.1" customHeight="1">
      <c r="A625" s="38">
        <v>625</v>
      </c>
      <c r="B625" s="213" t="s">
        <v>37</v>
      </c>
      <c r="C625" s="213" t="s">
        <v>95</v>
      </c>
      <c r="D625" s="284" t="s">
        <v>825</v>
      </c>
      <c r="E625" s="49" t="s">
        <v>901</v>
      </c>
      <c r="F625" s="50" t="s">
        <v>858</v>
      </c>
      <c r="G625" s="194" t="s">
        <v>65</v>
      </c>
      <c r="H625" s="194" t="s">
        <v>99</v>
      </c>
      <c r="I625" s="286">
        <v>6.97265625</v>
      </c>
      <c r="J625" s="287">
        <f t="shared" si="45"/>
        <v>0</v>
      </c>
      <c r="K625" s="288" t="s">
        <v>104</v>
      </c>
      <c r="L625" s="288"/>
      <c r="M625" s="289">
        <f t="shared" si="46"/>
        <v>0</v>
      </c>
      <c r="N625" s="289">
        <f t="shared" si="47"/>
        <v>0</v>
      </c>
      <c r="O625" s="290">
        <f>IF(K625="nio",0,IF(K625&gt;0,VLOOKUP(G625,'3-Productie normen'!A:K,VLOOKUP(K625,'3-Productie normen'!$B$35:$C$41,2,FALSE),FALSE)))/VLOOKUP(B625,'2-Kosten per locatie'!$A$12:$C$15,3,FALSE)</f>
        <v>0</v>
      </c>
      <c r="P625" s="290">
        <f t="shared" si="48"/>
        <v>0</v>
      </c>
      <c r="Q625" s="291"/>
      <c r="S625" s="292">
        <f t="shared" si="49"/>
        <v>0</v>
      </c>
    </row>
    <row r="626" spans="1:19" ht="14.1" customHeight="1">
      <c r="A626" s="38">
        <v>626</v>
      </c>
      <c r="B626" s="213" t="s">
        <v>37</v>
      </c>
      <c r="C626" s="213" t="s">
        <v>95</v>
      </c>
      <c r="D626" s="284" t="s">
        <v>825</v>
      </c>
      <c r="E626" s="49" t="s">
        <v>902</v>
      </c>
      <c r="F626" s="50" t="s">
        <v>727</v>
      </c>
      <c r="G626" s="271" t="s">
        <v>60</v>
      </c>
      <c r="H626" s="194" t="s">
        <v>99</v>
      </c>
      <c r="I626" s="286">
        <v>77.525350625002005</v>
      </c>
      <c r="J626" s="287">
        <f t="shared" si="45"/>
        <v>200</v>
      </c>
      <c r="K626" s="288">
        <v>200</v>
      </c>
      <c r="L626" s="288"/>
      <c r="M626" s="289" t="e">
        <f t="shared" si="46"/>
        <v>#DIV/0!</v>
      </c>
      <c r="N626" s="289">
        <f t="shared" si="47"/>
        <v>0</v>
      </c>
      <c r="O626" s="290">
        <f>IF(K626="nio",0,IF(K626&gt;0,VLOOKUP(G626,'3-Productie normen'!A:K,VLOOKUP(K626,'3-Productie normen'!$B$35:$C$41,2,FALSE),FALSE)))/VLOOKUP(B626,'2-Kosten per locatie'!$A$12:$C$15,3,FALSE)</f>
        <v>0</v>
      </c>
      <c r="P626" s="290">
        <f t="shared" si="48"/>
        <v>0</v>
      </c>
      <c r="Q626" s="291"/>
      <c r="S626" s="292">
        <f t="shared" si="49"/>
        <v>15505.0701250004</v>
      </c>
    </row>
    <row r="627" spans="1:19" ht="14.1" customHeight="1">
      <c r="A627" s="38">
        <v>627</v>
      </c>
      <c r="B627" s="213" t="s">
        <v>37</v>
      </c>
      <c r="C627" s="213" t="s">
        <v>95</v>
      </c>
      <c r="D627" s="284" t="s">
        <v>825</v>
      </c>
      <c r="E627" s="49" t="s">
        <v>903</v>
      </c>
      <c r="F627" s="50" t="s">
        <v>727</v>
      </c>
      <c r="G627" s="271" t="s">
        <v>60</v>
      </c>
      <c r="H627" s="194" t="s">
        <v>99</v>
      </c>
      <c r="I627" s="286">
        <v>98.973806250001999</v>
      </c>
      <c r="J627" s="287">
        <f t="shared" si="45"/>
        <v>200</v>
      </c>
      <c r="K627" s="288">
        <v>200</v>
      </c>
      <c r="L627" s="288"/>
      <c r="M627" s="289" t="e">
        <f t="shared" si="46"/>
        <v>#DIV/0!</v>
      </c>
      <c r="N627" s="289">
        <f t="shared" si="47"/>
        <v>0</v>
      </c>
      <c r="O627" s="290">
        <f>IF(K627="nio",0,IF(K627&gt;0,VLOOKUP(G627,'3-Productie normen'!A:K,VLOOKUP(K627,'3-Productie normen'!$B$35:$C$41,2,FALSE),FALSE)))/VLOOKUP(B627,'2-Kosten per locatie'!$A$12:$C$15,3,FALSE)</f>
        <v>0</v>
      </c>
      <c r="P627" s="290">
        <f t="shared" si="48"/>
        <v>0</v>
      </c>
      <c r="Q627" s="291"/>
      <c r="S627" s="292">
        <f t="shared" si="49"/>
        <v>19794.7612500004</v>
      </c>
    </row>
    <row r="628" spans="1:19" ht="14.1" customHeight="1">
      <c r="A628" s="38">
        <v>628</v>
      </c>
      <c r="B628" s="213" t="s">
        <v>37</v>
      </c>
      <c r="C628" s="213" t="s">
        <v>95</v>
      </c>
      <c r="D628" s="284" t="s">
        <v>825</v>
      </c>
      <c r="E628" s="49" t="s">
        <v>904</v>
      </c>
      <c r="F628" s="50" t="s">
        <v>153</v>
      </c>
      <c r="G628" s="268" t="s">
        <v>47</v>
      </c>
      <c r="H628" s="194" t="s">
        <v>99</v>
      </c>
      <c r="I628" s="286">
        <v>68.335897918208005</v>
      </c>
      <c r="J628" s="287">
        <f t="shared" si="45"/>
        <v>80</v>
      </c>
      <c r="K628" s="288">
        <v>80</v>
      </c>
      <c r="L628" s="288"/>
      <c r="M628" s="289" t="e">
        <f t="shared" si="46"/>
        <v>#DIV/0!</v>
      </c>
      <c r="N628" s="289">
        <f t="shared" si="47"/>
        <v>0</v>
      </c>
      <c r="O628" s="290">
        <f>IF(K628="nio",0,IF(K628&gt;0,VLOOKUP(G628,'3-Productie normen'!A:K,VLOOKUP(K628,'3-Productie normen'!$B$35:$C$41,2,FALSE),FALSE)))/VLOOKUP(B628,'2-Kosten per locatie'!$A$12:$C$15,3,FALSE)</f>
        <v>0</v>
      </c>
      <c r="P628" s="290">
        <f t="shared" si="48"/>
        <v>0</v>
      </c>
      <c r="Q628" s="291"/>
      <c r="S628" s="292">
        <f t="shared" si="49"/>
        <v>5466.8718334566402</v>
      </c>
    </row>
    <row r="629" spans="1:19" ht="14.1" customHeight="1">
      <c r="A629" s="38">
        <v>629</v>
      </c>
      <c r="B629" s="213" t="s">
        <v>37</v>
      </c>
      <c r="C629" s="213" t="s">
        <v>95</v>
      </c>
      <c r="D629" s="284" t="s">
        <v>825</v>
      </c>
      <c r="E629" s="49" t="s">
        <v>905</v>
      </c>
      <c r="F629" s="50" t="s">
        <v>727</v>
      </c>
      <c r="G629" s="271" t="s">
        <v>60</v>
      </c>
      <c r="H629" s="194" t="s">
        <v>142</v>
      </c>
      <c r="I629" s="286">
        <v>30.495813622492999</v>
      </c>
      <c r="J629" s="287">
        <f t="shared" si="45"/>
        <v>200</v>
      </c>
      <c r="K629" s="288">
        <v>200</v>
      </c>
      <c r="L629" s="288"/>
      <c r="M629" s="289" t="e">
        <f t="shared" si="46"/>
        <v>#DIV/0!</v>
      </c>
      <c r="N629" s="289">
        <f t="shared" si="47"/>
        <v>0</v>
      </c>
      <c r="O629" s="290">
        <f>IF(K629="nio",0,IF(K629&gt;0,VLOOKUP(G629,'3-Productie normen'!A:K,VLOOKUP(K629,'3-Productie normen'!$B$35:$C$41,2,FALSE),FALSE)))/VLOOKUP(B629,'2-Kosten per locatie'!$A$12:$C$15,3,FALSE)</f>
        <v>0</v>
      </c>
      <c r="P629" s="290">
        <f t="shared" si="48"/>
        <v>0</v>
      </c>
      <c r="Q629" s="291"/>
      <c r="S629" s="292">
        <f t="shared" si="49"/>
        <v>6099.1627244986003</v>
      </c>
    </row>
    <row r="630" spans="1:19" ht="14.1" customHeight="1">
      <c r="A630" s="38">
        <v>630</v>
      </c>
      <c r="B630" s="213" t="s">
        <v>37</v>
      </c>
      <c r="C630" s="213" t="s">
        <v>95</v>
      </c>
      <c r="D630" s="284" t="s">
        <v>825</v>
      </c>
      <c r="E630" s="49" t="s">
        <v>906</v>
      </c>
      <c r="F630" s="50" t="s">
        <v>907</v>
      </c>
      <c r="G630" s="194" t="s">
        <v>65</v>
      </c>
      <c r="H630" s="194"/>
      <c r="I630" s="286">
        <v>27.656639999999999</v>
      </c>
      <c r="J630" s="287">
        <f t="shared" si="45"/>
        <v>0</v>
      </c>
      <c r="K630" s="288" t="s">
        <v>104</v>
      </c>
      <c r="L630" s="288"/>
      <c r="M630" s="289">
        <f t="shared" si="46"/>
        <v>0</v>
      </c>
      <c r="N630" s="289">
        <f t="shared" si="47"/>
        <v>0</v>
      </c>
      <c r="O630" s="290">
        <f>IF(K630="nio",0,IF(K630&gt;0,VLOOKUP(G630,'3-Productie normen'!A:K,VLOOKUP(K630,'3-Productie normen'!$B$35:$C$41,2,FALSE),FALSE)))/VLOOKUP(B630,'2-Kosten per locatie'!$A$12:$C$15,3,FALSE)</f>
        <v>0</v>
      </c>
      <c r="P630" s="290">
        <f t="shared" si="48"/>
        <v>0</v>
      </c>
      <c r="Q630" s="291"/>
      <c r="S630" s="292">
        <f t="shared" si="49"/>
        <v>0</v>
      </c>
    </row>
    <row r="631" spans="1:19" ht="14.1" customHeight="1">
      <c r="A631" s="38">
        <v>631</v>
      </c>
      <c r="B631" s="213" t="s">
        <v>37</v>
      </c>
      <c r="C631" s="213" t="s">
        <v>95</v>
      </c>
      <c r="D631" s="284" t="s">
        <v>825</v>
      </c>
      <c r="E631" s="49" t="s">
        <v>908</v>
      </c>
      <c r="F631" s="50" t="s">
        <v>59</v>
      </c>
      <c r="G631" s="194" t="s">
        <v>65</v>
      </c>
      <c r="H631" s="194"/>
      <c r="I631" s="286">
        <v>6.3907499999999997</v>
      </c>
      <c r="J631" s="287">
        <f t="shared" si="45"/>
        <v>0</v>
      </c>
      <c r="K631" s="288" t="s">
        <v>104</v>
      </c>
      <c r="L631" s="288"/>
      <c r="M631" s="289">
        <f t="shared" si="46"/>
        <v>0</v>
      </c>
      <c r="N631" s="289">
        <f t="shared" si="47"/>
        <v>0</v>
      </c>
      <c r="O631" s="290">
        <f>IF(K631="nio",0,IF(K631&gt;0,VLOOKUP(G631,'3-Productie normen'!A:K,VLOOKUP(K631,'3-Productie normen'!$B$35:$C$41,2,FALSE),FALSE)))/VLOOKUP(B631,'2-Kosten per locatie'!$A$12:$C$15,3,FALSE)</f>
        <v>0</v>
      </c>
      <c r="P631" s="290">
        <f t="shared" si="48"/>
        <v>0</v>
      </c>
      <c r="Q631" s="291"/>
      <c r="S631" s="292">
        <f t="shared" si="49"/>
        <v>0</v>
      </c>
    </row>
    <row r="632" spans="1:19" ht="14.1" customHeight="1">
      <c r="A632" s="38">
        <v>632</v>
      </c>
      <c r="B632" s="213" t="s">
        <v>37</v>
      </c>
      <c r="C632" s="213" t="s">
        <v>95</v>
      </c>
      <c r="D632" s="284" t="s">
        <v>825</v>
      </c>
      <c r="E632" s="49" t="s">
        <v>909</v>
      </c>
      <c r="F632" s="50" t="s">
        <v>59</v>
      </c>
      <c r="G632" s="194" t="s">
        <v>65</v>
      </c>
      <c r="H632" s="194" t="s">
        <v>99</v>
      </c>
      <c r="I632" s="286">
        <v>2.0484</v>
      </c>
      <c r="J632" s="287">
        <f t="shared" si="45"/>
        <v>0</v>
      </c>
      <c r="K632" s="288" t="s">
        <v>104</v>
      </c>
      <c r="L632" s="288"/>
      <c r="M632" s="289">
        <f t="shared" si="46"/>
        <v>0</v>
      </c>
      <c r="N632" s="289">
        <f t="shared" si="47"/>
        <v>0</v>
      </c>
      <c r="O632" s="290">
        <f>IF(K632="nio",0,IF(K632&gt;0,VLOOKUP(G632,'3-Productie normen'!A:K,VLOOKUP(K632,'3-Productie normen'!$B$35:$C$41,2,FALSE),FALSE)))/VLOOKUP(B632,'2-Kosten per locatie'!$A$12:$C$15,3,FALSE)</f>
        <v>0</v>
      </c>
      <c r="P632" s="290">
        <f t="shared" si="48"/>
        <v>0</v>
      </c>
      <c r="Q632" s="291"/>
      <c r="S632" s="292">
        <f t="shared" si="49"/>
        <v>0</v>
      </c>
    </row>
    <row r="633" spans="1:19" ht="14.1" customHeight="1">
      <c r="A633" s="38">
        <v>633</v>
      </c>
      <c r="B633" s="213" t="s">
        <v>37</v>
      </c>
      <c r="C633" s="213" t="s">
        <v>95</v>
      </c>
      <c r="D633" s="284" t="s">
        <v>910</v>
      </c>
      <c r="E633" s="49" t="s">
        <v>911</v>
      </c>
      <c r="F633" s="50" t="s">
        <v>525</v>
      </c>
      <c r="G633" s="194" t="s">
        <v>65</v>
      </c>
      <c r="H633" s="194"/>
      <c r="I633" s="286">
        <v>368.89492800000102</v>
      </c>
      <c r="J633" s="287">
        <f t="shared" si="45"/>
        <v>0</v>
      </c>
      <c r="K633" s="288" t="s">
        <v>104</v>
      </c>
      <c r="L633" s="288"/>
      <c r="M633" s="289">
        <f t="shared" si="46"/>
        <v>0</v>
      </c>
      <c r="N633" s="289">
        <f t="shared" si="47"/>
        <v>0</v>
      </c>
      <c r="O633" s="290">
        <f>IF(K633="nio",0,IF(K633&gt;0,VLOOKUP(G633,'3-Productie normen'!A:K,VLOOKUP(K633,'3-Productie normen'!$B$35:$C$41,2,FALSE),FALSE)))/VLOOKUP(B633,'2-Kosten per locatie'!$A$12:$C$15,3,FALSE)</f>
        <v>0</v>
      </c>
      <c r="P633" s="290">
        <f t="shared" si="48"/>
        <v>0</v>
      </c>
      <c r="Q633" s="291"/>
      <c r="S633" s="292">
        <f t="shared" si="49"/>
        <v>0</v>
      </c>
    </row>
    <row r="634" spans="1:19" ht="14.1" customHeight="1">
      <c r="A634" s="38">
        <v>634</v>
      </c>
      <c r="B634" s="213" t="s">
        <v>37</v>
      </c>
      <c r="C634" s="213" t="s">
        <v>95</v>
      </c>
      <c r="D634" s="284" t="s">
        <v>910</v>
      </c>
      <c r="E634" s="49" t="s">
        <v>912</v>
      </c>
      <c r="F634" s="50" t="s">
        <v>525</v>
      </c>
      <c r="G634" s="194" t="s">
        <v>65</v>
      </c>
      <c r="H634" s="194"/>
      <c r="I634" s="286">
        <v>300.398224000006</v>
      </c>
      <c r="J634" s="287">
        <f t="shared" si="45"/>
        <v>0</v>
      </c>
      <c r="K634" s="288" t="s">
        <v>104</v>
      </c>
      <c r="L634" s="288"/>
      <c r="M634" s="289">
        <f t="shared" si="46"/>
        <v>0</v>
      </c>
      <c r="N634" s="289">
        <f t="shared" si="47"/>
        <v>0</v>
      </c>
      <c r="O634" s="290">
        <f>IF(K634="nio",0,IF(K634&gt;0,VLOOKUP(G634,'3-Productie normen'!A:K,VLOOKUP(K634,'3-Productie normen'!$B$35:$C$41,2,FALSE),FALSE)))/VLOOKUP(B634,'2-Kosten per locatie'!$A$12:$C$15,3,FALSE)</f>
        <v>0</v>
      </c>
      <c r="P634" s="290">
        <f t="shared" si="48"/>
        <v>0</v>
      </c>
      <c r="Q634" s="291"/>
      <c r="S634" s="292">
        <f t="shared" si="49"/>
        <v>0</v>
      </c>
    </row>
    <row r="635" spans="1:19" ht="14.1" customHeight="1">
      <c r="A635" s="38">
        <v>635</v>
      </c>
      <c r="B635" s="213" t="s">
        <v>37</v>
      </c>
      <c r="C635" s="213" t="s">
        <v>95</v>
      </c>
      <c r="D635" s="284" t="s">
        <v>910</v>
      </c>
      <c r="E635" s="49" t="s">
        <v>913</v>
      </c>
      <c r="F635" s="50" t="s">
        <v>525</v>
      </c>
      <c r="G635" s="194" t="s">
        <v>65</v>
      </c>
      <c r="H635" s="194"/>
      <c r="I635" s="286">
        <v>2112.3834199999769</v>
      </c>
      <c r="J635" s="287">
        <f t="shared" si="45"/>
        <v>0</v>
      </c>
      <c r="K635" s="288" t="s">
        <v>104</v>
      </c>
      <c r="L635" s="288"/>
      <c r="M635" s="289">
        <f t="shared" si="46"/>
        <v>0</v>
      </c>
      <c r="N635" s="289">
        <f t="shared" si="47"/>
        <v>0</v>
      </c>
      <c r="O635" s="290">
        <f>IF(K635="nio",0,IF(K635&gt;0,VLOOKUP(G635,'3-Productie normen'!A:K,VLOOKUP(K635,'3-Productie normen'!$B$35:$C$41,2,FALSE),FALSE)))/VLOOKUP(B635,'2-Kosten per locatie'!$A$12:$C$15,3,FALSE)</f>
        <v>0</v>
      </c>
      <c r="P635" s="290">
        <f t="shared" si="48"/>
        <v>0</v>
      </c>
      <c r="Q635" s="291"/>
      <c r="S635" s="292">
        <f t="shared" si="49"/>
        <v>0</v>
      </c>
    </row>
    <row r="636" spans="1:19" ht="14.1" customHeight="1">
      <c r="A636" s="38">
        <v>636</v>
      </c>
      <c r="B636" s="213" t="s">
        <v>37</v>
      </c>
      <c r="C636" s="213" t="s">
        <v>95</v>
      </c>
      <c r="D636" s="284" t="s">
        <v>914</v>
      </c>
      <c r="E636" s="49" t="s">
        <v>915</v>
      </c>
      <c r="F636" s="50" t="s">
        <v>916</v>
      </c>
      <c r="G636" s="194" t="s">
        <v>65</v>
      </c>
      <c r="H636" s="194"/>
      <c r="I636" s="286">
        <v>162.56202500000001</v>
      </c>
      <c r="J636" s="287">
        <f t="shared" si="45"/>
        <v>0</v>
      </c>
      <c r="K636" s="288" t="s">
        <v>104</v>
      </c>
      <c r="L636" s="288"/>
      <c r="M636" s="289">
        <f t="shared" si="46"/>
        <v>0</v>
      </c>
      <c r="N636" s="289">
        <f t="shared" si="47"/>
        <v>0</v>
      </c>
      <c r="O636" s="290">
        <f>IF(K636="nio",0,IF(K636&gt;0,VLOOKUP(G636,'3-Productie normen'!A:K,VLOOKUP(K636,'3-Productie normen'!$B$35:$C$41,2,FALSE),FALSE)))/VLOOKUP(B636,'2-Kosten per locatie'!$A$12:$C$15,3,FALSE)</f>
        <v>0</v>
      </c>
      <c r="P636" s="290">
        <f t="shared" si="48"/>
        <v>0</v>
      </c>
      <c r="Q636" s="291"/>
      <c r="S636" s="292">
        <f t="shared" si="49"/>
        <v>0</v>
      </c>
    </row>
    <row r="637" spans="1:19" ht="14.1" customHeight="1">
      <c r="A637" s="38">
        <v>637</v>
      </c>
      <c r="B637" s="213" t="s">
        <v>37</v>
      </c>
      <c r="C637" s="213" t="s">
        <v>95</v>
      </c>
      <c r="D637" s="284" t="s">
        <v>914</v>
      </c>
      <c r="E637" s="49" t="s">
        <v>917</v>
      </c>
      <c r="F637" s="50" t="s">
        <v>918</v>
      </c>
      <c r="G637" s="194" t="s">
        <v>65</v>
      </c>
      <c r="H637" s="194"/>
      <c r="I637" s="286">
        <v>178.537499999999</v>
      </c>
      <c r="J637" s="287">
        <f t="shared" si="45"/>
        <v>0</v>
      </c>
      <c r="K637" s="288" t="s">
        <v>104</v>
      </c>
      <c r="L637" s="288"/>
      <c r="M637" s="289">
        <f t="shared" si="46"/>
        <v>0</v>
      </c>
      <c r="N637" s="289">
        <f t="shared" si="47"/>
        <v>0</v>
      </c>
      <c r="O637" s="290">
        <f>IF(K637="nio",0,IF(K637&gt;0,VLOOKUP(G637,'3-Productie normen'!A:K,VLOOKUP(K637,'3-Productie normen'!$B$35:$C$41,2,FALSE),FALSE)))/VLOOKUP(B637,'2-Kosten per locatie'!$A$12:$C$15,3,FALSE)</f>
        <v>0</v>
      </c>
      <c r="P637" s="290">
        <f t="shared" si="48"/>
        <v>0</v>
      </c>
      <c r="Q637" s="291"/>
      <c r="S637" s="292">
        <f t="shared" si="49"/>
        <v>0</v>
      </c>
    </row>
    <row r="638" spans="1:19" ht="14.1" customHeight="1">
      <c r="A638" s="38">
        <v>638</v>
      </c>
      <c r="B638" s="213" t="s">
        <v>37</v>
      </c>
      <c r="C638" s="213" t="s">
        <v>95</v>
      </c>
      <c r="D638" s="284" t="s">
        <v>914</v>
      </c>
      <c r="E638" s="49" t="s">
        <v>919</v>
      </c>
      <c r="F638" s="50" t="s">
        <v>920</v>
      </c>
      <c r="G638" s="194" t="s">
        <v>65</v>
      </c>
      <c r="H638" s="194"/>
      <c r="I638" s="286">
        <v>104.624361596485</v>
      </c>
      <c r="J638" s="287">
        <f t="shared" si="45"/>
        <v>0</v>
      </c>
      <c r="K638" s="288" t="s">
        <v>104</v>
      </c>
      <c r="L638" s="288"/>
      <c r="M638" s="289">
        <f t="shared" si="46"/>
        <v>0</v>
      </c>
      <c r="N638" s="289">
        <f t="shared" si="47"/>
        <v>0</v>
      </c>
      <c r="O638" s="290">
        <f>IF(K638="nio",0,IF(K638&gt;0,VLOOKUP(G638,'3-Productie normen'!A:K,VLOOKUP(K638,'3-Productie normen'!$B$35:$C$41,2,FALSE),FALSE)))/VLOOKUP(B638,'2-Kosten per locatie'!$A$12:$C$15,3,FALSE)</f>
        <v>0</v>
      </c>
      <c r="P638" s="290">
        <f t="shared" si="48"/>
        <v>0</v>
      </c>
      <c r="Q638" s="291"/>
      <c r="S638" s="292">
        <f t="shared" si="49"/>
        <v>0</v>
      </c>
    </row>
    <row r="639" spans="1:19" ht="14.1" customHeight="1">
      <c r="A639" s="38">
        <v>639</v>
      </c>
      <c r="B639" s="213" t="s">
        <v>37</v>
      </c>
      <c r="C639" s="213" t="s">
        <v>95</v>
      </c>
      <c r="D639" s="284" t="s">
        <v>914</v>
      </c>
      <c r="E639" s="49" t="s">
        <v>921</v>
      </c>
      <c r="F639" s="50" t="s">
        <v>103</v>
      </c>
      <c r="G639" s="194" t="s">
        <v>65</v>
      </c>
      <c r="H639" s="194"/>
      <c r="I639" s="286">
        <v>27.322272479755998</v>
      </c>
      <c r="J639" s="287">
        <f t="shared" si="45"/>
        <v>0</v>
      </c>
      <c r="K639" s="288" t="s">
        <v>104</v>
      </c>
      <c r="L639" s="288"/>
      <c r="M639" s="289">
        <f t="shared" si="46"/>
        <v>0</v>
      </c>
      <c r="N639" s="289">
        <f t="shared" si="47"/>
        <v>0</v>
      </c>
      <c r="O639" s="290">
        <f>IF(K639="nio",0,IF(K639&gt;0,VLOOKUP(G639,'3-Productie normen'!A:K,VLOOKUP(K639,'3-Productie normen'!$B$35:$C$41,2,FALSE),FALSE)))/VLOOKUP(B639,'2-Kosten per locatie'!$A$12:$C$15,3,FALSE)</f>
        <v>0</v>
      </c>
      <c r="P639" s="290">
        <f t="shared" si="48"/>
        <v>0</v>
      </c>
      <c r="Q639" s="291"/>
      <c r="S639" s="292">
        <f t="shared" si="49"/>
        <v>0</v>
      </c>
    </row>
    <row r="640" spans="1:19" ht="14.1" customHeight="1">
      <c r="A640" s="38">
        <v>640</v>
      </c>
      <c r="B640" s="213" t="s">
        <v>37</v>
      </c>
      <c r="C640" s="213" t="s">
        <v>95</v>
      </c>
      <c r="D640" s="284" t="s">
        <v>914</v>
      </c>
      <c r="E640" s="49" t="s">
        <v>922</v>
      </c>
      <c r="F640" s="50" t="s">
        <v>883</v>
      </c>
      <c r="G640" s="194" t="s">
        <v>65</v>
      </c>
      <c r="H640" s="194"/>
      <c r="I640" s="286">
        <v>2.68479</v>
      </c>
      <c r="J640" s="287">
        <f t="shared" si="45"/>
        <v>0</v>
      </c>
      <c r="K640" s="288" t="s">
        <v>104</v>
      </c>
      <c r="L640" s="288"/>
      <c r="M640" s="289">
        <f t="shared" si="46"/>
        <v>0</v>
      </c>
      <c r="N640" s="289">
        <f t="shared" si="47"/>
        <v>0</v>
      </c>
      <c r="O640" s="290">
        <f>IF(K640="nio",0,IF(K640&gt;0,VLOOKUP(G640,'3-Productie normen'!A:K,VLOOKUP(K640,'3-Productie normen'!$B$35:$C$41,2,FALSE),FALSE)))/VLOOKUP(B640,'2-Kosten per locatie'!$A$12:$C$15,3,FALSE)</f>
        <v>0</v>
      </c>
      <c r="P640" s="290">
        <f t="shared" si="48"/>
        <v>0</v>
      </c>
      <c r="Q640" s="291"/>
      <c r="S640" s="292">
        <f t="shared" si="49"/>
        <v>0</v>
      </c>
    </row>
    <row r="641" spans="1:19" ht="14.1" customHeight="1">
      <c r="A641" s="38">
        <v>641</v>
      </c>
      <c r="B641" s="213" t="s">
        <v>37</v>
      </c>
      <c r="C641" s="213" t="s">
        <v>95</v>
      </c>
      <c r="D641" s="284" t="s">
        <v>914</v>
      </c>
      <c r="E641" s="49" t="s">
        <v>923</v>
      </c>
      <c r="F641" s="50" t="s">
        <v>153</v>
      </c>
      <c r="G641" s="194" t="s">
        <v>65</v>
      </c>
      <c r="H641" s="194"/>
      <c r="I641" s="286">
        <v>24.445597915768001</v>
      </c>
      <c r="J641" s="287">
        <f t="shared" si="45"/>
        <v>0</v>
      </c>
      <c r="K641" s="288" t="s">
        <v>104</v>
      </c>
      <c r="L641" s="288"/>
      <c r="M641" s="289">
        <f t="shared" si="46"/>
        <v>0</v>
      </c>
      <c r="N641" s="289">
        <f t="shared" si="47"/>
        <v>0</v>
      </c>
      <c r="O641" s="290">
        <f>IF(K641="nio",0,IF(K641&gt;0,VLOOKUP(G641,'3-Productie normen'!A:K,VLOOKUP(K641,'3-Productie normen'!$B$35:$C$41,2,FALSE),FALSE)))/VLOOKUP(B641,'2-Kosten per locatie'!$A$12:$C$15,3,FALSE)</f>
        <v>0</v>
      </c>
      <c r="P641" s="290">
        <f t="shared" si="48"/>
        <v>0</v>
      </c>
      <c r="Q641" s="291"/>
      <c r="S641" s="292">
        <f t="shared" si="49"/>
        <v>0</v>
      </c>
    </row>
    <row r="642" spans="1:19" ht="14.1" customHeight="1">
      <c r="A642" s="38">
        <v>642</v>
      </c>
      <c r="B642" s="213" t="s">
        <v>37</v>
      </c>
      <c r="C642" s="213" t="s">
        <v>95</v>
      </c>
      <c r="D642" s="284" t="s">
        <v>914</v>
      </c>
      <c r="E642" s="49" t="s">
        <v>924</v>
      </c>
      <c r="F642" s="50" t="s">
        <v>153</v>
      </c>
      <c r="G642" s="194" t="s">
        <v>65</v>
      </c>
      <c r="H642" s="194"/>
      <c r="I642" s="286">
        <v>11.591958873833001</v>
      </c>
      <c r="J642" s="287">
        <f t="shared" si="45"/>
        <v>0</v>
      </c>
      <c r="K642" s="288" t="s">
        <v>104</v>
      </c>
      <c r="L642" s="288"/>
      <c r="M642" s="289">
        <f t="shared" si="46"/>
        <v>0</v>
      </c>
      <c r="N642" s="289">
        <f t="shared" si="47"/>
        <v>0</v>
      </c>
      <c r="O642" s="290">
        <f>IF(K642="nio",0,IF(K642&gt;0,VLOOKUP(G642,'3-Productie normen'!A:K,VLOOKUP(K642,'3-Productie normen'!$B$35:$C$41,2,FALSE),FALSE)))/VLOOKUP(B642,'2-Kosten per locatie'!$A$12:$C$15,3,FALSE)</f>
        <v>0</v>
      </c>
      <c r="P642" s="290">
        <f t="shared" si="48"/>
        <v>0</v>
      </c>
      <c r="Q642" s="291"/>
      <c r="S642" s="292">
        <f t="shared" si="49"/>
        <v>0</v>
      </c>
    </row>
    <row r="643" spans="1:19" ht="14.1" customHeight="1">
      <c r="A643" s="38">
        <v>643</v>
      </c>
      <c r="B643" s="213" t="s">
        <v>37</v>
      </c>
      <c r="C643" s="213" t="s">
        <v>95</v>
      </c>
      <c r="D643" s="284" t="s">
        <v>914</v>
      </c>
      <c r="E643" s="49" t="s">
        <v>925</v>
      </c>
      <c r="F643" s="50" t="s">
        <v>210</v>
      </c>
      <c r="G643" s="194" t="s">
        <v>65</v>
      </c>
      <c r="H643" s="194"/>
      <c r="I643" s="286">
        <v>6.8509176531840001</v>
      </c>
      <c r="J643" s="287">
        <f t="shared" si="45"/>
        <v>0</v>
      </c>
      <c r="K643" s="288" t="s">
        <v>104</v>
      </c>
      <c r="L643" s="288"/>
      <c r="M643" s="289">
        <f t="shared" si="46"/>
        <v>0</v>
      </c>
      <c r="N643" s="289">
        <f t="shared" si="47"/>
        <v>0</v>
      </c>
      <c r="O643" s="290">
        <f>IF(K643="nio",0,IF(K643&gt;0,VLOOKUP(G643,'3-Productie normen'!A:K,VLOOKUP(K643,'3-Productie normen'!$B$35:$C$41,2,FALSE),FALSE)))/VLOOKUP(B643,'2-Kosten per locatie'!$A$12:$C$15,3,FALSE)</f>
        <v>0</v>
      </c>
      <c r="P643" s="290">
        <f t="shared" si="48"/>
        <v>0</v>
      </c>
      <c r="Q643" s="291"/>
      <c r="S643" s="292">
        <f t="shared" si="49"/>
        <v>0</v>
      </c>
    </row>
    <row r="644" spans="1:19" ht="14.1" customHeight="1">
      <c r="A644" s="38">
        <v>644</v>
      </c>
      <c r="B644" s="213" t="s">
        <v>37</v>
      </c>
      <c r="C644" s="213" t="s">
        <v>95</v>
      </c>
      <c r="D644" s="284" t="s">
        <v>914</v>
      </c>
      <c r="E644" s="49" t="s">
        <v>926</v>
      </c>
      <c r="F644" s="50" t="s">
        <v>784</v>
      </c>
      <c r="G644" s="194" t="s">
        <v>65</v>
      </c>
      <c r="H644" s="194"/>
      <c r="I644" s="286">
        <v>5.5386750116219998</v>
      </c>
      <c r="J644" s="287">
        <f t="shared" si="45"/>
        <v>0</v>
      </c>
      <c r="K644" s="288" t="s">
        <v>104</v>
      </c>
      <c r="L644" s="288"/>
      <c r="M644" s="289">
        <f t="shared" si="46"/>
        <v>0</v>
      </c>
      <c r="N644" s="289">
        <f t="shared" si="47"/>
        <v>0</v>
      </c>
      <c r="O644" s="290">
        <f>IF(K644="nio",0,IF(K644&gt;0,VLOOKUP(G644,'3-Productie normen'!A:K,VLOOKUP(K644,'3-Productie normen'!$B$35:$C$41,2,FALSE),FALSE)))/VLOOKUP(B644,'2-Kosten per locatie'!$A$12:$C$15,3,FALSE)</f>
        <v>0</v>
      </c>
      <c r="P644" s="290">
        <f t="shared" si="48"/>
        <v>0</v>
      </c>
      <c r="Q644" s="291"/>
      <c r="S644" s="292">
        <f t="shared" si="49"/>
        <v>0</v>
      </c>
    </row>
    <row r="645" spans="1:19" ht="14.1" customHeight="1">
      <c r="A645" s="38">
        <v>645</v>
      </c>
      <c r="B645" s="213" t="s">
        <v>37</v>
      </c>
      <c r="C645" s="213" t="s">
        <v>95</v>
      </c>
      <c r="D645" s="284" t="s">
        <v>914</v>
      </c>
      <c r="E645" s="49" t="s">
        <v>927</v>
      </c>
      <c r="F645" s="50" t="s">
        <v>426</v>
      </c>
      <c r="G645" s="194" t="s">
        <v>65</v>
      </c>
      <c r="H645" s="194"/>
      <c r="I645" s="286">
        <v>1.5492860863619999</v>
      </c>
      <c r="J645" s="287">
        <f t="shared" si="45"/>
        <v>0</v>
      </c>
      <c r="K645" s="288" t="s">
        <v>104</v>
      </c>
      <c r="L645" s="288"/>
      <c r="M645" s="289">
        <f t="shared" si="46"/>
        <v>0</v>
      </c>
      <c r="N645" s="289">
        <f t="shared" si="47"/>
        <v>0</v>
      </c>
      <c r="O645" s="290">
        <f>IF(K645="nio",0,IF(K645&gt;0,VLOOKUP(G645,'3-Productie normen'!A:K,VLOOKUP(K645,'3-Productie normen'!$B$35:$C$41,2,FALSE),FALSE)))/VLOOKUP(B645,'2-Kosten per locatie'!$A$12:$C$15,3,FALSE)</f>
        <v>0</v>
      </c>
      <c r="P645" s="290">
        <f t="shared" si="48"/>
        <v>0</v>
      </c>
      <c r="Q645" s="291"/>
      <c r="S645" s="292">
        <f t="shared" si="49"/>
        <v>0</v>
      </c>
    </row>
    <row r="646" spans="1:19" ht="14.1" customHeight="1">
      <c r="A646" s="38">
        <v>646</v>
      </c>
      <c r="B646" s="213" t="s">
        <v>37</v>
      </c>
      <c r="C646" s="213" t="s">
        <v>95</v>
      </c>
      <c r="D646" s="284" t="s">
        <v>914</v>
      </c>
      <c r="E646" s="49" t="s">
        <v>928</v>
      </c>
      <c r="F646" s="50" t="s">
        <v>426</v>
      </c>
      <c r="G646" s="194" t="s">
        <v>65</v>
      </c>
      <c r="H646" s="194"/>
      <c r="I646" s="286">
        <v>1.5156498265489999</v>
      </c>
      <c r="J646" s="287">
        <f t="shared" si="45"/>
        <v>0</v>
      </c>
      <c r="K646" s="288" t="s">
        <v>104</v>
      </c>
      <c r="L646" s="288"/>
      <c r="M646" s="289">
        <f t="shared" si="46"/>
        <v>0</v>
      </c>
      <c r="N646" s="289">
        <f t="shared" si="47"/>
        <v>0</v>
      </c>
      <c r="O646" s="290">
        <f>IF(K646="nio",0,IF(K646&gt;0,VLOOKUP(G646,'3-Productie normen'!A:K,VLOOKUP(K646,'3-Productie normen'!$B$35:$C$41,2,FALSE),FALSE)))/VLOOKUP(B646,'2-Kosten per locatie'!$A$12:$C$15,3,FALSE)</f>
        <v>0</v>
      </c>
      <c r="P646" s="290">
        <f t="shared" si="48"/>
        <v>0</v>
      </c>
      <c r="Q646" s="291"/>
      <c r="S646" s="292">
        <f t="shared" si="49"/>
        <v>0</v>
      </c>
    </row>
    <row r="647" spans="1:19" ht="14.1" customHeight="1">
      <c r="A647" s="38">
        <v>647</v>
      </c>
      <c r="B647" s="213" t="s">
        <v>37</v>
      </c>
      <c r="C647" s="213" t="s">
        <v>95</v>
      </c>
      <c r="D647" s="284" t="s">
        <v>914</v>
      </c>
      <c r="E647" s="49" t="s">
        <v>929</v>
      </c>
      <c r="F647" s="50" t="s">
        <v>930</v>
      </c>
      <c r="G647" s="194" t="s">
        <v>65</v>
      </c>
      <c r="H647" s="194"/>
      <c r="I647" s="286">
        <v>5.0484230044330003</v>
      </c>
      <c r="J647" s="287">
        <f t="shared" si="45"/>
        <v>0</v>
      </c>
      <c r="K647" s="288" t="s">
        <v>104</v>
      </c>
      <c r="L647" s="288"/>
      <c r="M647" s="289">
        <f t="shared" si="46"/>
        <v>0</v>
      </c>
      <c r="N647" s="289">
        <f t="shared" si="47"/>
        <v>0</v>
      </c>
      <c r="O647" s="290">
        <f>IF(K647="nio",0,IF(K647&gt;0,VLOOKUP(G647,'3-Productie normen'!A:K,VLOOKUP(K647,'3-Productie normen'!$B$35:$C$41,2,FALSE),FALSE)))/VLOOKUP(B647,'2-Kosten per locatie'!$A$12:$C$15,3,FALSE)</f>
        <v>0</v>
      </c>
      <c r="P647" s="290">
        <f t="shared" si="48"/>
        <v>0</v>
      </c>
      <c r="Q647" s="291"/>
      <c r="S647" s="292">
        <f t="shared" si="49"/>
        <v>0</v>
      </c>
    </row>
    <row r="648" spans="1:19" ht="14.1" customHeight="1">
      <c r="A648" s="38">
        <v>648</v>
      </c>
      <c r="B648" s="213" t="s">
        <v>37</v>
      </c>
      <c r="C648" s="213" t="s">
        <v>95</v>
      </c>
      <c r="D648" s="284" t="s">
        <v>914</v>
      </c>
      <c r="E648" s="49" t="s">
        <v>931</v>
      </c>
      <c r="F648" s="50" t="s">
        <v>426</v>
      </c>
      <c r="G648" s="194" t="s">
        <v>65</v>
      </c>
      <c r="H648" s="194"/>
      <c r="I648" s="286">
        <v>1.399528486023</v>
      </c>
      <c r="J648" s="287">
        <f t="shared" si="45"/>
        <v>0</v>
      </c>
      <c r="K648" s="288" t="s">
        <v>104</v>
      </c>
      <c r="L648" s="288"/>
      <c r="M648" s="289">
        <f t="shared" si="46"/>
        <v>0</v>
      </c>
      <c r="N648" s="289">
        <f t="shared" si="47"/>
        <v>0</v>
      </c>
      <c r="O648" s="290">
        <f>IF(K648="nio",0,IF(K648&gt;0,VLOOKUP(G648,'3-Productie normen'!A:K,VLOOKUP(K648,'3-Productie normen'!$B$35:$C$41,2,FALSE),FALSE)))/VLOOKUP(B648,'2-Kosten per locatie'!$A$12:$C$15,3,FALSE)</f>
        <v>0</v>
      </c>
      <c r="P648" s="290">
        <f t="shared" si="48"/>
        <v>0</v>
      </c>
      <c r="Q648" s="291"/>
      <c r="S648" s="292">
        <f t="shared" si="49"/>
        <v>0</v>
      </c>
    </row>
    <row r="649" spans="1:19" ht="14.1" customHeight="1">
      <c r="A649" s="38">
        <v>649</v>
      </c>
      <c r="B649" s="213" t="s">
        <v>37</v>
      </c>
      <c r="C649" s="213" t="s">
        <v>95</v>
      </c>
      <c r="D649" s="284" t="s">
        <v>914</v>
      </c>
      <c r="E649" s="49" t="s">
        <v>932</v>
      </c>
      <c r="F649" s="50" t="s">
        <v>745</v>
      </c>
      <c r="G649" s="194" t="s">
        <v>65</v>
      </c>
      <c r="H649" s="194"/>
      <c r="I649" s="286">
        <v>1.4835190659840001</v>
      </c>
      <c r="J649" s="287">
        <f t="shared" si="45"/>
        <v>0</v>
      </c>
      <c r="K649" s="288" t="s">
        <v>104</v>
      </c>
      <c r="L649" s="288"/>
      <c r="M649" s="289">
        <f t="shared" si="46"/>
        <v>0</v>
      </c>
      <c r="N649" s="289">
        <f t="shared" si="47"/>
        <v>0</v>
      </c>
      <c r="O649" s="290">
        <f>IF(K649="nio",0,IF(K649&gt;0,VLOOKUP(G649,'3-Productie normen'!A:K,VLOOKUP(K649,'3-Productie normen'!$B$35:$C$41,2,FALSE),FALSE)))/VLOOKUP(B649,'2-Kosten per locatie'!$A$12:$C$15,3,FALSE)</f>
        <v>0</v>
      </c>
      <c r="P649" s="290">
        <f t="shared" si="48"/>
        <v>0</v>
      </c>
      <c r="Q649" s="291"/>
      <c r="S649" s="292">
        <f t="shared" si="49"/>
        <v>0</v>
      </c>
    </row>
    <row r="650" spans="1:19" ht="14.1" customHeight="1">
      <c r="A650" s="38">
        <v>650</v>
      </c>
      <c r="B650" s="213" t="s">
        <v>37</v>
      </c>
      <c r="C650" s="213" t="s">
        <v>95</v>
      </c>
      <c r="D650" s="284" t="s">
        <v>914</v>
      </c>
      <c r="E650" s="49" t="s">
        <v>933</v>
      </c>
      <c r="F650" s="50" t="s">
        <v>934</v>
      </c>
      <c r="G650" s="194" t="s">
        <v>65</v>
      </c>
      <c r="H650" s="194"/>
      <c r="I650" s="286">
        <v>2065.775652388063</v>
      </c>
      <c r="J650" s="287">
        <f t="shared" ref="J650:J669" si="50">SUM(K650:L650)</f>
        <v>0</v>
      </c>
      <c r="K650" s="288" t="s">
        <v>104</v>
      </c>
      <c r="L650" s="288"/>
      <c r="M650" s="289">
        <f t="shared" ref="M650:M669" si="51">IF(K650="nio",0,IF(K650&gt;0,K650*I650/O650,0))</f>
        <v>0</v>
      </c>
      <c r="N650" s="289">
        <f t="shared" ref="N650:N669" si="52">IF(L650&gt;0,L650*I650/P650,0)</f>
        <v>0</v>
      </c>
      <c r="O650" s="290">
        <f>IF(K650="nio",0,IF(K650&gt;0,VLOOKUP(G650,'3-Productie normen'!A:K,VLOOKUP(K650,'3-Productie normen'!$B$35:$C$41,2,FALSE),FALSE)))/VLOOKUP(B650,'2-Kosten per locatie'!$A$12:$C$15,3,FALSE)</f>
        <v>0</v>
      </c>
      <c r="P650" s="290">
        <f t="shared" ref="P650:P669" si="53">IF(L650&gt;0,O650*$P$8,0)</f>
        <v>0</v>
      </c>
      <c r="Q650" s="291"/>
      <c r="S650" s="292">
        <f t="shared" ref="S650:S669" si="54">J650*I650</f>
        <v>0</v>
      </c>
    </row>
    <row r="651" spans="1:19" ht="14.1" customHeight="1">
      <c r="A651" s="38">
        <v>651</v>
      </c>
      <c r="B651" s="213" t="s">
        <v>37</v>
      </c>
      <c r="C651" s="213" t="s">
        <v>95</v>
      </c>
      <c r="D651" s="284" t="s">
        <v>914</v>
      </c>
      <c r="E651" s="49" t="s">
        <v>935</v>
      </c>
      <c r="F651" s="50" t="s">
        <v>103</v>
      </c>
      <c r="G651" s="194" t="s">
        <v>65</v>
      </c>
      <c r="H651" s="194"/>
      <c r="I651" s="286">
        <v>28.835000000000001</v>
      </c>
      <c r="J651" s="287">
        <f t="shared" si="50"/>
        <v>0</v>
      </c>
      <c r="K651" s="288" t="s">
        <v>104</v>
      </c>
      <c r="L651" s="288"/>
      <c r="M651" s="289">
        <f t="shared" si="51"/>
        <v>0</v>
      </c>
      <c r="N651" s="289">
        <f t="shared" si="52"/>
        <v>0</v>
      </c>
      <c r="O651" s="290">
        <f>IF(K651="nio",0,IF(K651&gt;0,VLOOKUP(G651,'3-Productie normen'!A:K,VLOOKUP(K651,'3-Productie normen'!$B$35:$C$41,2,FALSE),FALSE)))/VLOOKUP(B651,'2-Kosten per locatie'!$A$12:$C$15,3,FALSE)</f>
        <v>0</v>
      </c>
      <c r="P651" s="290">
        <f t="shared" si="53"/>
        <v>0</v>
      </c>
      <c r="Q651" s="291"/>
      <c r="S651" s="292">
        <f t="shared" si="54"/>
        <v>0</v>
      </c>
    </row>
    <row r="652" spans="1:19" ht="14.1" customHeight="1">
      <c r="A652" s="38">
        <v>652</v>
      </c>
      <c r="B652" s="213" t="s">
        <v>37</v>
      </c>
      <c r="C652" s="213" t="s">
        <v>95</v>
      </c>
      <c r="D652" s="284" t="s">
        <v>914</v>
      </c>
      <c r="E652" s="49" t="s">
        <v>936</v>
      </c>
      <c r="F652" s="50" t="s">
        <v>610</v>
      </c>
      <c r="G652" s="194" t="s">
        <v>65</v>
      </c>
      <c r="H652" s="194"/>
      <c r="I652" s="286">
        <v>3.4649999999999999</v>
      </c>
      <c r="J652" s="287">
        <f t="shared" si="50"/>
        <v>0</v>
      </c>
      <c r="K652" s="288" t="s">
        <v>104</v>
      </c>
      <c r="L652" s="288"/>
      <c r="M652" s="289">
        <f t="shared" si="51"/>
        <v>0</v>
      </c>
      <c r="N652" s="289">
        <f t="shared" si="52"/>
        <v>0</v>
      </c>
      <c r="O652" s="290">
        <f>IF(K652="nio",0,IF(K652&gt;0,VLOOKUP(G652,'3-Productie normen'!A:K,VLOOKUP(K652,'3-Productie normen'!$B$35:$C$41,2,FALSE),FALSE)))/VLOOKUP(B652,'2-Kosten per locatie'!$A$12:$C$15,3,FALSE)</f>
        <v>0</v>
      </c>
      <c r="P652" s="290">
        <f t="shared" si="53"/>
        <v>0</v>
      </c>
      <c r="Q652" s="291"/>
      <c r="S652" s="292">
        <f t="shared" si="54"/>
        <v>0</v>
      </c>
    </row>
    <row r="653" spans="1:19" ht="14.1" customHeight="1">
      <c r="A653" s="38">
        <v>653</v>
      </c>
      <c r="B653" s="213" t="s">
        <v>37</v>
      </c>
      <c r="C653" s="213" t="s">
        <v>95</v>
      </c>
      <c r="D653" s="284" t="s">
        <v>914</v>
      </c>
      <c r="E653" s="49" t="s">
        <v>937</v>
      </c>
      <c r="F653" s="50" t="s">
        <v>938</v>
      </c>
      <c r="G653" s="194" t="s">
        <v>65</v>
      </c>
      <c r="H653" s="194"/>
      <c r="I653" s="286">
        <v>6.3906250420050004</v>
      </c>
      <c r="J653" s="287">
        <f t="shared" si="50"/>
        <v>0</v>
      </c>
      <c r="K653" s="288" t="s">
        <v>104</v>
      </c>
      <c r="L653" s="288"/>
      <c r="M653" s="289">
        <f t="shared" si="51"/>
        <v>0</v>
      </c>
      <c r="N653" s="289">
        <f t="shared" si="52"/>
        <v>0</v>
      </c>
      <c r="O653" s="290">
        <f>IF(K653="nio",0,IF(K653&gt;0,VLOOKUP(G653,'3-Productie normen'!A:K,VLOOKUP(K653,'3-Productie normen'!$B$35:$C$41,2,FALSE),FALSE)))/VLOOKUP(B653,'2-Kosten per locatie'!$A$12:$C$15,3,FALSE)</f>
        <v>0</v>
      </c>
      <c r="P653" s="290">
        <f t="shared" si="53"/>
        <v>0</v>
      </c>
      <c r="Q653" s="291"/>
      <c r="S653" s="292">
        <f t="shared" si="54"/>
        <v>0</v>
      </c>
    </row>
    <row r="654" spans="1:19" ht="14.1" customHeight="1">
      <c r="A654" s="38">
        <v>654</v>
      </c>
      <c r="B654" s="213" t="s">
        <v>37</v>
      </c>
      <c r="C654" s="213" t="s">
        <v>95</v>
      </c>
      <c r="D654" s="284" t="s">
        <v>914</v>
      </c>
      <c r="E654" s="49" t="s">
        <v>939</v>
      </c>
      <c r="F654" s="50" t="s">
        <v>59</v>
      </c>
      <c r="G654" s="194" t="s">
        <v>65</v>
      </c>
      <c r="H654" s="194"/>
      <c r="I654" s="286">
        <v>2.0484</v>
      </c>
      <c r="J654" s="287">
        <f t="shared" si="50"/>
        <v>0</v>
      </c>
      <c r="K654" s="288" t="s">
        <v>104</v>
      </c>
      <c r="L654" s="288"/>
      <c r="M654" s="289">
        <f t="shared" si="51"/>
        <v>0</v>
      </c>
      <c r="N654" s="289">
        <f t="shared" si="52"/>
        <v>0</v>
      </c>
      <c r="O654" s="290">
        <f>IF(K654="nio",0,IF(K654&gt;0,VLOOKUP(G654,'3-Productie normen'!A:K,VLOOKUP(K654,'3-Productie normen'!$B$35:$C$41,2,FALSE),FALSE)))/VLOOKUP(B654,'2-Kosten per locatie'!$A$12:$C$15,3,FALSE)</f>
        <v>0</v>
      </c>
      <c r="P654" s="290">
        <f t="shared" si="53"/>
        <v>0</v>
      </c>
      <c r="Q654" s="291"/>
      <c r="S654" s="292">
        <f t="shared" si="54"/>
        <v>0</v>
      </c>
    </row>
    <row r="655" spans="1:19" ht="14.1" customHeight="1">
      <c r="A655" s="38">
        <v>655</v>
      </c>
      <c r="B655" s="213" t="s">
        <v>37</v>
      </c>
      <c r="C655" s="213" t="s">
        <v>95</v>
      </c>
      <c r="D655" s="284" t="s">
        <v>96</v>
      </c>
      <c r="E655" s="49" t="s">
        <v>940</v>
      </c>
      <c r="F655" s="50" t="s">
        <v>941</v>
      </c>
      <c r="G655" s="194" t="s">
        <v>65</v>
      </c>
      <c r="H655" s="194"/>
      <c r="I655" s="286">
        <v>3.786</v>
      </c>
      <c r="J655" s="287">
        <f t="shared" si="50"/>
        <v>0</v>
      </c>
      <c r="K655" s="288" t="s">
        <v>104</v>
      </c>
      <c r="L655" s="288"/>
      <c r="M655" s="289">
        <f t="shared" si="51"/>
        <v>0</v>
      </c>
      <c r="N655" s="289">
        <f t="shared" si="52"/>
        <v>0</v>
      </c>
      <c r="O655" s="290">
        <f>IF(K655="nio",0,IF(K655&gt;0,VLOOKUP(G655,'3-Productie normen'!A:K,VLOOKUP(K655,'3-Productie normen'!$B$35:$C$41,2,FALSE),FALSE)))/VLOOKUP(B655,'2-Kosten per locatie'!$A$12:$C$15,3,FALSE)</f>
        <v>0</v>
      </c>
      <c r="P655" s="290">
        <f t="shared" si="53"/>
        <v>0</v>
      </c>
      <c r="Q655" s="291"/>
      <c r="S655" s="292">
        <f t="shared" si="54"/>
        <v>0</v>
      </c>
    </row>
    <row r="656" spans="1:19" ht="14.1" customHeight="1">
      <c r="A656" s="38">
        <v>656</v>
      </c>
      <c r="B656" s="213" t="s">
        <v>37</v>
      </c>
      <c r="C656" s="213" t="s">
        <v>95</v>
      </c>
      <c r="D656" s="284" t="s">
        <v>96</v>
      </c>
      <c r="E656" s="49" t="s">
        <v>942</v>
      </c>
      <c r="F656" s="50" t="s">
        <v>941</v>
      </c>
      <c r="G656" s="194" t="s">
        <v>65</v>
      </c>
      <c r="H656" s="194"/>
      <c r="I656" s="286">
        <v>14.999999999998</v>
      </c>
      <c r="J656" s="287">
        <f t="shared" si="50"/>
        <v>0</v>
      </c>
      <c r="K656" s="288" t="s">
        <v>104</v>
      </c>
      <c r="L656" s="288"/>
      <c r="M656" s="289">
        <f t="shared" si="51"/>
        <v>0</v>
      </c>
      <c r="N656" s="289">
        <f t="shared" si="52"/>
        <v>0</v>
      </c>
      <c r="O656" s="290">
        <f>IF(K656="nio",0,IF(K656&gt;0,VLOOKUP(G656,'3-Productie normen'!A:K,VLOOKUP(K656,'3-Productie normen'!$B$35:$C$41,2,FALSE),FALSE)))/VLOOKUP(B656,'2-Kosten per locatie'!$A$12:$C$15,3,FALSE)</f>
        <v>0</v>
      </c>
      <c r="P656" s="290">
        <f t="shared" si="53"/>
        <v>0</v>
      </c>
      <c r="Q656" s="291"/>
      <c r="S656" s="292">
        <f t="shared" si="54"/>
        <v>0</v>
      </c>
    </row>
    <row r="657" spans="1:19" ht="14.1" customHeight="1">
      <c r="A657" s="38">
        <v>657</v>
      </c>
      <c r="B657" s="213" t="s">
        <v>37</v>
      </c>
      <c r="C657" s="213" t="s">
        <v>95</v>
      </c>
      <c r="D657" s="284" t="s">
        <v>96</v>
      </c>
      <c r="E657" s="49" t="s">
        <v>943</v>
      </c>
      <c r="F657" s="50" t="s">
        <v>941</v>
      </c>
      <c r="G657" s="194" t="s">
        <v>65</v>
      </c>
      <c r="H657" s="194"/>
      <c r="I657" s="286">
        <v>8.4000000000020005</v>
      </c>
      <c r="J657" s="287">
        <f t="shared" si="50"/>
        <v>0</v>
      </c>
      <c r="K657" s="288" t="s">
        <v>104</v>
      </c>
      <c r="L657" s="288"/>
      <c r="M657" s="289">
        <f t="shared" si="51"/>
        <v>0</v>
      </c>
      <c r="N657" s="289">
        <f t="shared" si="52"/>
        <v>0</v>
      </c>
      <c r="O657" s="290">
        <f>IF(K657="nio",0,IF(K657&gt;0,VLOOKUP(G657,'3-Productie normen'!A:K,VLOOKUP(K657,'3-Productie normen'!$B$35:$C$41,2,FALSE),FALSE)))/VLOOKUP(B657,'2-Kosten per locatie'!$A$12:$C$15,3,FALSE)</f>
        <v>0</v>
      </c>
      <c r="P657" s="290">
        <f t="shared" si="53"/>
        <v>0</v>
      </c>
      <c r="Q657" s="291"/>
      <c r="S657" s="292">
        <f t="shared" si="54"/>
        <v>0</v>
      </c>
    </row>
    <row r="658" spans="1:19" ht="14.1" customHeight="1">
      <c r="A658" s="38">
        <v>658</v>
      </c>
      <c r="B658" s="213" t="s">
        <v>37</v>
      </c>
      <c r="C658" s="213" t="s">
        <v>95</v>
      </c>
      <c r="D658" s="284" t="s">
        <v>96</v>
      </c>
      <c r="E658" s="49" t="s">
        <v>944</v>
      </c>
      <c r="F658" s="50" t="s">
        <v>945</v>
      </c>
      <c r="G658" s="194" t="s">
        <v>65</v>
      </c>
      <c r="H658" s="194"/>
      <c r="I658" s="286">
        <v>2574.4522169319562</v>
      </c>
      <c r="J658" s="287">
        <f t="shared" si="50"/>
        <v>0</v>
      </c>
      <c r="K658" s="288" t="s">
        <v>104</v>
      </c>
      <c r="L658" s="288"/>
      <c r="M658" s="289">
        <f t="shared" si="51"/>
        <v>0</v>
      </c>
      <c r="N658" s="289">
        <f t="shared" si="52"/>
        <v>0</v>
      </c>
      <c r="O658" s="290">
        <f>IF(K658="nio",0,IF(K658&gt;0,VLOOKUP(G658,'3-Productie normen'!A:K,VLOOKUP(K658,'3-Productie normen'!$B$35:$C$41,2,FALSE),FALSE)))/VLOOKUP(B658,'2-Kosten per locatie'!$A$12:$C$15,3,FALSE)</f>
        <v>0</v>
      </c>
      <c r="P658" s="290">
        <f t="shared" si="53"/>
        <v>0</v>
      </c>
      <c r="Q658" s="291"/>
      <c r="S658" s="292">
        <f t="shared" si="54"/>
        <v>0</v>
      </c>
    </row>
    <row r="659" spans="1:19" ht="14.1" customHeight="1">
      <c r="A659" s="38">
        <v>659</v>
      </c>
      <c r="B659" s="213" t="s">
        <v>37</v>
      </c>
      <c r="C659" s="213" t="s">
        <v>95</v>
      </c>
      <c r="D659" s="284" t="s">
        <v>96</v>
      </c>
      <c r="E659" s="49" t="s">
        <v>946</v>
      </c>
      <c r="F659" s="50" t="s">
        <v>947</v>
      </c>
      <c r="G659" s="194" t="s">
        <v>65</v>
      </c>
      <c r="H659" s="194"/>
      <c r="I659" s="286">
        <v>393.448942111544</v>
      </c>
      <c r="J659" s="287">
        <f t="shared" si="50"/>
        <v>0</v>
      </c>
      <c r="K659" s="288" t="s">
        <v>104</v>
      </c>
      <c r="L659" s="288"/>
      <c r="M659" s="289">
        <f t="shared" si="51"/>
        <v>0</v>
      </c>
      <c r="N659" s="289">
        <f t="shared" si="52"/>
        <v>0</v>
      </c>
      <c r="O659" s="290">
        <f>IF(K659="nio",0,IF(K659&gt;0,VLOOKUP(G659,'3-Productie normen'!A:K,VLOOKUP(K659,'3-Productie normen'!$B$35:$C$41,2,FALSE),FALSE)))/VLOOKUP(B659,'2-Kosten per locatie'!$A$12:$C$15,3,FALSE)</f>
        <v>0</v>
      </c>
      <c r="P659" s="290">
        <f t="shared" si="53"/>
        <v>0</v>
      </c>
      <c r="Q659" s="291"/>
      <c r="S659" s="292">
        <f t="shared" si="54"/>
        <v>0</v>
      </c>
    </row>
    <row r="660" spans="1:19" ht="14.1" customHeight="1">
      <c r="A660" s="38">
        <v>660</v>
      </c>
      <c r="B660" s="213" t="s">
        <v>37</v>
      </c>
      <c r="C660" s="213" t="s">
        <v>95</v>
      </c>
      <c r="D660" s="284" t="s">
        <v>96</v>
      </c>
      <c r="E660" s="49" t="s">
        <v>948</v>
      </c>
      <c r="F660" s="50" t="s">
        <v>949</v>
      </c>
      <c r="G660" s="194" t="s">
        <v>65</v>
      </c>
      <c r="H660" s="194"/>
      <c r="I660" s="286">
        <v>2328.175568103075</v>
      </c>
      <c r="J660" s="287">
        <f t="shared" si="50"/>
        <v>0</v>
      </c>
      <c r="K660" s="288" t="s">
        <v>104</v>
      </c>
      <c r="L660" s="288"/>
      <c r="M660" s="289">
        <f t="shared" si="51"/>
        <v>0</v>
      </c>
      <c r="N660" s="289">
        <f t="shared" si="52"/>
        <v>0</v>
      </c>
      <c r="O660" s="290">
        <f>IF(K660="nio",0,IF(K660&gt;0,VLOOKUP(G660,'3-Productie normen'!A:K,VLOOKUP(K660,'3-Productie normen'!$B$35:$C$41,2,FALSE),FALSE)))/VLOOKUP(B660,'2-Kosten per locatie'!$A$12:$C$15,3,FALSE)</f>
        <v>0</v>
      </c>
      <c r="P660" s="290">
        <f t="shared" si="53"/>
        <v>0</v>
      </c>
      <c r="Q660" s="291"/>
      <c r="S660" s="292">
        <f t="shared" si="54"/>
        <v>0</v>
      </c>
    </row>
    <row r="661" spans="1:19" ht="14.1" customHeight="1">
      <c r="A661" s="38">
        <v>661</v>
      </c>
      <c r="B661" s="213" t="s">
        <v>37</v>
      </c>
      <c r="C661" s="213" t="s">
        <v>95</v>
      </c>
      <c r="D661" s="284" t="s">
        <v>96</v>
      </c>
      <c r="E661" s="49" t="s">
        <v>950</v>
      </c>
      <c r="F661" s="50" t="s">
        <v>951</v>
      </c>
      <c r="G661" s="194" t="s">
        <v>65</v>
      </c>
      <c r="H661" s="194"/>
      <c r="I661" s="286">
        <v>1927.0162289467789</v>
      </c>
      <c r="J661" s="287">
        <f t="shared" si="50"/>
        <v>0</v>
      </c>
      <c r="K661" s="288" t="s">
        <v>104</v>
      </c>
      <c r="L661" s="288"/>
      <c r="M661" s="289">
        <f t="shared" si="51"/>
        <v>0</v>
      </c>
      <c r="N661" s="289">
        <f t="shared" si="52"/>
        <v>0</v>
      </c>
      <c r="O661" s="290">
        <f>IF(K661="nio",0,IF(K661&gt;0,VLOOKUP(G661,'3-Productie normen'!A:K,VLOOKUP(K661,'3-Productie normen'!$B$35:$C$41,2,FALSE),FALSE)))/VLOOKUP(B661,'2-Kosten per locatie'!$A$12:$C$15,3,FALSE)</f>
        <v>0</v>
      </c>
      <c r="P661" s="290">
        <f t="shared" si="53"/>
        <v>0</v>
      </c>
      <c r="Q661" s="291"/>
      <c r="S661" s="292">
        <f t="shared" si="54"/>
        <v>0</v>
      </c>
    </row>
    <row r="662" spans="1:19" ht="14.1" customHeight="1">
      <c r="A662" s="38">
        <v>662</v>
      </c>
      <c r="B662" s="213" t="s">
        <v>37</v>
      </c>
      <c r="C662" s="213" t="s">
        <v>95</v>
      </c>
      <c r="D662" s="284" t="s">
        <v>96</v>
      </c>
      <c r="E662" s="49" t="s">
        <v>952</v>
      </c>
      <c r="F662" s="50" t="s">
        <v>953</v>
      </c>
      <c r="G662" s="194" t="s">
        <v>65</v>
      </c>
      <c r="H662" s="194"/>
      <c r="I662" s="286">
        <v>969.07699568892599</v>
      </c>
      <c r="J662" s="287">
        <f t="shared" si="50"/>
        <v>0</v>
      </c>
      <c r="K662" s="288" t="s">
        <v>104</v>
      </c>
      <c r="L662" s="288"/>
      <c r="M662" s="289">
        <f t="shared" si="51"/>
        <v>0</v>
      </c>
      <c r="N662" s="289">
        <f t="shared" si="52"/>
        <v>0</v>
      </c>
      <c r="O662" s="290">
        <f>IF(K662="nio",0,IF(K662&gt;0,VLOOKUP(G662,'3-Productie normen'!A:K,VLOOKUP(K662,'3-Productie normen'!$B$35:$C$41,2,FALSE),FALSE)))/VLOOKUP(B662,'2-Kosten per locatie'!$A$12:$C$15,3,FALSE)</f>
        <v>0</v>
      </c>
      <c r="P662" s="290">
        <f t="shared" si="53"/>
        <v>0</v>
      </c>
      <c r="Q662" s="291"/>
      <c r="S662" s="292">
        <f t="shared" si="54"/>
        <v>0</v>
      </c>
    </row>
    <row r="663" spans="1:19" ht="14.1" customHeight="1">
      <c r="A663" s="38">
        <v>663</v>
      </c>
      <c r="B663" s="213" t="s">
        <v>37</v>
      </c>
      <c r="C663" s="213" t="s">
        <v>95</v>
      </c>
      <c r="D663" s="284" t="s">
        <v>825</v>
      </c>
      <c r="E663" s="49" t="s">
        <v>954</v>
      </c>
      <c r="F663" s="50" t="s">
        <v>955</v>
      </c>
      <c r="G663" s="194" t="s">
        <v>65</v>
      </c>
      <c r="H663" s="194"/>
      <c r="I663" s="286">
        <v>144.928867397109</v>
      </c>
      <c r="J663" s="287">
        <f t="shared" si="50"/>
        <v>0</v>
      </c>
      <c r="K663" s="288" t="s">
        <v>104</v>
      </c>
      <c r="L663" s="288"/>
      <c r="M663" s="289">
        <f t="shared" si="51"/>
        <v>0</v>
      </c>
      <c r="N663" s="289">
        <f t="shared" si="52"/>
        <v>0</v>
      </c>
      <c r="O663" s="290">
        <f>IF(K663="nio",0,IF(K663&gt;0,VLOOKUP(G663,'3-Productie normen'!A:K,VLOOKUP(K663,'3-Productie normen'!$B$35:$C$41,2,FALSE),FALSE)))/VLOOKUP(B663,'2-Kosten per locatie'!$A$12:$C$15,3,FALSE)</f>
        <v>0</v>
      </c>
      <c r="P663" s="290">
        <f t="shared" si="53"/>
        <v>0</v>
      </c>
      <c r="Q663" s="291"/>
      <c r="S663" s="292">
        <f t="shared" si="54"/>
        <v>0</v>
      </c>
    </row>
    <row r="664" spans="1:19" ht="14.1" customHeight="1">
      <c r="A664" s="38">
        <v>664</v>
      </c>
      <c r="B664" s="213" t="s">
        <v>37</v>
      </c>
      <c r="C664" s="213" t="s">
        <v>95</v>
      </c>
      <c r="D664" s="284" t="s">
        <v>96</v>
      </c>
      <c r="E664" s="49" t="s">
        <v>956</v>
      </c>
      <c r="F664" s="50" t="s">
        <v>957</v>
      </c>
      <c r="G664" s="194" t="s">
        <v>65</v>
      </c>
      <c r="H664" s="194"/>
      <c r="I664" s="286">
        <v>769.38750000000005</v>
      </c>
      <c r="J664" s="287">
        <f t="shared" si="50"/>
        <v>0</v>
      </c>
      <c r="K664" s="288" t="s">
        <v>104</v>
      </c>
      <c r="L664" s="288"/>
      <c r="M664" s="289">
        <f t="shared" si="51"/>
        <v>0</v>
      </c>
      <c r="N664" s="289">
        <f t="shared" si="52"/>
        <v>0</v>
      </c>
      <c r="O664" s="290">
        <f>IF(K664="nio",0,IF(K664&gt;0,VLOOKUP(G664,'3-Productie normen'!A:K,VLOOKUP(K664,'3-Productie normen'!$B$35:$C$41,2,FALSE),FALSE)))/VLOOKUP(B664,'2-Kosten per locatie'!$A$12:$C$15,3,FALSE)</f>
        <v>0</v>
      </c>
      <c r="P664" s="290">
        <f t="shared" si="53"/>
        <v>0</v>
      </c>
      <c r="Q664" s="291"/>
      <c r="S664" s="292">
        <f t="shared" si="54"/>
        <v>0</v>
      </c>
    </row>
    <row r="665" spans="1:19" ht="14.1" customHeight="1">
      <c r="A665" s="38">
        <v>665</v>
      </c>
      <c r="B665" s="213" t="s">
        <v>37</v>
      </c>
      <c r="C665" s="213" t="s">
        <v>95</v>
      </c>
      <c r="D665" s="284" t="s">
        <v>96</v>
      </c>
      <c r="E665" s="49" t="s">
        <v>958</v>
      </c>
      <c r="F665" s="50" t="s">
        <v>959</v>
      </c>
      <c r="G665" s="194" t="s">
        <v>65</v>
      </c>
      <c r="H665" s="194"/>
      <c r="I665" s="286">
        <v>2896.6083723002989</v>
      </c>
      <c r="J665" s="287">
        <f t="shared" si="50"/>
        <v>0</v>
      </c>
      <c r="K665" s="288" t="s">
        <v>104</v>
      </c>
      <c r="L665" s="288"/>
      <c r="M665" s="289">
        <f t="shared" si="51"/>
        <v>0</v>
      </c>
      <c r="N665" s="289">
        <f t="shared" si="52"/>
        <v>0</v>
      </c>
      <c r="O665" s="290">
        <f>IF(K665="nio",0,IF(K665&gt;0,VLOOKUP(G665,'3-Productie normen'!A:K,VLOOKUP(K665,'3-Productie normen'!$B$35:$C$41,2,FALSE),FALSE)))/VLOOKUP(B665,'2-Kosten per locatie'!$A$12:$C$15,3,FALSE)</f>
        <v>0</v>
      </c>
      <c r="P665" s="290">
        <f t="shared" si="53"/>
        <v>0</v>
      </c>
      <c r="Q665" s="291"/>
      <c r="S665" s="292">
        <f t="shared" si="54"/>
        <v>0</v>
      </c>
    </row>
    <row r="666" spans="1:19" ht="14.1" customHeight="1">
      <c r="A666" s="38">
        <v>666</v>
      </c>
      <c r="B666" s="213" t="s">
        <v>37</v>
      </c>
      <c r="C666" s="213" t="s">
        <v>95</v>
      </c>
      <c r="D666" s="284" t="s">
        <v>96</v>
      </c>
      <c r="E666" s="49" t="s">
        <v>960</v>
      </c>
      <c r="F666" s="50" t="s">
        <v>961</v>
      </c>
      <c r="G666" s="194" t="s">
        <v>65</v>
      </c>
      <c r="H666" s="194"/>
      <c r="I666" s="286">
        <v>378.11109505761698</v>
      </c>
      <c r="J666" s="287">
        <f t="shared" si="50"/>
        <v>0</v>
      </c>
      <c r="K666" s="288" t="s">
        <v>104</v>
      </c>
      <c r="L666" s="288"/>
      <c r="M666" s="289">
        <f t="shared" si="51"/>
        <v>0</v>
      </c>
      <c r="N666" s="289">
        <f t="shared" si="52"/>
        <v>0</v>
      </c>
      <c r="O666" s="290">
        <f>IF(K666="nio",0,IF(K666&gt;0,VLOOKUP(G666,'3-Productie normen'!A:K,VLOOKUP(K666,'3-Productie normen'!$B$35:$C$41,2,FALSE),FALSE)))/VLOOKUP(B666,'2-Kosten per locatie'!$A$12:$C$15,3,FALSE)</f>
        <v>0</v>
      </c>
      <c r="P666" s="290">
        <f t="shared" si="53"/>
        <v>0</v>
      </c>
      <c r="Q666" s="291"/>
      <c r="S666" s="292">
        <f t="shared" si="54"/>
        <v>0</v>
      </c>
    </row>
    <row r="667" spans="1:19" ht="14.1" customHeight="1">
      <c r="A667" s="38">
        <v>667</v>
      </c>
      <c r="B667" s="213" t="s">
        <v>37</v>
      </c>
      <c r="C667" s="213" t="s">
        <v>95</v>
      </c>
      <c r="D667" s="284" t="s">
        <v>301</v>
      </c>
      <c r="E667" s="49" t="s">
        <v>962</v>
      </c>
      <c r="F667" s="50" t="s">
        <v>525</v>
      </c>
      <c r="G667" s="194" t="s">
        <v>65</v>
      </c>
      <c r="H667" s="194"/>
      <c r="I667" s="286">
        <v>39.104835722676</v>
      </c>
      <c r="J667" s="287">
        <f t="shared" si="50"/>
        <v>0</v>
      </c>
      <c r="K667" s="288" t="s">
        <v>104</v>
      </c>
      <c r="L667" s="288"/>
      <c r="M667" s="289">
        <f t="shared" si="51"/>
        <v>0</v>
      </c>
      <c r="N667" s="289">
        <f t="shared" si="52"/>
        <v>0</v>
      </c>
      <c r="O667" s="290">
        <f>IF(K667="nio",0,IF(K667&gt;0,VLOOKUP(G667,'3-Productie normen'!A:K,VLOOKUP(K667,'3-Productie normen'!$B$35:$C$41,2,FALSE),FALSE)))/VLOOKUP(B667,'2-Kosten per locatie'!$A$12:$C$15,3,FALSE)</f>
        <v>0</v>
      </c>
      <c r="P667" s="290">
        <f t="shared" si="53"/>
        <v>0</v>
      </c>
      <c r="Q667" s="291"/>
      <c r="S667" s="292">
        <f t="shared" si="54"/>
        <v>0</v>
      </c>
    </row>
    <row r="668" spans="1:19" ht="14.1" customHeight="1">
      <c r="A668" s="38">
        <v>668</v>
      </c>
      <c r="B668" s="213" t="s">
        <v>37</v>
      </c>
      <c r="C668" s="213" t="s">
        <v>95</v>
      </c>
      <c r="D668" s="284" t="s">
        <v>301</v>
      </c>
      <c r="E668" s="49" t="s">
        <v>963</v>
      </c>
      <c r="F668" s="50" t="s">
        <v>525</v>
      </c>
      <c r="G668" s="194" t="s">
        <v>65</v>
      </c>
      <c r="H668" s="194"/>
      <c r="I668" s="286">
        <v>621.60462400001097</v>
      </c>
      <c r="J668" s="287">
        <f t="shared" si="50"/>
        <v>0</v>
      </c>
      <c r="K668" s="288" t="s">
        <v>104</v>
      </c>
      <c r="L668" s="288"/>
      <c r="M668" s="289">
        <f t="shared" si="51"/>
        <v>0</v>
      </c>
      <c r="N668" s="289">
        <f t="shared" si="52"/>
        <v>0</v>
      </c>
      <c r="O668" s="290">
        <f>IF(K668="nio",0,IF(K668&gt;0,VLOOKUP(G668,'3-Productie normen'!A:K,VLOOKUP(K668,'3-Productie normen'!$B$35:$C$41,2,FALSE),FALSE)))/VLOOKUP(B668,'2-Kosten per locatie'!$A$12:$C$15,3,FALSE)</f>
        <v>0</v>
      </c>
      <c r="P668" s="290">
        <f t="shared" si="53"/>
        <v>0</v>
      </c>
      <c r="Q668" s="291"/>
      <c r="S668" s="292">
        <f t="shared" si="54"/>
        <v>0</v>
      </c>
    </row>
    <row r="669" spans="1:19" ht="14.1" customHeight="1">
      <c r="A669" s="38">
        <v>669</v>
      </c>
      <c r="B669" s="213" t="s">
        <v>37</v>
      </c>
      <c r="C669" s="213" t="s">
        <v>95</v>
      </c>
      <c r="D669" s="284" t="s">
        <v>96</v>
      </c>
      <c r="E669" s="49" t="s">
        <v>964</v>
      </c>
      <c r="F669" s="50" t="s">
        <v>965</v>
      </c>
      <c r="G669" s="194" t="s">
        <v>65</v>
      </c>
      <c r="H669" s="194"/>
      <c r="I669" s="286">
        <v>2823.377191653763</v>
      </c>
      <c r="J669" s="287">
        <f t="shared" si="50"/>
        <v>0</v>
      </c>
      <c r="K669" s="288" t="s">
        <v>104</v>
      </c>
      <c r="L669" s="288"/>
      <c r="M669" s="289">
        <f t="shared" si="51"/>
        <v>0</v>
      </c>
      <c r="N669" s="289">
        <f t="shared" si="52"/>
        <v>0</v>
      </c>
      <c r="O669" s="290">
        <f>IF(K669="nio",0,IF(K669&gt;0,VLOOKUP(G669,'3-Productie normen'!A:K,VLOOKUP(K669,'3-Productie normen'!$B$35:$C$41,2,FALSE),FALSE)))/VLOOKUP(B669,'2-Kosten per locatie'!$A$12:$C$15,3,FALSE)</f>
        <v>0</v>
      </c>
      <c r="P669" s="290">
        <f t="shared" si="53"/>
        <v>0</v>
      </c>
      <c r="Q669" s="291"/>
      <c r="S669" s="292">
        <f t="shared" si="54"/>
        <v>0</v>
      </c>
    </row>
    <row r="670" spans="1:19" ht="14.1" customHeight="1">
      <c r="A670" s="38">
        <v>670</v>
      </c>
      <c r="B670" s="253" t="s">
        <v>38</v>
      </c>
      <c r="C670" s="253" t="s">
        <v>986</v>
      </c>
      <c r="D670" s="284" t="s">
        <v>96</v>
      </c>
      <c r="E670" s="49" t="s">
        <v>97</v>
      </c>
      <c r="F670" s="50" t="s">
        <v>969</v>
      </c>
      <c r="G670" s="194" t="s">
        <v>65</v>
      </c>
      <c r="H670" s="268" t="s">
        <v>99</v>
      </c>
      <c r="I670" s="286">
        <v>40.179188588378999</v>
      </c>
      <c r="J670" s="287">
        <f t="shared" ref="J670:J702" si="55">SUM(K670:L670)</f>
        <v>0</v>
      </c>
      <c r="K670" s="288" t="s">
        <v>104</v>
      </c>
      <c r="L670" s="288"/>
      <c r="M670" s="289">
        <f t="shared" ref="M670:M702" si="56">IF(K670="nio",0,IF(K670&gt;0,K670*I670/O670,0))</f>
        <v>0</v>
      </c>
      <c r="N670" s="289">
        <f t="shared" ref="N670:N702" si="57">IF(L670&gt;0,L670*I670/P670,0)</f>
        <v>0</v>
      </c>
      <c r="O670" s="290">
        <f>IF(K670="nio",0,IF(K670&gt;0,VLOOKUP(G670,'3-Productie normen'!A:K,VLOOKUP(K670,'3-Productie normen'!$B$35:$C$41,2,FALSE),FALSE)))/VLOOKUP(B670,'2-Kosten per locatie'!$A$12:$C$15,3,FALSE)</f>
        <v>0</v>
      </c>
      <c r="P670" s="290">
        <f t="shared" ref="P670:P702" si="58">IF(L670&gt;0,O670*$P$8,0)</f>
        <v>0</v>
      </c>
      <c r="Q670" s="291"/>
      <c r="S670" s="292">
        <f t="shared" ref="S670:S702" si="59">J670*I670</f>
        <v>0</v>
      </c>
    </row>
    <row r="671" spans="1:19" ht="14.1" customHeight="1">
      <c r="A671" s="38">
        <v>671</v>
      </c>
      <c r="B671" s="253" t="s">
        <v>38</v>
      </c>
      <c r="C671" s="253" t="s">
        <v>986</v>
      </c>
      <c r="D671" s="284" t="s">
        <v>96</v>
      </c>
      <c r="E671" s="49" t="s">
        <v>100</v>
      </c>
      <c r="F671" s="50" t="s">
        <v>59</v>
      </c>
      <c r="G671" s="268" t="s">
        <v>59</v>
      </c>
      <c r="H671" s="268"/>
      <c r="I671" s="286">
        <v>4.5846736895179996</v>
      </c>
      <c r="J671" s="287">
        <f t="shared" si="55"/>
        <v>200</v>
      </c>
      <c r="K671" s="288">
        <v>200</v>
      </c>
      <c r="L671" s="288"/>
      <c r="M671" s="289" t="e">
        <f t="shared" si="56"/>
        <v>#DIV/0!</v>
      </c>
      <c r="N671" s="289">
        <f t="shared" si="57"/>
        <v>0</v>
      </c>
      <c r="O671" s="290">
        <f>IF(K671="nio",0,IF(K671&gt;0,VLOOKUP(G671,'3-Productie normen'!A:K,VLOOKUP(K671,'3-Productie normen'!$B$35:$C$41,2,FALSE),FALSE)))/VLOOKUP(B671,'2-Kosten per locatie'!$A$12:$C$15,3,FALSE)</f>
        <v>0</v>
      </c>
      <c r="P671" s="290">
        <f t="shared" si="58"/>
        <v>0</v>
      </c>
      <c r="Q671" s="291"/>
      <c r="S671" s="292">
        <f t="shared" si="59"/>
        <v>916.93473790359997</v>
      </c>
    </row>
    <row r="672" spans="1:19" ht="14.1" customHeight="1">
      <c r="A672" s="38">
        <v>672</v>
      </c>
      <c r="B672" s="253" t="s">
        <v>38</v>
      </c>
      <c r="C672" s="253" t="s">
        <v>986</v>
      </c>
      <c r="D672" s="284" t="s">
        <v>96</v>
      </c>
      <c r="E672" s="49" t="s">
        <v>987</v>
      </c>
      <c r="F672" s="50" t="s">
        <v>610</v>
      </c>
      <c r="G672" s="271" t="s">
        <v>58</v>
      </c>
      <c r="H672" s="268"/>
      <c r="I672" s="286">
        <v>5.1327188468119997</v>
      </c>
      <c r="J672" s="287">
        <f t="shared" si="55"/>
        <v>200</v>
      </c>
      <c r="K672" s="288">
        <v>200</v>
      </c>
      <c r="L672" s="288"/>
      <c r="M672" s="289" t="e">
        <f t="shared" si="56"/>
        <v>#DIV/0!</v>
      </c>
      <c r="N672" s="289">
        <f t="shared" si="57"/>
        <v>0</v>
      </c>
      <c r="O672" s="290">
        <f>IF(K672="nio",0,IF(K672&gt;0,VLOOKUP(G672,'3-Productie normen'!A:K,VLOOKUP(K672,'3-Productie normen'!$B$35:$C$41,2,FALSE),FALSE)))/VLOOKUP(B672,'2-Kosten per locatie'!$A$12:$C$15,3,FALSE)</f>
        <v>0</v>
      </c>
      <c r="P672" s="290">
        <f t="shared" si="58"/>
        <v>0</v>
      </c>
      <c r="Q672" s="291"/>
      <c r="S672" s="292">
        <f t="shared" si="59"/>
        <v>1026.5437693623999</v>
      </c>
    </row>
    <row r="673" spans="1:19" ht="14.1" customHeight="1">
      <c r="A673" s="38">
        <v>673</v>
      </c>
      <c r="B673" s="253" t="s">
        <v>38</v>
      </c>
      <c r="C673" s="253" t="s">
        <v>986</v>
      </c>
      <c r="D673" s="284" t="s">
        <v>96</v>
      </c>
      <c r="E673" s="49" t="s">
        <v>102</v>
      </c>
      <c r="F673" s="50" t="s">
        <v>988</v>
      </c>
      <c r="G673" s="271" t="s">
        <v>61</v>
      </c>
      <c r="H673" s="268" t="s">
        <v>164</v>
      </c>
      <c r="I673" s="286">
        <v>33.469792472020004</v>
      </c>
      <c r="J673" s="287">
        <f t="shared" si="55"/>
        <v>200</v>
      </c>
      <c r="K673" s="288">
        <v>200</v>
      </c>
      <c r="L673" s="288"/>
      <c r="M673" s="289" t="e">
        <f t="shared" si="56"/>
        <v>#DIV/0!</v>
      </c>
      <c r="N673" s="289">
        <f t="shared" si="57"/>
        <v>0</v>
      </c>
      <c r="O673" s="290">
        <f>IF(K673="nio",0,IF(K673&gt;0,VLOOKUP(G673,'3-Productie normen'!A:K,VLOOKUP(K673,'3-Productie normen'!$B$35:$C$41,2,FALSE),FALSE)))/VLOOKUP(B673,'2-Kosten per locatie'!$A$12:$C$15,3,FALSE)</f>
        <v>0</v>
      </c>
      <c r="P673" s="290">
        <f t="shared" si="58"/>
        <v>0</v>
      </c>
      <c r="Q673" s="291"/>
      <c r="S673" s="292">
        <f t="shared" si="59"/>
        <v>6693.9584944040007</v>
      </c>
    </row>
    <row r="674" spans="1:19" ht="14.1" customHeight="1">
      <c r="A674" s="38">
        <v>674</v>
      </c>
      <c r="B674" s="253" t="s">
        <v>38</v>
      </c>
      <c r="C674" s="253" t="s">
        <v>986</v>
      </c>
      <c r="D674" s="284" t="s">
        <v>96</v>
      </c>
      <c r="E674" s="49" t="s">
        <v>989</v>
      </c>
      <c r="F674" s="50" t="s">
        <v>990</v>
      </c>
      <c r="G674" s="271" t="s">
        <v>61</v>
      </c>
      <c r="H674" s="268" t="s">
        <v>164</v>
      </c>
      <c r="I674" s="286">
        <v>17.255043495441999</v>
      </c>
      <c r="J674" s="287">
        <f t="shared" si="55"/>
        <v>200</v>
      </c>
      <c r="K674" s="288">
        <v>200</v>
      </c>
      <c r="L674" s="288"/>
      <c r="M674" s="289" t="e">
        <f t="shared" si="56"/>
        <v>#DIV/0!</v>
      </c>
      <c r="N674" s="289">
        <f t="shared" si="57"/>
        <v>0</v>
      </c>
      <c r="O674" s="290">
        <f>IF(K674="nio",0,IF(K674&gt;0,VLOOKUP(G674,'3-Productie normen'!A:K,VLOOKUP(K674,'3-Productie normen'!$B$35:$C$41,2,FALSE),FALSE)))/VLOOKUP(B674,'2-Kosten per locatie'!$A$12:$C$15,3,FALSE)</f>
        <v>0</v>
      </c>
      <c r="P674" s="290">
        <f t="shared" si="58"/>
        <v>0</v>
      </c>
      <c r="Q674" s="291"/>
      <c r="S674" s="292">
        <f t="shared" si="59"/>
        <v>3451.0086990883997</v>
      </c>
    </row>
    <row r="675" spans="1:19" ht="14.1" customHeight="1">
      <c r="A675" s="38">
        <v>675</v>
      </c>
      <c r="B675" s="253" t="s">
        <v>38</v>
      </c>
      <c r="C675" s="253" t="s">
        <v>986</v>
      </c>
      <c r="D675" s="284" t="s">
        <v>96</v>
      </c>
      <c r="E675" s="49" t="s">
        <v>991</v>
      </c>
      <c r="F675" s="50" t="s">
        <v>992</v>
      </c>
      <c r="G675" s="271" t="s">
        <v>61</v>
      </c>
      <c r="H675" s="268" t="s">
        <v>164</v>
      </c>
      <c r="I675" s="286">
        <v>17.021249999999998</v>
      </c>
      <c r="J675" s="287">
        <f t="shared" si="55"/>
        <v>200</v>
      </c>
      <c r="K675" s="288">
        <v>200</v>
      </c>
      <c r="L675" s="288"/>
      <c r="M675" s="289" t="e">
        <f t="shared" si="56"/>
        <v>#DIV/0!</v>
      </c>
      <c r="N675" s="289">
        <f t="shared" si="57"/>
        <v>0</v>
      </c>
      <c r="O675" s="290">
        <f>IF(K675="nio",0,IF(K675&gt;0,VLOOKUP(G675,'3-Productie normen'!A:K,VLOOKUP(K675,'3-Productie normen'!$B$35:$C$41,2,FALSE),FALSE)))/VLOOKUP(B675,'2-Kosten per locatie'!$A$12:$C$15,3,FALSE)</f>
        <v>0</v>
      </c>
      <c r="P675" s="290">
        <f t="shared" si="58"/>
        <v>0</v>
      </c>
      <c r="Q675" s="291"/>
      <c r="S675" s="292">
        <f t="shared" si="59"/>
        <v>3404.2499999999995</v>
      </c>
    </row>
    <row r="676" spans="1:19" ht="14.1" customHeight="1">
      <c r="A676" s="38">
        <v>676</v>
      </c>
      <c r="B676" s="253" t="s">
        <v>38</v>
      </c>
      <c r="C676" s="253" t="s">
        <v>986</v>
      </c>
      <c r="D676" s="284" t="s">
        <v>96</v>
      </c>
      <c r="E676" s="49" t="s">
        <v>105</v>
      </c>
      <c r="F676" s="50" t="s">
        <v>993</v>
      </c>
      <c r="G676" s="268" t="s">
        <v>47</v>
      </c>
      <c r="H676" s="268" t="s">
        <v>142</v>
      </c>
      <c r="I676" s="286">
        <v>15.150601299408001</v>
      </c>
      <c r="J676" s="287">
        <f t="shared" si="55"/>
        <v>80</v>
      </c>
      <c r="K676" s="288">
        <v>80</v>
      </c>
      <c r="L676" s="288"/>
      <c r="M676" s="289" t="e">
        <f t="shared" si="56"/>
        <v>#DIV/0!</v>
      </c>
      <c r="N676" s="289">
        <f t="shared" si="57"/>
        <v>0</v>
      </c>
      <c r="O676" s="290">
        <f>IF(K676="nio",0,IF(K676&gt;0,VLOOKUP(G676,'3-Productie normen'!A:K,VLOOKUP(K676,'3-Productie normen'!$B$35:$C$41,2,FALSE),FALSE)))/VLOOKUP(B676,'2-Kosten per locatie'!$A$12:$C$15,3,FALSE)</f>
        <v>0</v>
      </c>
      <c r="P676" s="290">
        <f t="shared" si="58"/>
        <v>0</v>
      </c>
      <c r="Q676" s="291"/>
      <c r="S676" s="292">
        <f t="shared" si="59"/>
        <v>1212.0481039526401</v>
      </c>
    </row>
    <row r="677" spans="1:19" ht="14.1" customHeight="1">
      <c r="A677" s="38">
        <v>677</v>
      </c>
      <c r="B677" s="253" t="s">
        <v>38</v>
      </c>
      <c r="C677" s="253" t="s">
        <v>986</v>
      </c>
      <c r="D677" s="284" t="s">
        <v>96</v>
      </c>
      <c r="E677" s="49" t="s">
        <v>107</v>
      </c>
      <c r="F677" s="50" t="s">
        <v>994</v>
      </c>
      <c r="G677" s="271" t="s">
        <v>61</v>
      </c>
      <c r="H677" s="268" t="s">
        <v>139</v>
      </c>
      <c r="I677" s="286">
        <v>34.840781349661</v>
      </c>
      <c r="J677" s="287">
        <f t="shared" si="55"/>
        <v>200</v>
      </c>
      <c r="K677" s="288">
        <v>200</v>
      </c>
      <c r="L677" s="288"/>
      <c r="M677" s="289" t="e">
        <f t="shared" si="56"/>
        <v>#DIV/0!</v>
      </c>
      <c r="N677" s="289">
        <f t="shared" si="57"/>
        <v>0</v>
      </c>
      <c r="O677" s="290">
        <f>IF(K677="nio",0,IF(K677&gt;0,VLOOKUP(G677,'3-Productie normen'!A:K,VLOOKUP(K677,'3-Productie normen'!$B$35:$C$41,2,FALSE),FALSE)))/VLOOKUP(B677,'2-Kosten per locatie'!$A$12:$C$15,3,FALSE)</f>
        <v>0</v>
      </c>
      <c r="P677" s="290">
        <f t="shared" si="58"/>
        <v>0</v>
      </c>
      <c r="Q677" s="291"/>
      <c r="S677" s="292">
        <f t="shared" si="59"/>
        <v>6968.1562699322003</v>
      </c>
    </row>
    <row r="678" spans="1:19" ht="14.1" customHeight="1">
      <c r="A678" s="38">
        <v>678</v>
      </c>
      <c r="B678" s="253" t="s">
        <v>38</v>
      </c>
      <c r="C678" s="253" t="s">
        <v>986</v>
      </c>
      <c r="D678" s="284" t="s">
        <v>96</v>
      </c>
      <c r="E678" s="49" t="s">
        <v>995</v>
      </c>
      <c r="F678" s="50" t="s">
        <v>996</v>
      </c>
      <c r="G678" s="268" t="s">
        <v>47</v>
      </c>
      <c r="H678" s="268" t="s">
        <v>139</v>
      </c>
      <c r="I678" s="286">
        <v>14.760410269705</v>
      </c>
      <c r="J678" s="287">
        <f t="shared" si="55"/>
        <v>80</v>
      </c>
      <c r="K678" s="288">
        <v>80</v>
      </c>
      <c r="L678" s="288"/>
      <c r="M678" s="289" t="e">
        <f t="shared" si="56"/>
        <v>#DIV/0!</v>
      </c>
      <c r="N678" s="289">
        <f t="shared" si="57"/>
        <v>0</v>
      </c>
      <c r="O678" s="290">
        <f>IF(K678="nio",0,IF(K678&gt;0,VLOOKUP(G678,'3-Productie normen'!A:K,VLOOKUP(K678,'3-Productie normen'!$B$35:$C$41,2,FALSE),FALSE)))/VLOOKUP(B678,'2-Kosten per locatie'!$A$12:$C$15,3,FALSE)</f>
        <v>0</v>
      </c>
      <c r="P678" s="290">
        <f t="shared" si="58"/>
        <v>0</v>
      </c>
      <c r="Q678" s="291"/>
      <c r="S678" s="292">
        <f t="shared" si="59"/>
        <v>1180.8328215764</v>
      </c>
    </row>
    <row r="679" spans="1:19" ht="14.1" customHeight="1">
      <c r="A679" s="38">
        <v>679</v>
      </c>
      <c r="B679" s="253" t="s">
        <v>38</v>
      </c>
      <c r="C679" s="253" t="s">
        <v>986</v>
      </c>
      <c r="D679" s="284" t="s">
        <v>96</v>
      </c>
      <c r="E679" s="49" t="s">
        <v>109</v>
      </c>
      <c r="F679" s="50" t="s">
        <v>153</v>
      </c>
      <c r="G679" s="268" t="s">
        <v>47</v>
      </c>
      <c r="H679" s="268" t="s">
        <v>142</v>
      </c>
      <c r="I679" s="286">
        <v>31.340216091548001</v>
      </c>
      <c r="J679" s="287">
        <f t="shared" si="55"/>
        <v>80</v>
      </c>
      <c r="K679" s="288">
        <v>80</v>
      </c>
      <c r="L679" s="288"/>
      <c r="M679" s="289" t="e">
        <f t="shared" si="56"/>
        <v>#DIV/0!</v>
      </c>
      <c r="N679" s="289">
        <f t="shared" si="57"/>
        <v>0</v>
      </c>
      <c r="O679" s="290">
        <f>IF(K679="nio",0,IF(K679&gt;0,VLOOKUP(G679,'3-Productie normen'!A:K,VLOOKUP(K679,'3-Productie normen'!$B$35:$C$41,2,FALSE),FALSE)))/VLOOKUP(B679,'2-Kosten per locatie'!$A$12:$C$15,3,FALSE)</f>
        <v>0</v>
      </c>
      <c r="P679" s="290">
        <f t="shared" si="58"/>
        <v>0</v>
      </c>
      <c r="Q679" s="291"/>
      <c r="S679" s="292">
        <f t="shared" si="59"/>
        <v>2507.2172873238401</v>
      </c>
    </row>
    <row r="680" spans="1:19" ht="14.1" customHeight="1">
      <c r="A680" s="38">
        <v>680</v>
      </c>
      <c r="B680" s="253" t="s">
        <v>38</v>
      </c>
      <c r="C680" s="253" t="s">
        <v>986</v>
      </c>
      <c r="D680" s="284" t="s">
        <v>96</v>
      </c>
      <c r="E680" s="49" t="s">
        <v>111</v>
      </c>
      <c r="F680" s="50" t="s">
        <v>997</v>
      </c>
      <c r="G680" s="271" t="s">
        <v>61</v>
      </c>
      <c r="H680" s="268" t="s">
        <v>164</v>
      </c>
      <c r="I680" s="286">
        <v>36.412816823565002</v>
      </c>
      <c r="J680" s="287">
        <f t="shared" si="55"/>
        <v>200</v>
      </c>
      <c r="K680" s="288">
        <v>200</v>
      </c>
      <c r="L680" s="288"/>
      <c r="M680" s="289" t="e">
        <f t="shared" si="56"/>
        <v>#DIV/0!</v>
      </c>
      <c r="N680" s="289">
        <f t="shared" si="57"/>
        <v>0</v>
      </c>
      <c r="O680" s="290">
        <f>IF(K680="nio",0,IF(K680&gt;0,VLOOKUP(G680,'3-Productie normen'!A:K,VLOOKUP(K680,'3-Productie normen'!$B$35:$C$41,2,FALSE),FALSE)))/VLOOKUP(B680,'2-Kosten per locatie'!$A$12:$C$15,3,FALSE)</f>
        <v>0</v>
      </c>
      <c r="P680" s="290">
        <f t="shared" si="58"/>
        <v>0</v>
      </c>
      <c r="Q680" s="291"/>
      <c r="S680" s="292">
        <f t="shared" si="59"/>
        <v>7282.5633647130007</v>
      </c>
    </row>
    <row r="681" spans="1:19" ht="14.1" customHeight="1">
      <c r="A681" s="38">
        <v>681</v>
      </c>
      <c r="B681" s="253" t="s">
        <v>38</v>
      </c>
      <c r="C681" s="253" t="s">
        <v>986</v>
      </c>
      <c r="D681" s="284" t="s">
        <v>96</v>
      </c>
      <c r="E681" s="49" t="s">
        <v>998</v>
      </c>
      <c r="F681" s="50" t="s">
        <v>999</v>
      </c>
      <c r="G681" s="268" t="s">
        <v>49</v>
      </c>
      <c r="H681" s="268" t="s">
        <v>164</v>
      </c>
      <c r="I681" s="286">
        <v>15.117599999999999</v>
      </c>
      <c r="J681" s="287">
        <f t="shared" si="55"/>
        <v>200</v>
      </c>
      <c r="K681" s="288">
        <v>200</v>
      </c>
      <c r="L681" s="288"/>
      <c r="M681" s="289" t="e">
        <f t="shared" si="56"/>
        <v>#DIV/0!</v>
      </c>
      <c r="N681" s="289">
        <f t="shared" si="57"/>
        <v>0</v>
      </c>
      <c r="O681" s="290">
        <f>IF(K681="nio",0,IF(K681&gt;0,VLOOKUP(G681,'3-Productie normen'!A:K,VLOOKUP(K681,'3-Productie normen'!$B$35:$C$41,2,FALSE),FALSE)))/VLOOKUP(B681,'2-Kosten per locatie'!$A$12:$C$15,3,FALSE)</f>
        <v>0</v>
      </c>
      <c r="P681" s="290">
        <f t="shared" si="58"/>
        <v>0</v>
      </c>
      <c r="Q681" s="291"/>
      <c r="S681" s="292">
        <f t="shared" si="59"/>
        <v>3023.52</v>
      </c>
    </row>
    <row r="682" spans="1:19" ht="14.1" customHeight="1">
      <c r="A682" s="38">
        <v>682</v>
      </c>
      <c r="B682" s="253" t="s">
        <v>38</v>
      </c>
      <c r="C682" s="253" t="s">
        <v>986</v>
      </c>
      <c r="D682" s="284" t="s">
        <v>96</v>
      </c>
      <c r="E682" s="49" t="s">
        <v>1000</v>
      </c>
      <c r="F682" s="50" t="s">
        <v>997</v>
      </c>
      <c r="G682" s="271" t="s">
        <v>61</v>
      </c>
      <c r="H682" s="268" t="s">
        <v>164</v>
      </c>
      <c r="I682" s="286">
        <v>1.035770371943</v>
      </c>
      <c r="J682" s="287">
        <f t="shared" si="55"/>
        <v>200</v>
      </c>
      <c r="K682" s="288">
        <v>200</v>
      </c>
      <c r="L682" s="288"/>
      <c r="M682" s="289" t="e">
        <f t="shared" si="56"/>
        <v>#DIV/0!</v>
      </c>
      <c r="N682" s="289">
        <f t="shared" si="57"/>
        <v>0</v>
      </c>
      <c r="O682" s="290">
        <f>IF(K682="nio",0,IF(K682&gt;0,VLOOKUP(G682,'3-Productie normen'!A:K,VLOOKUP(K682,'3-Productie normen'!$B$35:$C$41,2,FALSE),FALSE)))/VLOOKUP(B682,'2-Kosten per locatie'!$A$12:$C$15,3,FALSE)</f>
        <v>0</v>
      </c>
      <c r="P682" s="290">
        <f t="shared" si="58"/>
        <v>0</v>
      </c>
      <c r="Q682" s="291"/>
      <c r="S682" s="292">
        <f t="shared" si="59"/>
        <v>207.15407438860001</v>
      </c>
    </row>
    <row r="683" spans="1:19" ht="14.1" customHeight="1">
      <c r="A683" s="38">
        <v>683</v>
      </c>
      <c r="B683" s="253" t="s">
        <v>38</v>
      </c>
      <c r="C683" s="253" t="s">
        <v>986</v>
      </c>
      <c r="D683" s="284" t="s">
        <v>96</v>
      </c>
      <c r="E683" s="49" t="s">
        <v>1001</v>
      </c>
      <c r="F683" s="50" t="s">
        <v>417</v>
      </c>
      <c r="G683" s="194" t="s">
        <v>65</v>
      </c>
      <c r="H683" s="268" t="s">
        <v>164</v>
      </c>
      <c r="I683" s="286">
        <v>1.093310295832</v>
      </c>
      <c r="J683" s="287">
        <f t="shared" si="55"/>
        <v>0</v>
      </c>
      <c r="K683" s="288" t="s">
        <v>104</v>
      </c>
      <c r="L683" s="288"/>
      <c r="M683" s="289">
        <f t="shared" si="56"/>
        <v>0</v>
      </c>
      <c r="N683" s="289">
        <f t="shared" si="57"/>
        <v>0</v>
      </c>
      <c r="O683" s="290">
        <f>IF(K683="nio",0,IF(K683&gt;0,VLOOKUP(G683,'3-Productie normen'!A:K,VLOOKUP(K683,'3-Productie normen'!$B$35:$C$41,2,FALSE),FALSE)))/VLOOKUP(B683,'2-Kosten per locatie'!$A$12:$C$15,3,FALSE)</f>
        <v>0</v>
      </c>
      <c r="P683" s="290">
        <f t="shared" si="58"/>
        <v>0</v>
      </c>
      <c r="Q683" s="291"/>
      <c r="S683" s="292">
        <f t="shared" si="59"/>
        <v>0</v>
      </c>
    </row>
    <row r="684" spans="1:19" ht="14.1" customHeight="1">
      <c r="A684" s="38">
        <v>684</v>
      </c>
      <c r="B684" s="253" t="s">
        <v>38</v>
      </c>
      <c r="C684" s="253" t="s">
        <v>986</v>
      </c>
      <c r="D684" s="284" t="s">
        <v>96</v>
      </c>
      <c r="E684" s="49" t="s">
        <v>113</v>
      </c>
      <c r="F684" s="50" t="s">
        <v>153</v>
      </c>
      <c r="G684" s="268" t="s">
        <v>47</v>
      </c>
      <c r="H684" s="268" t="s">
        <v>142</v>
      </c>
      <c r="I684" s="286">
        <v>35.273538144989999</v>
      </c>
      <c r="J684" s="287">
        <f t="shared" si="55"/>
        <v>80</v>
      </c>
      <c r="K684" s="288">
        <v>80</v>
      </c>
      <c r="L684" s="288"/>
      <c r="M684" s="289" t="e">
        <f t="shared" si="56"/>
        <v>#DIV/0!</v>
      </c>
      <c r="N684" s="289">
        <f t="shared" si="57"/>
        <v>0</v>
      </c>
      <c r="O684" s="290">
        <f>IF(K684="nio",0,IF(K684&gt;0,VLOOKUP(G684,'3-Productie normen'!A:K,VLOOKUP(K684,'3-Productie normen'!$B$35:$C$41,2,FALSE),FALSE)))/VLOOKUP(B684,'2-Kosten per locatie'!$A$12:$C$15,3,FALSE)</f>
        <v>0</v>
      </c>
      <c r="P684" s="290">
        <f t="shared" si="58"/>
        <v>0</v>
      </c>
      <c r="Q684" s="291"/>
      <c r="S684" s="292">
        <f t="shared" si="59"/>
        <v>2821.8830515991999</v>
      </c>
    </row>
    <row r="685" spans="1:19" ht="14.1" customHeight="1">
      <c r="A685" s="38">
        <v>685</v>
      </c>
      <c r="B685" s="253" t="s">
        <v>38</v>
      </c>
      <c r="C685" s="253" t="s">
        <v>986</v>
      </c>
      <c r="D685" s="284" t="s">
        <v>96</v>
      </c>
      <c r="E685" s="49" t="s">
        <v>122</v>
      </c>
      <c r="F685" s="50" t="s">
        <v>1002</v>
      </c>
      <c r="G685" s="268" t="s">
        <v>47</v>
      </c>
      <c r="H685" s="268" t="s">
        <v>164</v>
      </c>
      <c r="I685" s="286">
        <v>14.244690953567</v>
      </c>
      <c r="J685" s="287">
        <f t="shared" si="55"/>
        <v>80</v>
      </c>
      <c r="K685" s="288">
        <v>80</v>
      </c>
      <c r="L685" s="288"/>
      <c r="M685" s="289" t="e">
        <f t="shared" si="56"/>
        <v>#DIV/0!</v>
      </c>
      <c r="N685" s="289">
        <f t="shared" si="57"/>
        <v>0</v>
      </c>
      <c r="O685" s="290">
        <f>IF(K685="nio",0,IF(K685&gt;0,VLOOKUP(G685,'3-Productie normen'!A:K,VLOOKUP(K685,'3-Productie normen'!$B$35:$C$41,2,FALSE),FALSE)))/VLOOKUP(B685,'2-Kosten per locatie'!$A$12:$C$15,3,FALSE)</f>
        <v>0</v>
      </c>
      <c r="P685" s="290">
        <f t="shared" si="58"/>
        <v>0</v>
      </c>
      <c r="Q685" s="291"/>
      <c r="S685" s="292">
        <f t="shared" si="59"/>
        <v>1139.5752762853599</v>
      </c>
    </row>
    <row r="686" spans="1:19" ht="14.1" customHeight="1">
      <c r="A686" s="38">
        <v>686</v>
      </c>
      <c r="B686" s="253" t="s">
        <v>38</v>
      </c>
      <c r="C686" s="253" t="s">
        <v>986</v>
      </c>
      <c r="D686" s="284" t="s">
        <v>96</v>
      </c>
      <c r="E686" s="49" t="s">
        <v>1003</v>
      </c>
      <c r="F686" s="50" t="s">
        <v>1004</v>
      </c>
      <c r="G686" s="268" t="s">
        <v>47</v>
      </c>
      <c r="H686" s="268" t="s">
        <v>164</v>
      </c>
      <c r="I686" s="286">
        <v>30.67191885918</v>
      </c>
      <c r="J686" s="287">
        <f t="shared" si="55"/>
        <v>80</v>
      </c>
      <c r="K686" s="288">
        <v>80</v>
      </c>
      <c r="L686" s="288"/>
      <c r="M686" s="289" t="e">
        <f t="shared" si="56"/>
        <v>#DIV/0!</v>
      </c>
      <c r="N686" s="289">
        <f t="shared" si="57"/>
        <v>0</v>
      </c>
      <c r="O686" s="290">
        <f>IF(K686="nio",0,IF(K686&gt;0,VLOOKUP(G686,'3-Productie normen'!A:K,VLOOKUP(K686,'3-Productie normen'!$B$35:$C$41,2,FALSE),FALSE)))/VLOOKUP(B686,'2-Kosten per locatie'!$A$12:$C$15,3,FALSE)</f>
        <v>0</v>
      </c>
      <c r="P686" s="290">
        <f t="shared" si="58"/>
        <v>0</v>
      </c>
      <c r="Q686" s="291"/>
      <c r="S686" s="292">
        <f t="shared" si="59"/>
        <v>2453.7535087343999</v>
      </c>
    </row>
    <row r="687" spans="1:19" ht="14.1" customHeight="1">
      <c r="A687" s="38">
        <v>687</v>
      </c>
      <c r="B687" s="253" t="s">
        <v>38</v>
      </c>
      <c r="C687" s="253" t="s">
        <v>986</v>
      </c>
      <c r="D687" s="284" t="s">
        <v>96</v>
      </c>
      <c r="E687" s="49" t="s">
        <v>1005</v>
      </c>
      <c r="F687" s="50" t="s">
        <v>1006</v>
      </c>
      <c r="G687" s="268" t="s">
        <v>63</v>
      </c>
      <c r="H687" s="268" t="s">
        <v>164</v>
      </c>
      <c r="I687" s="286">
        <v>34.44693360051</v>
      </c>
      <c r="J687" s="287">
        <f t="shared" si="55"/>
        <v>200</v>
      </c>
      <c r="K687" s="288">
        <v>200</v>
      </c>
      <c r="L687" s="288"/>
      <c r="M687" s="289" t="e">
        <f t="shared" si="56"/>
        <v>#DIV/0!</v>
      </c>
      <c r="N687" s="289">
        <f t="shared" si="57"/>
        <v>0</v>
      </c>
      <c r="O687" s="290">
        <f>IF(K687="nio",0,IF(K687&gt;0,VLOOKUP(G687,'3-Productie normen'!A:K,VLOOKUP(K687,'3-Productie normen'!$B$35:$C$41,2,FALSE),FALSE)))/VLOOKUP(B687,'2-Kosten per locatie'!$A$12:$C$15,3,FALSE)</f>
        <v>0</v>
      </c>
      <c r="P687" s="290">
        <f t="shared" si="58"/>
        <v>0</v>
      </c>
      <c r="Q687" s="291"/>
      <c r="S687" s="292">
        <f t="shared" si="59"/>
        <v>6889.3867201020003</v>
      </c>
    </row>
    <row r="688" spans="1:19" ht="14.1" customHeight="1">
      <c r="A688" s="38">
        <v>688</v>
      </c>
      <c r="B688" s="253" t="s">
        <v>38</v>
      </c>
      <c r="C688" s="253" t="s">
        <v>986</v>
      </c>
      <c r="D688" s="284" t="s">
        <v>96</v>
      </c>
      <c r="E688" s="49" t="s">
        <v>1007</v>
      </c>
      <c r="F688" s="50" t="s">
        <v>1008</v>
      </c>
      <c r="G688" s="194" t="s">
        <v>65</v>
      </c>
      <c r="H688" s="268" t="s">
        <v>164</v>
      </c>
      <c r="I688" s="286">
        <v>2.4463704523029999</v>
      </c>
      <c r="J688" s="287">
        <f t="shared" si="55"/>
        <v>0</v>
      </c>
      <c r="K688" s="288" t="s">
        <v>104</v>
      </c>
      <c r="L688" s="288"/>
      <c r="M688" s="289">
        <f t="shared" si="56"/>
        <v>0</v>
      </c>
      <c r="N688" s="289">
        <f t="shared" si="57"/>
        <v>0</v>
      </c>
      <c r="O688" s="290">
        <f>IF(K688="nio",0,IF(K688&gt;0,VLOOKUP(G688,'3-Productie normen'!A:K,VLOOKUP(K688,'3-Productie normen'!$B$35:$C$41,2,FALSE),FALSE)))/VLOOKUP(B688,'2-Kosten per locatie'!$A$12:$C$15,3,FALSE)</f>
        <v>0</v>
      </c>
      <c r="P688" s="290">
        <f t="shared" si="58"/>
        <v>0</v>
      </c>
      <c r="Q688" s="291"/>
      <c r="S688" s="292">
        <f t="shared" si="59"/>
        <v>0</v>
      </c>
    </row>
    <row r="689" spans="1:19" ht="14.1" customHeight="1">
      <c r="A689" s="38">
        <v>689</v>
      </c>
      <c r="B689" s="253" t="s">
        <v>38</v>
      </c>
      <c r="C689" s="253" t="s">
        <v>986</v>
      </c>
      <c r="D689" s="284" t="s">
        <v>96</v>
      </c>
      <c r="E689" s="49" t="s">
        <v>124</v>
      </c>
      <c r="F689" s="50" t="s">
        <v>153</v>
      </c>
      <c r="G689" s="268" t="s">
        <v>47</v>
      </c>
      <c r="H689" s="268" t="s">
        <v>142</v>
      </c>
      <c r="I689" s="286">
        <v>32.118397390245001</v>
      </c>
      <c r="J689" s="287">
        <f t="shared" si="55"/>
        <v>80</v>
      </c>
      <c r="K689" s="288">
        <v>80</v>
      </c>
      <c r="L689" s="288"/>
      <c r="M689" s="289" t="e">
        <f t="shared" si="56"/>
        <v>#DIV/0!</v>
      </c>
      <c r="N689" s="289">
        <f t="shared" si="57"/>
        <v>0</v>
      </c>
      <c r="O689" s="290">
        <f>IF(K689="nio",0,IF(K689&gt;0,VLOOKUP(G689,'3-Productie normen'!A:K,VLOOKUP(K689,'3-Productie normen'!$B$35:$C$41,2,FALSE),FALSE)))/VLOOKUP(B689,'2-Kosten per locatie'!$A$12:$C$15,3,FALSE)</f>
        <v>0</v>
      </c>
      <c r="P689" s="290">
        <f t="shared" si="58"/>
        <v>0</v>
      </c>
      <c r="Q689" s="291"/>
      <c r="S689" s="292">
        <f t="shared" si="59"/>
        <v>2569.4717912196002</v>
      </c>
    </row>
    <row r="690" spans="1:19" ht="14.1" customHeight="1">
      <c r="A690" s="38">
        <v>690</v>
      </c>
      <c r="B690" s="253" t="s">
        <v>38</v>
      </c>
      <c r="C690" s="253" t="s">
        <v>986</v>
      </c>
      <c r="D690" s="284" t="s">
        <v>96</v>
      </c>
      <c r="E690" s="49" t="s">
        <v>140</v>
      </c>
      <c r="F690" s="50" t="s">
        <v>1009</v>
      </c>
      <c r="G690" s="271" t="s">
        <v>61</v>
      </c>
      <c r="H690" s="268" t="s">
        <v>139</v>
      </c>
      <c r="I690" s="286">
        <v>29.08874999995</v>
      </c>
      <c r="J690" s="287">
        <f t="shared" si="55"/>
        <v>200</v>
      </c>
      <c r="K690" s="288">
        <v>200</v>
      </c>
      <c r="L690" s="288"/>
      <c r="M690" s="289" t="e">
        <f t="shared" si="56"/>
        <v>#DIV/0!</v>
      </c>
      <c r="N690" s="289">
        <f t="shared" si="57"/>
        <v>0</v>
      </c>
      <c r="O690" s="290">
        <f>IF(K690="nio",0,IF(K690&gt;0,VLOOKUP(G690,'3-Productie normen'!A:K,VLOOKUP(K690,'3-Productie normen'!$B$35:$C$41,2,FALSE),FALSE)))/VLOOKUP(B690,'2-Kosten per locatie'!$A$12:$C$15,3,FALSE)</f>
        <v>0</v>
      </c>
      <c r="P690" s="290">
        <f t="shared" si="58"/>
        <v>0</v>
      </c>
      <c r="Q690" s="291"/>
      <c r="S690" s="292">
        <f t="shared" si="59"/>
        <v>5817.7499999900001</v>
      </c>
    </row>
    <row r="691" spans="1:19" ht="14.1" customHeight="1">
      <c r="A691" s="38">
        <v>691</v>
      </c>
      <c r="B691" s="253" t="s">
        <v>38</v>
      </c>
      <c r="C691" s="253" t="s">
        <v>986</v>
      </c>
      <c r="D691" s="284" t="s">
        <v>96</v>
      </c>
      <c r="E691" s="49" t="s">
        <v>144</v>
      </c>
      <c r="F691" s="50" t="s">
        <v>1010</v>
      </c>
      <c r="G691" s="271" t="s">
        <v>61</v>
      </c>
      <c r="H691" s="268" t="s">
        <v>139</v>
      </c>
      <c r="I691" s="286">
        <v>23.375668235046</v>
      </c>
      <c r="J691" s="287">
        <f t="shared" si="55"/>
        <v>200</v>
      </c>
      <c r="K691" s="288">
        <v>200</v>
      </c>
      <c r="L691" s="288"/>
      <c r="M691" s="289" t="e">
        <f t="shared" si="56"/>
        <v>#DIV/0!</v>
      </c>
      <c r="N691" s="289">
        <f t="shared" si="57"/>
        <v>0</v>
      </c>
      <c r="O691" s="290">
        <f>IF(K691="nio",0,IF(K691&gt;0,VLOOKUP(G691,'3-Productie normen'!A:K,VLOOKUP(K691,'3-Productie normen'!$B$35:$C$41,2,FALSE),FALSE)))/VLOOKUP(B691,'2-Kosten per locatie'!$A$12:$C$15,3,FALSE)</f>
        <v>0</v>
      </c>
      <c r="P691" s="290">
        <f t="shared" si="58"/>
        <v>0</v>
      </c>
      <c r="Q691" s="291"/>
      <c r="S691" s="292">
        <f t="shared" si="59"/>
        <v>4675.1336470092001</v>
      </c>
    </row>
    <row r="692" spans="1:19" ht="14.1" customHeight="1">
      <c r="A692" s="38">
        <v>692</v>
      </c>
      <c r="B692" s="253" t="s">
        <v>38</v>
      </c>
      <c r="C692" s="253" t="s">
        <v>986</v>
      </c>
      <c r="D692" s="284" t="s">
        <v>96</v>
      </c>
      <c r="E692" s="49" t="s">
        <v>146</v>
      </c>
      <c r="F692" s="50" t="s">
        <v>1011</v>
      </c>
      <c r="G692" s="271" t="s">
        <v>61</v>
      </c>
      <c r="H692" s="268" t="s">
        <v>164</v>
      </c>
      <c r="I692" s="286">
        <v>46.475725841512002</v>
      </c>
      <c r="J692" s="287">
        <f t="shared" si="55"/>
        <v>200</v>
      </c>
      <c r="K692" s="288">
        <v>200</v>
      </c>
      <c r="L692" s="288"/>
      <c r="M692" s="289" t="e">
        <f t="shared" si="56"/>
        <v>#DIV/0!</v>
      </c>
      <c r="N692" s="289">
        <f t="shared" si="57"/>
        <v>0</v>
      </c>
      <c r="O692" s="290">
        <f>IF(K692="nio",0,IF(K692&gt;0,VLOOKUP(G692,'3-Productie normen'!A:K,VLOOKUP(K692,'3-Productie normen'!$B$35:$C$41,2,FALSE),FALSE)))/VLOOKUP(B692,'2-Kosten per locatie'!$A$12:$C$15,3,FALSE)</f>
        <v>0</v>
      </c>
      <c r="P692" s="290">
        <f t="shared" si="58"/>
        <v>0</v>
      </c>
      <c r="Q692" s="291"/>
      <c r="S692" s="292">
        <f t="shared" si="59"/>
        <v>9295.1451683024006</v>
      </c>
    </row>
    <row r="693" spans="1:19" ht="14.1" customHeight="1">
      <c r="A693" s="38">
        <v>693</v>
      </c>
      <c r="B693" s="253" t="s">
        <v>38</v>
      </c>
      <c r="C693" s="253" t="s">
        <v>986</v>
      </c>
      <c r="D693" s="284" t="s">
        <v>96</v>
      </c>
      <c r="E693" s="49" t="s">
        <v>1012</v>
      </c>
      <c r="F693" s="50" t="s">
        <v>210</v>
      </c>
      <c r="G693" s="268" t="s">
        <v>49</v>
      </c>
      <c r="H693" s="268" t="s">
        <v>139</v>
      </c>
      <c r="I693" s="286">
        <v>151.734032262375</v>
      </c>
      <c r="J693" s="287">
        <f t="shared" si="55"/>
        <v>200</v>
      </c>
      <c r="K693" s="288">
        <v>200</v>
      </c>
      <c r="L693" s="288"/>
      <c r="M693" s="289" t="e">
        <f t="shared" si="56"/>
        <v>#DIV/0!</v>
      </c>
      <c r="N693" s="289">
        <f t="shared" si="57"/>
        <v>0</v>
      </c>
      <c r="O693" s="290">
        <f>IF(K693="nio",0,IF(K693&gt;0,VLOOKUP(G693,'3-Productie normen'!A:K,VLOOKUP(K693,'3-Productie normen'!$B$35:$C$41,2,FALSE),FALSE)))/VLOOKUP(B693,'2-Kosten per locatie'!$A$12:$C$15,3,FALSE)</f>
        <v>0</v>
      </c>
      <c r="P693" s="290">
        <f t="shared" si="58"/>
        <v>0</v>
      </c>
      <c r="Q693" s="291"/>
      <c r="S693" s="292">
        <f t="shared" si="59"/>
        <v>30346.806452475001</v>
      </c>
    </row>
    <row r="694" spans="1:19" ht="14.1" customHeight="1">
      <c r="A694" s="38">
        <v>694</v>
      </c>
      <c r="B694" s="253" t="s">
        <v>38</v>
      </c>
      <c r="C694" s="253" t="s">
        <v>986</v>
      </c>
      <c r="D694" s="284" t="s">
        <v>96</v>
      </c>
      <c r="E694" s="49" t="s">
        <v>1013</v>
      </c>
      <c r="F694" s="50" t="s">
        <v>1014</v>
      </c>
      <c r="G694" s="271" t="s">
        <v>58</v>
      </c>
      <c r="H694" s="268" t="s">
        <v>970</v>
      </c>
      <c r="I694" s="286">
        <v>3.0310914875289998</v>
      </c>
      <c r="J694" s="287">
        <f t="shared" si="55"/>
        <v>200</v>
      </c>
      <c r="K694" s="288">
        <v>200</v>
      </c>
      <c r="L694" s="288"/>
      <c r="M694" s="289" t="e">
        <f t="shared" si="56"/>
        <v>#DIV/0!</v>
      </c>
      <c r="N694" s="289">
        <f t="shared" si="57"/>
        <v>0</v>
      </c>
      <c r="O694" s="290">
        <f>IF(K694="nio",0,IF(K694&gt;0,VLOOKUP(G694,'3-Productie normen'!A:K,VLOOKUP(K694,'3-Productie normen'!$B$35:$C$41,2,FALSE),FALSE)))/VLOOKUP(B694,'2-Kosten per locatie'!$A$12:$C$15,3,FALSE)</f>
        <v>0</v>
      </c>
      <c r="P694" s="290">
        <f t="shared" si="58"/>
        <v>0</v>
      </c>
      <c r="Q694" s="291"/>
      <c r="S694" s="292">
        <f t="shared" si="59"/>
        <v>606.21829750579991</v>
      </c>
    </row>
    <row r="695" spans="1:19" ht="14.1" customHeight="1">
      <c r="A695" s="38">
        <v>695</v>
      </c>
      <c r="B695" s="253" t="s">
        <v>38</v>
      </c>
      <c r="C695" s="253" t="s">
        <v>986</v>
      </c>
      <c r="D695" s="284" t="s">
        <v>219</v>
      </c>
      <c r="E695" s="49" t="s">
        <v>237</v>
      </c>
      <c r="F695" s="50" t="s">
        <v>153</v>
      </c>
      <c r="G695" s="268" t="s">
        <v>47</v>
      </c>
      <c r="H695" s="268" t="s">
        <v>142</v>
      </c>
      <c r="I695" s="286">
        <v>26.446945494924002</v>
      </c>
      <c r="J695" s="287">
        <f t="shared" si="55"/>
        <v>80</v>
      </c>
      <c r="K695" s="288">
        <v>80</v>
      </c>
      <c r="L695" s="288"/>
      <c r="M695" s="289" t="e">
        <f t="shared" si="56"/>
        <v>#DIV/0!</v>
      </c>
      <c r="N695" s="289">
        <f t="shared" si="57"/>
        <v>0</v>
      </c>
      <c r="O695" s="290">
        <f>IF(K695="nio",0,IF(K695&gt;0,VLOOKUP(G695,'3-Productie normen'!A:K,VLOOKUP(K695,'3-Productie normen'!$B$35:$C$41,2,FALSE),FALSE)))/VLOOKUP(B695,'2-Kosten per locatie'!$A$12:$C$15,3,FALSE)</f>
        <v>0</v>
      </c>
      <c r="P695" s="290">
        <f t="shared" si="58"/>
        <v>0</v>
      </c>
      <c r="Q695" s="291"/>
      <c r="S695" s="292">
        <f t="shared" si="59"/>
        <v>2115.75563959392</v>
      </c>
    </row>
    <row r="696" spans="1:19" ht="14.1" customHeight="1">
      <c r="A696" s="38">
        <v>696</v>
      </c>
      <c r="B696" s="253" t="s">
        <v>38</v>
      </c>
      <c r="C696" s="253" t="s">
        <v>986</v>
      </c>
      <c r="D696" s="284" t="s">
        <v>219</v>
      </c>
      <c r="E696" s="49" t="s">
        <v>239</v>
      </c>
      <c r="F696" s="50" t="s">
        <v>1015</v>
      </c>
      <c r="G696" s="268" t="s">
        <v>54</v>
      </c>
      <c r="H696" s="268" t="s">
        <v>142</v>
      </c>
      <c r="I696" s="286">
        <v>27.464727176994</v>
      </c>
      <c r="J696" s="287">
        <f t="shared" si="55"/>
        <v>200</v>
      </c>
      <c r="K696" s="288">
        <v>200</v>
      </c>
      <c r="L696" s="288"/>
      <c r="M696" s="289" t="e">
        <f t="shared" si="56"/>
        <v>#DIV/0!</v>
      </c>
      <c r="N696" s="289">
        <f t="shared" si="57"/>
        <v>0</v>
      </c>
      <c r="O696" s="290">
        <f>IF(K696="nio",0,IF(K696&gt;0,VLOOKUP(G696,'3-Productie normen'!A:K,VLOOKUP(K696,'3-Productie normen'!$B$35:$C$41,2,FALSE),FALSE)))/VLOOKUP(B696,'2-Kosten per locatie'!$A$12:$C$15,3,FALSE)</f>
        <v>0</v>
      </c>
      <c r="P696" s="290">
        <f t="shared" si="58"/>
        <v>0</v>
      </c>
      <c r="Q696" s="291"/>
      <c r="S696" s="292">
        <f t="shared" si="59"/>
        <v>5492.9454353988003</v>
      </c>
    </row>
    <row r="697" spans="1:19" ht="14.1" customHeight="1">
      <c r="A697" s="38">
        <v>697</v>
      </c>
      <c r="B697" s="253" t="s">
        <v>38</v>
      </c>
      <c r="C697" s="253" t="s">
        <v>986</v>
      </c>
      <c r="D697" s="284" t="s">
        <v>219</v>
      </c>
      <c r="E697" s="49" t="s">
        <v>240</v>
      </c>
      <c r="F697" s="50" t="s">
        <v>1016</v>
      </c>
      <c r="G697" s="271" t="s">
        <v>61</v>
      </c>
      <c r="H697" s="268" t="s">
        <v>99</v>
      </c>
      <c r="I697" s="286">
        <v>102.761950199525</v>
      </c>
      <c r="J697" s="287">
        <f t="shared" si="55"/>
        <v>200</v>
      </c>
      <c r="K697" s="288">
        <v>200</v>
      </c>
      <c r="L697" s="288"/>
      <c r="M697" s="289" t="e">
        <f t="shared" si="56"/>
        <v>#DIV/0!</v>
      </c>
      <c r="N697" s="289">
        <f t="shared" si="57"/>
        <v>0</v>
      </c>
      <c r="O697" s="290">
        <f>IF(K697="nio",0,IF(K697&gt;0,VLOOKUP(G697,'3-Productie normen'!A:K,VLOOKUP(K697,'3-Productie normen'!$B$35:$C$41,2,FALSE),FALSE)))/VLOOKUP(B697,'2-Kosten per locatie'!$A$12:$C$15,3,FALSE)</f>
        <v>0</v>
      </c>
      <c r="P697" s="290">
        <f t="shared" si="58"/>
        <v>0</v>
      </c>
      <c r="Q697" s="291"/>
      <c r="S697" s="292">
        <f t="shared" si="59"/>
        <v>20552.390039905</v>
      </c>
    </row>
    <row r="698" spans="1:19" ht="14.1" customHeight="1">
      <c r="A698" s="38">
        <v>698</v>
      </c>
      <c r="B698" s="253" t="s">
        <v>38</v>
      </c>
      <c r="C698" s="253" t="s">
        <v>986</v>
      </c>
      <c r="D698" s="284" t="s">
        <v>219</v>
      </c>
      <c r="E698" s="49" t="s">
        <v>241</v>
      </c>
      <c r="F698" s="50" t="s">
        <v>153</v>
      </c>
      <c r="G698" s="268" t="s">
        <v>47</v>
      </c>
      <c r="H698" s="268" t="s">
        <v>142</v>
      </c>
      <c r="I698" s="286">
        <v>27.464727176994</v>
      </c>
      <c r="J698" s="287">
        <f t="shared" si="55"/>
        <v>80</v>
      </c>
      <c r="K698" s="288">
        <v>80</v>
      </c>
      <c r="L698" s="288"/>
      <c r="M698" s="289" t="e">
        <f t="shared" si="56"/>
        <v>#DIV/0!</v>
      </c>
      <c r="N698" s="289">
        <f t="shared" si="57"/>
        <v>0</v>
      </c>
      <c r="O698" s="290">
        <f>IF(K698="nio",0,IF(K698&gt;0,VLOOKUP(G698,'3-Productie normen'!A:K,VLOOKUP(K698,'3-Productie normen'!$B$35:$C$41,2,FALSE),FALSE)))/VLOOKUP(B698,'2-Kosten per locatie'!$A$12:$C$15,3,FALSE)</f>
        <v>0</v>
      </c>
      <c r="P698" s="290">
        <f t="shared" si="58"/>
        <v>0</v>
      </c>
      <c r="Q698" s="291"/>
      <c r="S698" s="292">
        <f t="shared" si="59"/>
        <v>2197.17817415952</v>
      </c>
    </row>
    <row r="699" spans="1:19" ht="14.1" customHeight="1">
      <c r="A699" s="38">
        <v>699</v>
      </c>
      <c r="B699" s="253" t="s">
        <v>38</v>
      </c>
      <c r="C699" s="253" t="s">
        <v>986</v>
      </c>
      <c r="D699" s="284" t="s">
        <v>219</v>
      </c>
      <c r="E699" s="49" t="s">
        <v>244</v>
      </c>
      <c r="F699" s="50" t="s">
        <v>153</v>
      </c>
      <c r="G699" s="268" t="s">
        <v>47</v>
      </c>
      <c r="H699" s="268" t="s">
        <v>142</v>
      </c>
      <c r="I699" s="286">
        <v>26.340168102307</v>
      </c>
      <c r="J699" s="287">
        <f t="shared" si="55"/>
        <v>80</v>
      </c>
      <c r="K699" s="288">
        <v>80</v>
      </c>
      <c r="L699" s="288"/>
      <c r="M699" s="289" t="e">
        <f t="shared" si="56"/>
        <v>#DIV/0!</v>
      </c>
      <c r="N699" s="289">
        <f t="shared" si="57"/>
        <v>0</v>
      </c>
      <c r="O699" s="290">
        <f>IF(K699="nio",0,IF(K699&gt;0,VLOOKUP(G699,'3-Productie normen'!A:K,VLOOKUP(K699,'3-Productie normen'!$B$35:$C$41,2,FALSE),FALSE)))/VLOOKUP(B699,'2-Kosten per locatie'!$A$12:$C$15,3,FALSE)</f>
        <v>0</v>
      </c>
      <c r="P699" s="290">
        <f t="shared" si="58"/>
        <v>0</v>
      </c>
      <c r="Q699" s="291"/>
      <c r="S699" s="292">
        <f t="shared" si="59"/>
        <v>2107.2134481845601</v>
      </c>
    </row>
    <row r="700" spans="1:19" ht="14.1" customHeight="1">
      <c r="A700" s="38">
        <v>700</v>
      </c>
      <c r="B700" s="253" t="s">
        <v>38</v>
      </c>
      <c r="C700" s="253" t="s">
        <v>986</v>
      </c>
      <c r="D700" s="284" t="s">
        <v>219</v>
      </c>
      <c r="E700" s="49" t="s">
        <v>245</v>
      </c>
      <c r="F700" s="50" t="s">
        <v>1017</v>
      </c>
      <c r="G700" s="268" t="s">
        <v>60</v>
      </c>
      <c r="H700" s="268" t="s">
        <v>139</v>
      </c>
      <c r="I700" s="286">
        <v>67.751000041184994</v>
      </c>
      <c r="J700" s="287">
        <f t="shared" si="55"/>
        <v>200</v>
      </c>
      <c r="K700" s="288">
        <v>200</v>
      </c>
      <c r="L700" s="288"/>
      <c r="M700" s="289" t="e">
        <f t="shared" si="56"/>
        <v>#DIV/0!</v>
      </c>
      <c r="N700" s="289">
        <f t="shared" si="57"/>
        <v>0</v>
      </c>
      <c r="O700" s="290">
        <f>IF(K700="nio",0,IF(K700&gt;0,VLOOKUP(G700,'3-Productie normen'!A:K,VLOOKUP(K700,'3-Productie normen'!$B$35:$C$41,2,FALSE),FALSE)))/VLOOKUP(B700,'2-Kosten per locatie'!$A$12:$C$15,3,FALSE)</f>
        <v>0</v>
      </c>
      <c r="P700" s="290">
        <f t="shared" si="58"/>
        <v>0</v>
      </c>
      <c r="Q700" s="291"/>
      <c r="S700" s="292">
        <f t="shared" si="59"/>
        <v>13550.200008237</v>
      </c>
    </row>
    <row r="701" spans="1:19" ht="14.1" customHeight="1">
      <c r="A701" s="38">
        <v>701</v>
      </c>
      <c r="B701" s="253" t="s">
        <v>38</v>
      </c>
      <c r="C701" s="253" t="s">
        <v>986</v>
      </c>
      <c r="D701" s="284" t="s">
        <v>219</v>
      </c>
      <c r="E701" s="49" t="s">
        <v>247</v>
      </c>
      <c r="F701" s="50" t="s">
        <v>1018</v>
      </c>
      <c r="G701" s="194" t="s">
        <v>65</v>
      </c>
      <c r="H701" s="268" t="s">
        <v>139</v>
      </c>
      <c r="I701" s="286">
        <v>2.2495753905370002</v>
      </c>
      <c r="J701" s="287">
        <f t="shared" si="55"/>
        <v>0</v>
      </c>
      <c r="K701" s="288" t="s">
        <v>104</v>
      </c>
      <c r="L701" s="288"/>
      <c r="M701" s="289">
        <f t="shared" si="56"/>
        <v>0</v>
      </c>
      <c r="N701" s="289">
        <f t="shared" si="57"/>
        <v>0</v>
      </c>
      <c r="O701" s="290">
        <f>IF(K701="nio",0,IF(K701&gt;0,VLOOKUP(G701,'3-Productie normen'!A:K,VLOOKUP(K701,'3-Productie normen'!$B$35:$C$41,2,FALSE),FALSE)))/VLOOKUP(B701,'2-Kosten per locatie'!$A$12:$C$15,3,FALSE)</f>
        <v>0</v>
      </c>
      <c r="P701" s="290">
        <f t="shared" si="58"/>
        <v>0</v>
      </c>
      <c r="Q701" s="291"/>
      <c r="S701" s="292">
        <f t="shared" si="59"/>
        <v>0</v>
      </c>
    </row>
    <row r="702" spans="1:19" ht="14.1" customHeight="1">
      <c r="A702" s="38">
        <v>702</v>
      </c>
      <c r="B702" s="253" t="s">
        <v>38</v>
      </c>
      <c r="C702" s="253" t="s">
        <v>986</v>
      </c>
      <c r="D702" s="284" t="s">
        <v>219</v>
      </c>
      <c r="E702" s="49" t="s">
        <v>248</v>
      </c>
      <c r="F702" s="50" t="s">
        <v>1019</v>
      </c>
      <c r="G702" s="271" t="s">
        <v>61</v>
      </c>
      <c r="H702" s="268" t="s">
        <v>139</v>
      </c>
      <c r="I702" s="286">
        <v>67.711217915335993</v>
      </c>
      <c r="J702" s="287">
        <f t="shared" si="55"/>
        <v>200</v>
      </c>
      <c r="K702" s="288">
        <v>200</v>
      </c>
      <c r="L702" s="288"/>
      <c r="M702" s="289" t="e">
        <f t="shared" si="56"/>
        <v>#DIV/0!</v>
      </c>
      <c r="N702" s="289">
        <f t="shared" si="57"/>
        <v>0</v>
      </c>
      <c r="O702" s="290">
        <f>IF(K702="nio",0,IF(K702&gt;0,VLOOKUP(G702,'3-Productie normen'!A:K,VLOOKUP(K702,'3-Productie normen'!$B$35:$C$41,2,FALSE),FALSE)))/VLOOKUP(B702,'2-Kosten per locatie'!$A$12:$C$15,3,FALSE)</f>
        <v>0</v>
      </c>
      <c r="P702" s="290">
        <f t="shared" si="58"/>
        <v>0</v>
      </c>
      <c r="Q702" s="291"/>
      <c r="S702" s="292">
        <f t="shared" si="59"/>
        <v>13542.243583067198</v>
      </c>
    </row>
    <row r="703" spans="1:19" ht="14.1" customHeight="1">
      <c r="A703" s="38">
        <v>703</v>
      </c>
      <c r="B703" s="253" t="s">
        <v>38</v>
      </c>
      <c r="C703" s="253" t="s">
        <v>986</v>
      </c>
      <c r="D703" s="284" t="s">
        <v>219</v>
      </c>
      <c r="E703" s="49" t="s">
        <v>249</v>
      </c>
      <c r="F703" s="50" t="s">
        <v>153</v>
      </c>
      <c r="G703" s="268" t="s">
        <v>47</v>
      </c>
      <c r="H703" s="268" t="s">
        <v>142</v>
      </c>
      <c r="I703" s="286">
        <v>26.339550995075001</v>
      </c>
      <c r="J703" s="287">
        <f t="shared" ref="J703:J766" si="60">SUM(K703:L703)</f>
        <v>80</v>
      </c>
      <c r="K703" s="288">
        <v>80</v>
      </c>
      <c r="L703" s="288"/>
      <c r="M703" s="289" t="e">
        <f t="shared" ref="M703:M766" si="61">IF(K703="nio",0,IF(K703&gt;0,K703*I703/O703,0))</f>
        <v>#DIV/0!</v>
      </c>
      <c r="N703" s="289">
        <f t="shared" ref="N703:N766" si="62">IF(L703&gt;0,L703*I703/P703,0)</f>
        <v>0</v>
      </c>
      <c r="O703" s="290">
        <f>IF(K703="nio",0,IF(K703&gt;0,VLOOKUP(G703,'3-Productie normen'!A:K,VLOOKUP(K703,'3-Productie normen'!$B$35:$C$41,2,FALSE),FALSE)))/VLOOKUP(B703,'2-Kosten per locatie'!$A$12:$C$15,3,FALSE)</f>
        <v>0</v>
      </c>
      <c r="P703" s="290">
        <f t="shared" ref="P703:P766" si="63">IF(L703&gt;0,O703*$P$8,0)</f>
        <v>0</v>
      </c>
      <c r="Q703" s="291"/>
      <c r="S703" s="292">
        <f t="shared" ref="S703:S766" si="64">J703*I703</f>
        <v>2107.1640796060001</v>
      </c>
    </row>
    <row r="704" spans="1:19" ht="14.1" customHeight="1">
      <c r="A704" s="38">
        <v>704</v>
      </c>
      <c r="B704" s="253" t="s">
        <v>38</v>
      </c>
      <c r="C704" s="253" t="s">
        <v>986</v>
      </c>
      <c r="D704" s="284" t="s">
        <v>219</v>
      </c>
      <c r="E704" s="49" t="s">
        <v>251</v>
      </c>
      <c r="F704" s="50" t="s">
        <v>1020</v>
      </c>
      <c r="G704" s="271" t="s">
        <v>61</v>
      </c>
      <c r="H704" s="268" t="s">
        <v>139</v>
      </c>
      <c r="I704" s="286">
        <v>50.410554346635003</v>
      </c>
      <c r="J704" s="287">
        <f t="shared" si="60"/>
        <v>200</v>
      </c>
      <c r="K704" s="288">
        <v>200</v>
      </c>
      <c r="L704" s="288"/>
      <c r="M704" s="289" t="e">
        <f t="shared" si="61"/>
        <v>#DIV/0!</v>
      </c>
      <c r="N704" s="289">
        <f t="shared" si="62"/>
        <v>0</v>
      </c>
      <c r="O704" s="290">
        <f>IF(K704="nio",0,IF(K704&gt;0,VLOOKUP(G704,'3-Productie normen'!A:K,VLOOKUP(K704,'3-Productie normen'!$B$35:$C$41,2,FALSE),FALSE)))/VLOOKUP(B704,'2-Kosten per locatie'!$A$12:$C$15,3,FALSE)</f>
        <v>0</v>
      </c>
      <c r="P704" s="290">
        <f t="shared" si="63"/>
        <v>0</v>
      </c>
      <c r="Q704" s="291"/>
      <c r="S704" s="292">
        <f t="shared" si="64"/>
        <v>10082.110869327</v>
      </c>
    </row>
    <row r="705" spans="1:19" ht="14.1" customHeight="1">
      <c r="A705" s="38">
        <v>705</v>
      </c>
      <c r="B705" s="253" t="s">
        <v>38</v>
      </c>
      <c r="C705" s="253" t="s">
        <v>986</v>
      </c>
      <c r="D705" s="284" t="s">
        <v>219</v>
      </c>
      <c r="E705" s="49" t="s">
        <v>252</v>
      </c>
      <c r="F705" s="50" t="s">
        <v>153</v>
      </c>
      <c r="G705" s="268" t="s">
        <v>47</v>
      </c>
      <c r="H705" s="268" t="s">
        <v>142</v>
      </c>
      <c r="I705" s="286">
        <v>24.540344284225998</v>
      </c>
      <c r="J705" s="287">
        <f t="shared" si="60"/>
        <v>80</v>
      </c>
      <c r="K705" s="288">
        <v>80</v>
      </c>
      <c r="L705" s="288"/>
      <c r="M705" s="289" t="e">
        <f t="shared" si="61"/>
        <v>#DIV/0!</v>
      </c>
      <c r="N705" s="289">
        <f t="shared" si="62"/>
        <v>0</v>
      </c>
      <c r="O705" s="290">
        <f>IF(K705="nio",0,IF(K705&gt;0,VLOOKUP(G705,'3-Productie normen'!A:K,VLOOKUP(K705,'3-Productie normen'!$B$35:$C$41,2,FALSE),FALSE)))/VLOOKUP(B705,'2-Kosten per locatie'!$A$12:$C$15,3,FALSE)</f>
        <v>0</v>
      </c>
      <c r="P705" s="290">
        <f t="shared" si="63"/>
        <v>0</v>
      </c>
      <c r="Q705" s="291"/>
      <c r="S705" s="292">
        <f t="shared" si="64"/>
        <v>1963.2275427380798</v>
      </c>
    </row>
    <row r="706" spans="1:19" ht="14.1" customHeight="1">
      <c r="A706" s="38">
        <v>706</v>
      </c>
      <c r="B706" s="253" t="s">
        <v>38</v>
      </c>
      <c r="C706" s="253" t="s">
        <v>986</v>
      </c>
      <c r="D706" s="284" t="s">
        <v>219</v>
      </c>
      <c r="E706" s="49" t="s">
        <v>253</v>
      </c>
      <c r="F706" s="50" t="s">
        <v>1021</v>
      </c>
      <c r="G706" s="271" t="s">
        <v>61</v>
      </c>
      <c r="H706" s="268" t="s">
        <v>139</v>
      </c>
      <c r="I706" s="286">
        <v>51.632251013224</v>
      </c>
      <c r="J706" s="287">
        <f t="shared" si="60"/>
        <v>200</v>
      </c>
      <c r="K706" s="288">
        <v>200</v>
      </c>
      <c r="L706" s="288"/>
      <c r="M706" s="289" t="e">
        <f t="shared" si="61"/>
        <v>#DIV/0!</v>
      </c>
      <c r="N706" s="289">
        <f t="shared" si="62"/>
        <v>0</v>
      </c>
      <c r="O706" s="290">
        <f>IF(K706="nio",0,IF(K706&gt;0,VLOOKUP(G706,'3-Productie normen'!A:K,VLOOKUP(K706,'3-Productie normen'!$B$35:$C$41,2,FALSE),FALSE)))/VLOOKUP(B706,'2-Kosten per locatie'!$A$12:$C$15,3,FALSE)</f>
        <v>0</v>
      </c>
      <c r="P706" s="290">
        <f t="shared" si="63"/>
        <v>0</v>
      </c>
      <c r="Q706" s="291"/>
      <c r="S706" s="292">
        <f t="shared" si="64"/>
        <v>10326.450202644801</v>
      </c>
    </row>
    <row r="707" spans="1:19" ht="14.1" customHeight="1">
      <c r="A707" s="38">
        <v>707</v>
      </c>
      <c r="B707" s="253" t="s">
        <v>38</v>
      </c>
      <c r="C707" s="253" t="s">
        <v>986</v>
      </c>
      <c r="D707" s="284" t="s">
        <v>219</v>
      </c>
      <c r="E707" s="49" t="s">
        <v>254</v>
      </c>
      <c r="F707" s="50" t="s">
        <v>1022</v>
      </c>
      <c r="G707" s="268" t="s">
        <v>47</v>
      </c>
      <c r="H707" s="268" t="s">
        <v>142</v>
      </c>
      <c r="I707" s="286">
        <v>9.2118024004349994</v>
      </c>
      <c r="J707" s="287">
        <f t="shared" si="60"/>
        <v>80</v>
      </c>
      <c r="K707" s="288">
        <v>80</v>
      </c>
      <c r="L707" s="288"/>
      <c r="M707" s="289" t="e">
        <f t="shared" si="61"/>
        <v>#DIV/0!</v>
      </c>
      <c r="N707" s="289">
        <f t="shared" si="62"/>
        <v>0</v>
      </c>
      <c r="O707" s="290">
        <f>IF(K707="nio",0,IF(K707&gt;0,VLOOKUP(G707,'3-Productie normen'!A:K,VLOOKUP(K707,'3-Productie normen'!$B$35:$C$41,2,FALSE),FALSE)))/VLOOKUP(B707,'2-Kosten per locatie'!$A$12:$C$15,3,FALSE)</f>
        <v>0</v>
      </c>
      <c r="P707" s="290">
        <f t="shared" si="63"/>
        <v>0</v>
      </c>
      <c r="Q707" s="291"/>
      <c r="S707" s="292">
        <f t="shared" si="64"/>
        <v>736.94419203479993</v>
      </c>
    </row>
    <row r="708" spans="1:19" ht="14.1" customHeight="1">
      <c r="A708" s="38">
        <v>708</v>
      </c>
      <c r="B708" s="253" t="s">
        <v>38</v>
      </c>
      <c r="C708" s="253" t="s">
        <v>986</v>
      </c>
      <c r="D708" s="284" t="s">
        <v>219</v>
      </c>
      <c r="E708" s="49" t="s">
        <v>257</v>
      </c>
      <c r="F708" s="50" t="s">
        <v>1022</v>
      </c>
      <c r="G708" s="268" t="s">
        <v>47</v>
      </c>
      <c r="H708" s="268" t="s">
        <v>142</v>
      </c>
      <c r="I708" s="286">
        <v>9.2127743439340009</v>
      </c>
      <c r="J708" s="287">
        <f t="shared" si="60"/>
        <v>80</v>
      </c>
      <c r="K708" s="288">
        <v>80</v>
      </c>
      <c r="L708" s="288"/>
      <c r="M708" s="289" t="e">
        <f t="shared" si="61"/>
        <v>#DIV/0!</v>
      </c>
      <c r="N708" s="289">
        <f t="shared" si="62"/>
        <v>0</v>
      </c>
      <c r="O708" s="290">
        <f>IF(K708="nio",0,IF(K708&gt;0,VLOOKUP(G708,'3-Productie normen'!A:K,VLOOKUP(K708,'3-Productie normen'!$B$35:$C$41,2,FALSE),FALSE)))/VLOOKUP(B708,'2-Kosten per locatie'!$A$12:$C$15,3,FALSE)</f>
        <v>0</v>
      </c>
      <c r="P708" s="290">
        <f t="shared" si="63"/>
        <v>0</v>
      </c>
      <c r="Q708" s="291"/>
      <c r="S708" s="292">
        <f t="shared" si="64"/>
        <v>737.02194751472007</v>
      </c>
    </row>
    <row r="709" spans="1:19" ht="14.1" customHeight="1">
      <c r="A709" s="38">
        <v>709</v>
      </c>
      <c r="B709" s="253" t="s">
        <v>38</v>
      </c>
      <c r="C709" s="253" t="s">
        <v>986</v>
      </c>
      <c r="D709" s="284" t="s">
        <v>219</v>
      </c>
      <c r="E709" s="49" t="s">
        <v>259</v>
      </c>
      <c r="F709" s="50" t="s">
        <v>153</v>
      </c>
      <c r="G709" s="268" t="s">
        <v>47</v>
      </c>
      <c r="H709" s="268" t="s">
        <v>142</v>
      </c>
      <c r="I709" s="286">
        <v>24.540035730610001</v>
      </c>
      <c r="J709" s="287">
        <f t="shared" si="60"/>
        <v>80</v>
      </c>
      <c r="K709" s="288">
        <v>80</v>
      </c>
      <c r="L709" s="288"/>
      <c r="M709" s="289" t="e">
        <f t="shared" si="61"/>
        <v>#DIV/0!</v>
      </c>
      <c r="N709" s="289">
        <f t="shared" si="62"/>
        <v>0</v>
      </c>
      <c r="O709" s="290">
        <f>IF(K709="nio",0,IF(K709&gt;0,VLOOKUP(G709,'3-Productie normen'!A:K,VLOOKUP(K709,'3-Productie normen'!$B$35:$C$41,2,FALSE),FALSE)))/VLOOKUP(B709,'2-Kosten per locatie'!$A$12:$C$15,3,FALSE)</f>
        <v>0</v>
      </c>
      <c r="P709" s="290">
        <f t="shared" si="63"/>
        <v>0</v>
      </c>
      <c r="Q709" s="291"/>
      <c r="S709" s="292">
        <f t="shared" si="64"/>
        <v>1963.2028584488</v>
      </c>
    </row>
    <row r="710" spans="1:19" ht="14.1" customHeight="1">
      <c r="A710" s="38">
        <v>710</v>
      </c>
      <c r="B710" s="253" t="s">
        <v>38</v>
      </c>
      <c r="C710" s="253" t="s">
        <v>986</v>
      </c>
      <c r="D710" s="284" t="s">
        <v>219</v>
      </c>
      <c r="E710" s="49" t="s">
        <v>261</v>
      </c>
      <c r="F710" s="50" t="s">
        <v>153</v>
      </c>
      <c r="G710" s="268" t="s">
        <v>47</v>
      </c>
      <c r="H710" s="268" t="s">
        <v>142</v>
      </c>
      <c r="I710" s="286">
        <v>24.537302274373999</v>
      </c>
      <c r="J710" s="287">
        <f t="shared" si="60"/>
        <v>80</v>
      </c>
      <c r="K710" s="288">
        <v>80</v>
      </c>
      <c r="L710" s="288"/>
      <c r="M710" s="289" t="e">
        <f t="shared" si="61"/>
        <v>#DIV/0!</v>
      </c>
      <c r="N710" s="289">
        <f t="shared" si="62"/>
        <v>0</v>
      </c>
      <c r="O710" s="290">
        <f>IF(K710="nio",0,IF(K710&gt;0,VLOOKUP(G710,'3-Productie normen'!A:K,VLOOKUP(K710,'3-Productie normen'!$B$35:$C$41,2,FALSE),FALSE)))/VLOOKUP(B710,'2-Kosten per locatie'!$A$12:$C$15,3,FALSE)</f>
        <v>0</v>
      </c>
      <c r="P710" s="290">
        <f t="shared" si="63"/>
        <v>0</v>
      </c>
      <c r="Q710" s="291"/>
      <c r="S710" s="292">
        <f t="shared" si="64"/>
        <v>1962.98418194992</v>
      </c>
    </row>
    <row r="711" spans="1:19" ht="14.1" customHeight="1">
      <c r="A711" s="38">
        <v>711</v>
      </c>
      <c r="B711" s="253" t="s">
        <v>38</v>
      </c>
      <c r="C711" s="253" t="s">
        <v>986</v>
      </c>
      <c r="D711" s="284" t="s">
        <v>219</v>
      </c>
      <c r="E711" s="49" t="s">
        <v>262</v>
      </c>
      <c r="F711" s="50" t="s">
        <v>968</v>
      </c>
      <c r="G711" s="268" t="s">
        <v>47</v>
      </c>
      <c r="H711" s="268" t="s">
        <v>142</v>
      </c>
      <c r="I711" s="286">
        <v>9.2118024004349994</v>
      </c>
      <c r="J711" s="287">
        <f t="shared" si="60"/>
        <v>80</v>
      </c>
      <c r="K711" s="288">
        <v>80</v>
      </c>
      <c r="L711" s="288"/>
      <c r="M711" s="289" t="e">
        <f t="shared" si="61"/>
        <v>#DIV/0!</v>
      </c>
      <c r="N711" s="289">
        <f t="shared" si="62"/>
        <v>0</v>
      </c>
      <c r="O711" s="290">
        <f>IF(K711="nio",0,IF(K711&gt;0,VLOOKUP(G711,'3-Productie normen'!A:K,VLOOKUP(K711,'3-Productie normen'!$B$35:$C$41,2,FALSE),FALSE)))/VLOOKUP(B711,'2-Kosten per locatie'!$A$12:$C$15,3,FALSE)</f>
        <v>0</v>
      </c>
      <c r="P711" s="290">
        <f t="shared" si="63"/>
        <v>0</v>
      </c>
      <c r="Q711" s="291"/>
      <c r="S711" s="292">
        <f t="shared" si="64"/>
        <v>736.94419203479993</v>
      </c>
    </row>
    <row r="712" spans="1:19" ht="14.1" customHeight="1">
      <c r="A712" s="38">
        <v>712</v>
      </c>
      <c r="B712" s="253" t="s">
        <v>38</v>
      </c>
      <c r="C712" s="253" t="s">
        <v>986</v>
      </c>
      <c r="D712" s="284" t="s">
        <v>219</v>
      </c>
      <c r="E712" s="49" t="s">
        <v>264</v>
      </c>
      <c r="F712" s="50" t="s">
        <v>968</v>
      </c>
      <c r="G712" s="268" t="s">
        <v>47</v>
      </c>
      <c r="H712" s="268" t="s">
        <v>142</v>
      </c>
      <c r="I712" s="286">
        <v>9.2137462874330005</v>
      </c>
      <c r="J712" s="287">
        <f t="shared" si="60"/>
        <v>80</v>
      </c>
      <c r="K712" s="288">
        <v>80</v>
      </c>
      <c r="L712" s="288"/>
      <c r="M712" s="289" t="e">
        <f t="shared" si="61"/>
        <v>#DIV/0!</v>
      </c>
      <c r="N712" s="289">
        <f t="shared" si="62"/>
        <v>0</v>
      </c>
      <c r="O712" s="290">
        <f>IF(K712="nio",0,IF(K712&gt;0,VLOOKUP(G712,'3-Productie normen'!A:K,VLOOKUP(K712,'3-Productie normen'!$B$35:$C$41,2,FALSE),FALSE)))/VLOOKUP(B712,'2-Kosten per locatie'!$A$12:$C$15,3,FALSE)</f>
        <v>0</v>
      </c>
      <c r="P712" s="290">
        <f t="shared" si="63"/>
        <v>0</v>
      </c>
      <c r="Q712" s="291"/>
      <c r="S712" s="292">
        <f t="shared" si="64"/>
        <v>737.09970299463998</v>
      </c>
    </row>
    <row r="713" spans="1:19" ht="14.1" customHeight="1">
      <c r="A713" s="38">
        <v>713</v>
      </c>
      <c r="B713" s="253" t="s">
        <v>38</v>
      </c>
      <c r="C713" s="253" t="s">
        <v>986</v>
      </c>
      <c r="D713" s="284" t="s">
        <v>219</v>
      </c>
      <c r="E713" s="49" t="s">
        <v>268</v>
      </c>
      <c r="F713" s="50" t="s">
        <v>153</v>
      </c>
      <c r="G713" s="268" t="s">
        <v>47</v>
      </c>
      <c r="H713" s="268" t="s">
        <v>142</v>
      </c>
      <c r="I713" s="286">
        <v>24.541769186844999</v>
      </c>
      <c r="J713" s="287">
        <f t="shared" si="60"/>
        <v>80</v>
      </c>
      <c r="K713" s="288">
        <v>80</v>
      </c>
      <c r="L713" s="288"/>
      <c r="M713" s="289" t="e">
        <f t="shared" si="61"/>
        <v>#DIV/0!</v>
      </c>
      <c r="N713" s="289">
        <f t="shared" si="62"/>
        <v>0</v>
      </c>
      <c r="O713" s="290">
        <f>IF(K713="nio",0,IF(K713&gt;0,VLOOKUP(G713,'3-Productie normen'!A:K,VLOOKUP(K713,'3-Productie normen'!$B$35:$C$41,2,FALSE),FALSE)))/VLOOKUP(B713,'2-Kosten per locatie'!$A$12:$C$15,3,FALSE)</f>
        <v>0</v>
      </c>
      <c r="P713" s="290">
        <f t="shared" si="63"/>
        <v>0</v>
      </c>
      <c r="Q713" s="291"/>
      <c r="S713" s="292">
        <f t="shared" si="64"/>
        <v>1963.3415349475999</v>
      </c>
    </row>
    <row r="714" spans="1:19" ht="14.1" customHeight="1">
      <c r="A714" s="38">
        <v>714</v>
      </c>
      <c r="B714" s="253" t="s">
        <v>38</v>
      </c>
      <c r="C714" s="253" t="s">
        <v>986</v>
      </c>
      <c r="D714" s="284" t="s">
        <v>219</v>
      </c>
      <c r="E714" s="49" t="s">
        <v>270</v>
      </c>
      <c r="F714" s="50" t="s">
        <v>153</v>
      </c>
      <c r="G714" s="268" t="s">
        <v>47</v>
      </c>
      <c r="H714" s="268" t="s">
        <v>142</v>
      </c>
      <c r="I714" s="286">
        <v>24.537302274373999</v>
      </c>
      <c r="J714" s="287">
        <f t="shared" si="60"/>
        <v>80</v>
      </c>
      <c r="K714" s="288">
        <v>80</v>
      </c>
      <c r="L714" s="288"/>
      <c r="M714" s="289" t="e">
        <f t="shared" si="61"/>
        <v>#DIV/0!</v>
      </c>
      <c r="N714" s="289">
        <f t="shared" si="62"/>
        <v>0</v>
      </c>
      <c r="O714" s="290">
        <f>IF(K714="nio",0,IF(K714&gt;0,VLOOKUP(G714,'3-Productie normen'!A:K,VLOOKUP(K714,'3-Productie normen'!$B$35:$C$41,2,FALSE),FALSE)))/VLOOKUP(B714,'2-Kosten per locatie'!$A$12:$C$15,3,FALSE)</f>
        <v>0</v>
      </c>
      <c r="P714" s="290">
        <f t="shared" si="63"/>
        <v>0</v>
      </c>
      <c r="Q714" s="291"/>
      <c r="S714" s="292">
        <f t="shared" si="64"/>
        <v>1962.98418194992</v>
      </c>
    </row>
    <row r="715" spans="1:19" ht="14.1" customHeight="1">
      <c r="A715" s="38">
        <v>715</v>
      </c>
      <c r="B715" s="253" t="s">
        <v>38</v>
      </c>
      <c r="C715" s="253" t="s">
        <v>986</v>
      </c>
      <c r="D715" s="284" t="s">
        <v>219</v>
      </c>
      <c r="E715" s="49" t="s">
        <v>271</v>
      </c>
      <c r="F715" s="50" t="s">
        <v>127</v>
      </c>
      <c r="G715" s="268" t="s">
        <v>48</v>
      </c>
      <c r="H715" s="268" t="s">
        <v>139</v>
      </c>
      <c r="I715" s="286">
        <v>2.1003355543620001</v>
      </c>
      <c r="J715" s="287">
        <f t="shared" si="60"/>
        <v>400</v>
      </c>
      <c r="K715" s="288">
        <v>200</v>
      </c>
      <c r="L715" s="288">
        <v>200</v>
      </c>
      <c r="M715" s="289" t="e">
        <f t="shared" si="61"/>
        <v>#DIV/0!</v>
      </c>
      <c r="N715" s="289" t="e">
        <f t="shared" si="62"/>
        <v>#DIV/0!</v>
      </c>
      <c r="O715" s="290">
        <f>IF(K715="nio",0,IF(K715&gt;0,VLOOKUP(G715,'3-Productie normen'!A:K,VLOOKUP(K715,'3-Productie normen'!$B$35:$C$41,2,FALSE),FALSE)))/VLOOKUP(B715,'2-Kosten per locatie'!$A$12:$C$15,3,FALSE)</f>
        <v>0</v>
      </c>
      <c r="P715" s="290">
        <f t="shared" si="63"/>
        <v>0</v>
      </c>
      <c r="Q715" s="291"/>
      <c r="S715" s="292">
        <f t="shared" si="64"/>
        <v>840.13422174480002</v>
      </c>
    </row>
    <row r="716" spans="1:19" ht="14.1" customHeight="1">
      <c r="A716" s="38">
        <v>716</v>
      </c>
      <c r="B716" s="253" t="s">
        <v>38</v>
      </c>
      <c r="C716" s="253" t="s">
        <v>986</v>
      </c>
      <c r="D716" s="284" t="s">
        <v>219</v>
      </c>
      <c r="E716" s="49" t="s">
        <v>272</v>
      </c>
      <c r="F716" s="50" t="s">
        <v>968</v>
      </c>
      <c r="G716" s="268" t="s">
        <v>47</v>
      </c>
      <c r="H716" s="268" t="s">
        <v>142</v>
      </c>
      <c r="I716" s="286">
        <v>9.2149523991660001</v>
      </c>
      <c r="J716" s="287">
        <f t="shared" si="60"/>
        <v>80</v>
      </c>
      <c r="K716" s="288">
        <v>80</v>
      </c>
      <c r="L716" s="288"/>
      <c r="M716" s="289" t="e">
        <f t="shared" si="61"/>
        <v>#DIV/0!</v>
      </c>
      <c r="N716" s="289">
        <f t="shared" si="62"/>
        <v>0</v>
      </c>
      <c r="O716" s="290">
        <f>IF(K716="nio",0,IF(K716&gt;0,VLOOKUP(G716,'3-Productie normen'!A:K,VLOOKUP(K716,'3-Productie normen'!$B$35:$C$41,2,FALSE),FALSE)))/VLOOKUP(B716,'2-Kosten per locatie'!$A$12:$C$15,3,FALSE)</f>
        <v>0</v>
      </c>
      <c r="P716" s="290">
        <f t="shared" si="63"/>
        <v>0</v>
      </c>
      <c r="Q716" s="291"/>
      <c r="S716" s="292">
        <f t="shared" si="64"/>
        <v>737.19619193328003</v>
      </c>
    </row>
    <row r="717" spans="1:19" ht="14.1" customHeight="1">
      <c r="A717" s="38">
        <v>717</v>
      </c>
      <c r="B717" s="253" t="s">
        <v>38</v>
      </c>
      <c r="C717" s="253" t="s">
        <v>986</v>
      </c>
      <c r="D717" s="284" t="s">
        <v>219</v>
      </c>
      <c r="E717" s="49" t="s">
        <v>274</v>
      </c>
      <c r="F717" s="50" t="s">
        <v>1023</v>
      </c>
      <c r="G717" s="271" t="s">
        <v>61</v>
      </c>
      <c r="H717" s="268" t="s">
        <v>139</v>
      </c>
      <c r="I717" s="286">
        <v>36.389927309325998</v>
      </c>
      <c r="J717" s="287">
        <f t="shared" si="60"/>
        <v>200</v>
      </c>
      <c r="K717" s="288">
        <v>200</v>
      </c>
      <c r="L717" s="288"/>
      <c r="M717" s="289" t="e">
        <f t="shared" si="61"/>
        <v>#DIV/0!</v>
      </c>
      <c r="N717" s="289">
        <f t="shared" si="62"/>
        <v>0</v>
      </c>
      <c r="O717" s="290">
        <f>IF(K717="nio",0,IF(K717&gt;0,VLOOKUP(G717,'3-Productie normen'!A:K,VLOOKUP(K717,'3-Productie normen'!$B$35:$C$41,2,FALSE),FALSE)))/VLOOKUP(B717,'2-Kosten per locatie'!$A$12:$C$15,3,FALSE)</f>
        <v>0</v>
      </c>
      <c r="P717" s="290">
        <f t="shared" si="63"/>
        <v>0</v>
      </c>
      <c r="Q717" s="291"/>
      <c r="S717" s="292">
        <f t="shared" si="64"/>
        <v>7277.9854618651998</v>
      </c>
    </row>
    <row r="718" spans="1:19" ht="14.1" customHeight="1">
      <c r="A718" s="38">
        <v>718</v>
      </c>
      <c r="B718" s="253" t="s">
        <v>38</v>
      </c>
      <c r="C718" s="253" t="s">
        <v>986</v>
      </c>
      <c r="D718" s="284" t="s">
        <v>219</v>
      </c>
      <c r="E718" s="49" t="s">
        <v>1024</v>
      </c>
      <c r="F718" s="50" t="s">
        <v>1025</v>
      </c>
      <c r="G718" s="271" t="s">
        <v>61</v>
      </c>
      <c r="H718" s="268" t="s">
        <v>142</v>
      </c>
      <c r="I718" s="286">
        <v>69.358907472908001</v>
      </c>
      <c r="J718" s="287">
        <f t="shared" si="60"/>
        <v>200</v>
      </c>
      <c r="K718" s="288">
        <v>200</v>
      </c>
      <c r="L718" s="288"/>
      <c r="M718" s="289" t="e">
        <f t="shared" si="61"/>
        <v>#DIV/0!</v>
      </c>
      <c r="N718" s="289">
        <f t="shared" si="62"/>
        <v>0</v>
      </c>
      <c r="O718" s="290">
        <f>IF(K718="nio",0,IF(K718&gt;0,VLOOKUP(G718,'3-Productie normen'!A:K,VLOOKUP(K718,'3-Productie normen'!$B$35:$C$41,2,FALSE),FALSE)))/VLOOKUP(B718,'2-Kosten per locatie'!$A$12:$C$15,3,FALSE)</f>
        <v>0</v>
      </c>
      <c r="P718" s="290">
        <f t="shared" si="63"/>
        <v>0</v>
      </c>
      <c r="Q718" s="291"/>
      <c r="S718" s="292">
        <f t="shared" si="64"/>
        <v>13871.781494581601</v>
      </c>
    </row>
    <row r="719" spans="1:19" ht="14.1" customHeight="1">
      <c r="A719" s="38">
        <v>719</v>
      </c>
      <c r="B719" s="253" t="s">
        <v>38</v>
      </c>
      <c r="C719" s="253" t="s">
        <v>986</v>
      </c>
      <c r="D719" s="284" t="s">
        <v>219</v>
      </c>
      <c r="E719" s="49" t="s">
        <v>1026</v>
      </c>
      <c r="F719" s="50" t="s">
        <v>77</v>
      </c>
      <c r="G719" s="271" t="s">
        <v>56</v>
      </c>
      <c r="H719" s="268" t="s">
        <v>142</v>
      </c>
      <c r="I719" s="286">
        <v>184.96616959303699</v>
      </c>
      <c r="J719" s="287">
        <f t="shared" si="60"/>
        <v>200</v>
      </c>
      <c r="K719" s="288">
        <v>200</v>
      </c>
      <c r="L719" s="288"/>
      <c r="M719" s="289" t="e">
        <f t="shared" si="61"/>
        <v>#DIV/0!</v>
      </c>
      <c r="N719" s="289">
        <f t="shared" si="62"/>
        <v>0</v>
      </c>
      <c r="O719" s="290">
        <f>IF(K719="nio",0,IF(K719&gt;0,VLOOKUP(G719,'3-Productie normen'!A:K,VLOOKUP(K719,'3-Productie normen'!$B$35:$C$41,2,FALSE),FALSE)))/VLOOKUP(B719,'2-Kosten per locatie'!$A$12:$C$15,3,FALSE)</f>
        <v>0</v>
      </c>
      <c r="P719" s="290">
        <f t="shared" si="63"/>
        <v>0</v>
      </c>
      <c r="Q719" s="291"/>
      <c r="S719" s="292">
        <f t="shared" si="64"/>
        <v>36993.233918607402</v>
      </c>
    </row>
    <row r="720" spans="1:19" ht="14.1" customHeight="1">
      <c r="A720" s="38">
        <v>720</v>
      </c>
      <c r="B720" s="253" t="s">
        <v>38</v>
      </c>
      <c r="C720" s="253" t="s">
        <v>986</v>
      </c>
      <c r="D720" s="284" t="s">
        <v>219</v>
      </c>
      <c r="E720" s="49" t="s">
        <v>1027</v>
      </c>
      <c r="F720" s="50" t="s">
        <v>210</v>
      </c>
      <c r="G720" s="268" t="s">
        <v>49</v>
      </c>
      <c r="H720" s="268" t="s">
        <v>139</v>
      </c>
      <c r="I720" s="286">
        <v>88.916507159494998</v>
      </c>
      <c r="J720" s="287">
        <f t="shared" si="60"/>
        <v>200</v>
      </c>
      <c r="K720" s="288">
        <v>200</v>
      </c>
      <c r="L720" s="288"/>
      <c r="M720" s="289" t="e">
        <f t="shared" si="61"/>
        <v>#DIV/0!</v>
      </c>
      <c r="N720" s="289">
        <f t="shared" si="62"/>
        <v>0</v>
      </c>
      <c r="O720" s="290">
        <f>IF(K720="nio",0,IF(K720&gt;0,VLOOKUP(G720,'3-Productie normen'!A:K,VLOOKUP(K720,'3-Productie normen'!$B$35:$C$41,2,FALSE),FALSE)))/VLOOKUP(B720,'2-Kosten per locatie'!$A$12:$C$15,3,FALSE)</f>
        <v>0</v>
      </c>
      <c r="P720" s="290">
        <f t="shared" si="63"/>
        <v>0</v>
      </c>
      <c r="Q720" s="291"/>
      <c r="S720" s="292">
        <f t="shared" si="64"/>
        <v>17783.301431898999</v>
      </c>
    </row>
    <row r="721" spans="1:19" ht="14.1" customHeight="1">
      <c r="A721" s="38">
        <v>721</v>
      </c>
      <c r="B721" s="253" t="s">
        <v>38</v>
      </c>
      <c r="C721" s="253" t="s">
        <v>986</v>
      </c>
      <c r="D721" s="284" t="s">
        <v>219</v>
      </c>
      <c r="E721" s="49" t="s">
        <v>1028</v>
      </c>
      <c r="F721" s="50" t="s">
        <v>610</v>
      </c>
      <c r="G721" s="271" t="s">
        <v>58</v>
      </c>
      <c r="H721" s="268" t="s">
        <v>139</v>
      </c>
      <c r="I721" s="286">
        <v>11.086719777900999</v>
      </c>
      <c r="J721" s="287">
        <f t="shared" si="60"/>
        <v>200</v>
      </c>
      <c r="K721" s="288">
        <v>200</v>
      </c>
      <c r="L721" s="288"/>
      <c r="M721" s="289" t="e">
        <f t="shared" si="61"/>
        <v>#DIV/0!</v>
      </c>
      <c r="N721" s="289">
        <f t="shared" si="62"/>
        <v>0</v>
      </c>
      <c r="O721" s="290">
        <f>IF(K721="nio",0,IF(K721&gt;0,VLOOKUP(G721,'3-Productie normen'!A:K,VLOOKUP(K721,'3-Productie normen'!$B$35:$C$41,2,FALSE),FALSE)))/VLOOKUP(B721,'2-Kosten per locatie'!$A$12:$C$15,3,FALSE)</f>
        <v>0</v>
      </c>
      <c r="P721" s="290">
        <f t="shared" si="63"/>
        <v>0</v>
      </c>
      <c r="Q721" s="291"/>
      <c r="S721" s="292">
        <f t="shared" si="64"/>
        <v>2217.3439555801997</v>
      </c>
    </row>
    <row r="722" spans="1:19" ht="14.1" customHeight="1">
      <c r="A722" s="38">
        <v>722</v>
      </c>
      <c r="B722" s="253" t="s">
        <v>38</v>
      </c>
      <c r="C722" s="253" t="s">
        <v>986</v>
      </c>
      <c r="D722" s="284" t="s">
        <v>219</v>
      </c>
      <c r="E722" s="49" t="s">
        <v>1029</v>
      </c>
      <c r="F722" s="50" t="s">
        <v>138</v>
      </c>
      <c r="G722" s="194" t="s">
        <v>65</v>
      </c>
      <c r="H722" s="268" t="s">
        <v>139</v>
      </c>
      <c r="I722" s="286">
        <v>2.1503325057180001</v>
      </c>
      <c r="J722" s="287">
        <f t="shared" si="60"/>
        <v>0</v>
      </c>
      <c r="K722" s="288" t="s">
        <v>104</v>
      </c>
      <c r="L722" s="288"/>
      <c r="M722" s="289">
        <f t="shared" si="61"/>
        <v>0</v>
      </c>
      <c r="N722" s="289">
        <f t="shared" si="62"/>
        <v>0</v>
      </c>
      <c r="O722" s="290">
        <f>IF(K722="nio",0,IF(K722&gt;0,VLOOKUP(G722,'3-Productie normen'!A:K,VLOOKUP(K722,'3-Productie normen'!$B$35:$C$41,2,FALSE),FALSE)))/VLOOKUP(B722,'2-Kosten per locatie'!$A$12:$C$15,3,FALSE)</f>
        <v>0</v>
      </c>
      <c r="P722" s="290">
        <f t="shared" si="63"/>
        <v>0</v>
      </c>
      <c r="Q722" s="291"/>
      <c r="S722" s="292">
        <f t="shared" si="64"/>
        <v>0</v>
      </c>
    </row>
    <row r="723" spans="1:19" ht="14.1" customHeight="1">
      <c r="A723" s="38">
        <v>723</v>
      </c>
      <c r="B723" s="253" t="s">
        <v>38</v>
      </c>
      <c r="C723" s="253" t="s">
        <v>986</v>
      </c>
      <c r="D723" s="284" t="s">
        <v>219</v>
      </c>
      <c r="E723" s="49" t="s">
        <v>1030</v>
      </c>
      <c r="F723" s="50" t="s">
        <v>771</v>
      </c>
      <c r="G723" s="268" t="s">
        <v>50</v>
      </c>
      <c r="H723" s="268" t="s">
        <v>139</v>
      </c>
      <c r="I723" s="286">
        <v>5.1595457121620001</v>
      </c>
      <c r="J723" s="287">
        <f t="shared" si="60"/>
        <v>200</v>
      </c>
      <c r="K723" s="288">
        <v>200</v>
      </c>
      <c r="L723" s="288"/>
      <c r="M723" s="289" t="e">
        <f t="shared" si="61"/>
        <v>#DIV/0!</v>
      </c>
      <c r="N723" s="289">
        <f t="shared" si="62"/>
        <v>0</v>
      </c>
      <c r="O723" s="290">
        <f>IF(K723="nio",0,IF(K723&gt;0,VLOOKUP(G723,'3-Productie normen'!A:K,VLOOKUP(K723,'3-Productie normen'!$B$35:$C$41,2,FALSE),FALSE)))/VLOOKUP(B723,'2-Kosten per locatie'!$A$12:$C$15,3,FALSE)</f>
        <v>0</v>
      </c>
      <c r="P723" s="290">
        <f t="shared" si="63"/>
        <v>0</v>
      </c>
      <c r="Q723" s="291"/>
      <c r="S723" s="292">
        <f t="shared" si="64"/>
        <v>1031.9091424324001</v>
      </c>
    </row>
    <row r="724" spans="1:19" ht="14.1" customHeight="1">
      <c r="A724" s="38">
        <v>724</v>
      </c>
      <c r="B724" s="253" t="s">
        <v>38</v>
      </c>
      <c r="C724" s="253" t="s">
        <v>986</v>
      </c>
      <c r="D724" s="284" t="s">
        <v>918</v>
      </c>
      <c r="E724" s="49" t="s">
        <v>1031</v>
      </c>
      <c r="F724" s="50" t="s">
        <v>973</v>
      </c>
      <c r="G724" s="194" t="s">
        <v>65</v>
      </c>
      <c r="H724" s="268" t="s">
        <v>139</v>
      </c>
      <c r="I724" s="286">
        <v>34.815750000000001</v>
      </c>
      <c r="J724" s="287">
        <f t="shared" si="60"/>
        <v>0</v>
      </c>
      <c r="K724" s="288" t="s">
        <v>104</v>
      </c>
      <c r="L724" s="288"/>
      <c r="M724" s="289">
        <f t="shared" si="61"/>
        <v>0</v>
      </c>
      <c r="N724" s="289">
        <f t="shared" si="62"/>
        <v>0</v>
      </c>
      <c r="O724" s="290">
        <f>IF(K724="nio",0,IF(K724&gt;0,VLOOKUP(G724,'3-Productie normen'!A:K,VLOOKUP(K724,'3-Productie normen'!$B$35:$C$41,2,FALSE),FALSE)))/VLOOKUP(B724,'2-Kosten per locatie'!$A$12:$C$15,3,FALSE)</f>
        <v>0</v>
      </c>
      <c r="P724" s="290">
        <f t="shared" si="63"/>
        <v>0</v>
      </c>
      <c r="Q724" s="291"/>
      <c r="S724" s="292">
        <f t="shared" si="64"/>
        <v>0</v>
      </c>
    </row>
    <row r="725" spans="1:19" ht="14.1" customHeight="1">
      <c r="A725" s="38">
        <v>725</v>
      </c>
      <c r="B725" s="253" t="s">
        <v>38</v>
      </c>
      <c r="C725" s="253" t="s">
        <v>986</v>
      </c>
      <c r="D725" s="284" t="s">
        <v>918</v>
      </c>
      <c r="E725" s="49" t="s">
        <v>1032</v>
      </c>
      <c r="F725" s="50" t="s">
        <v>1033</v>
      </c>
      <c r="G725" s="194" t="s">
        <v>65</v>
      </c>
      <c r="H725" s="268" t="s">
        <v>139</v>
      </c>
      <c r="I725" s="286">
        <v>22.226974999999999</v>
      </c>
      <c r="J725" s="287">
        <f t="shared" si="60"/>
        <v>0</v>
      </c>
      <c r="K725" s="288" t="s">
        <v>104</v>
      </c>
      <c r="L725" s="288"/>
      <c r="M725" s="289">
        <f t="shared" si="61"/>
        <v>0</v>
      </c>
      <c r="N725" s="289">
        <f t="shared" si="62"/>
        <v>0</v>
      </c>
      <c r="O725" s="290">
        <f>IF(K725="nio",0,IF(K725&gt;0,VLOOKUP(G725,'3-Productie normen'!A:K,VLOOKUP(K725,'3-Productie normen'!$B$35:$C$41,2,FALSE),FALSE)))/VLOOKUP(B725,'2-Kosten per locatie'!$A$12:$C$15,3,FALSE)</f>
        <v>0</v>
      </c>
      <c r="P725" s="290">
        <f t="shared" si="63"/>
        <v>0</v>
      </c>
      <c r="Q725" s="291"/>
      <c r="S725" s="292">
        <f t="shared" si="64"/>
        <v>0</v>
      </c>
    </row>
    <row r="726" spans="1:19" ht="14.1" customHeight="1">
      <c r="A726" s="38">
        <v>726</v>
      </c>
      <c r="B726" s="253" t="s">
        <v>38</v>
      </c>
      <c r="C726" s="253" t="s">
        <v>986</v>
      </c>
      <c r="D726" s="284" t="s">
        <v>918</v>
      </c>
      <c r="E726" s="49" t="s">
        <v>1034</v>
      </c>
      <c r="F726" s="50" t="s">
        <v>1035</v>
      </c>
      <c r="G726" s="194" t="s">
        <v>65</v>
      </c>
      <c r="H726" s="268" t="s">
        <v>139</v>
      </c>
      <c r="I726" s="286">
        <v>25.231999999999999</v>
      </c>
      <c r="J726" s="287">
        <f t="shared" si="60"/>
        <v>0</v>
      </c>
      <c r="K726" s="288" t="s">
        <v>104</v>
      </c>
      <c r="L726" s="288"/>
      <c r="M726" s="289">
        <f t="shared" si="61"/>
        <v>0</v>
      </c>
      <c r="N726" s="289">
        <f t="shared" si="62"/>
        <v>0</v>
      </c>
      <c r="O726" s="290">
        <f>IF(K726="nio",0,IF(K726&gt;0,VLOOKUP(G726,'3-Productie normen'!A:K,VLOOKUP(K726,'3-Productie normen'!$B$35:$C$41,2,FALSE),FALSE)))/VLOOKUP(B726,'2-Kosten per locatie'!$A$12:$C$15,3,FALSE)</f>
        <v>0</v>
      </c>
      <c r="P726" s="290">
        <f t="shared" si="63"/>
        <v>0</v>
      </c>
      <c r="Q726" s="291"/>
      <c r="S726" s="292">
        <f t="shared" si="64"/>
        <v>0</v>
      </c>
    </row>
    <row r="727" spans="1:19" ht="14.1" customHeight="1">
      <c r="A727" s="38">
        <v>727</v>
      </c>
      <c r="B727" s="253" t="s">
        <v>38</v>
      </c>
      <c r="C727" s="253" t="s">
        <v>986</v>
      </c>
      <c r="D727" s="284" t="s">
        <v>918</v>
      </c>
      <c r="E727" s="49" t="s">
        <v>1036</v>
      </c>
      <c r="F727" s="50" t="s">
        <v>1037</v>
      </c>
      <c r="G727" s="194" t="s">
        <v>65</v>
      </c>
      <c r="H727" s="268" t="s">
        <v>139</v>
      </c>
      <c r="I727" s="286">
        <v>26.331</v>
      </c>
      <c r="J727" s="287">
        <f t="shared" si="60"/>
        <v>0</v>
      </c>
      <c r="K727" s="288" t="s">
        <v>104</v>
      </c>
      <c r="L727" s="288"/>
      <c r="M727" s="289">
        <f t="shared" si="61"/>
        <v>0</v>
      </c>
      <c r="N727" s="289">
        <f t="shared" si="62"/>
        <v>0</v>
      </c>
      <c r="O727" s="290">
        <f>IF(K727="nio",0,IF(K727&gt;0,VLOOKUP(G727,'3-Productie normen'!A:K,VLOOKUP(K727,'3-Productie normen'!$B$35:$C$41,2,FALSE),FALSE)))/VLOOKUP(B727,'2-Kosten per locatie'!$A$12:$C$15,3,FALSE)</f>
        <v>0</v>
      </c>
      <c r="P727" s="290">
        <f t="shared" si="63"/>
        <v>0</v>
      </c>
      <c r="Q727" s="291"/>
      <c r="S727" s="292">
        <f t="shared" si="64"/>
        <v>0</v>
      </c>
    </row>
    <row r="728" spans="1:19" ht="14.1" customHeight="1">
      <c r="A728" s="38">
        <v>728</v>
      </c>
      <c r="B728" s="253" t="s">
        <v>38</v>
      </c>
      <c r="C728" s="253" t="s">
        <v>986</v>
      </c>
      <c r="D728" s="284" t="s">
        <v>918</v>
      </c>
      <c r="E728" s="49" t="s">
        <v>1038</v>
      </c>
      <c r="F728" s="50" t="s">
        <v>1039</v>
      </c>
      <c r="G728" s="268" t="s">
        <v>49</v>
      </c>
      <c r="H728" s="268" t="s">
        <v>139</v>
      </c>
      <c r="I728" s="286">
        <v>2.5184221379570002</v>
      </c>
      <c r="J728" s="287">
        <f t="shared" si="60"/>
        <v>200</v>
      </c>
      <c r="K728" s="288">
        <v>200</v>
      </c>
      <c r="L728" s="288"/>
      <c r="M728" s="289" t="e">
        <f t="shared" si="61"/>
        <v>#DIV/0!</v>
      </c>
      <c r="N728" s="289">
        <f t="shared" si="62"/>
        <v>0</v>
      </c>
      <c r="O728" s="290">
        <f>IF(K728="nio",0,IF(K728&gt;0,VLOOKUP(G728,'3-Productie normen'!A:K,VLOOKUP(K728,'3-Productie normen'!$B$35:$C$41,2,FALSE),FALSE)))/VLOOKUP(B728,'2-Kosten per locatie'!$A$12:$C$15,3,FALSE)</f>
        <v>0</v>
      </c>
      <c r="P728" s="290">
        <f t="shared" si="63"/>
        <v>0</v>
      </c>
      <c r="Q728" s="291"/>
      <c r="S728" s="292">
        <f t="shared" si="64"/>
        <v>503.68442759140004</v>
      </c>
    </row>
    <row r="729" spans="1:19" ht="14.1" customHeight="1">
      <c r="A729" s="38">
        <v>729</v>
      </c>
      <c r="B729" s="253" t="s">
        <v>38</v>
      </c>
      <c r="C729" s="253" t="s">
        <v>986</v>
      </c>
      <c r="D729" s="284" t="s">
        <v>918</v>
      </c>
      <c r="E729" s="49" t="s">
        <v>1040</v>
      </c>
      <c r="F729" s="50" t="s">
        <v>1041</v>
      </c>
      <c r="G729" s="268" t="s">
        <v>49</v>
      </c>
      <c r="H729" s="268" t="s">
        <v>139</v>
      </c>
      <c r="I729" s="286">
        <v>5.8949999999999996</v>
      </c>
      <c r="J729" s="287">
        <f t="shared" si="60"/>
        <v>200</v>
      </c>
      <c r="K729" s="288">
        <v>200</v>
      </c>
      <c r="L729" s="288"/>
      <c r="M729" s="289" t="e">
        <f t="shared" si="61"/>
        <v>#DIV/0!</v>
      </c>
      <c r="N729" s="289">
        <f t="shared" si="62"/>
        <v>0</v>
      </c>
      <c r="O729" s="290">
        <f>IF(K729="nio",0,IF(K729&gt;0,VLOOKUP(G729,'3-Productie normen'!A:K,VLOOKUP(K729,'3-Productie normen'!$B$35:$C$41,2,FALSE),FALSE)))/VLOOKUP(B729,'2-Kosten per locatie'!$A$12:$C$15,3,FALSE)</f>
        <v>0</v>
      </c>
      <c r="P729" s="290">
        <f t="shared" si="63"/>
        <v>0</v>
      </c>
      <c r="Q729" s="291"/>
      <c r="S729" s="292">
        <f t="shared" si="64"/>
        <v>1179</v>
      </c>
    </row>
    <row r="730" spans="1:19" ht="14.1" customHeight="1">
      <c r="A730" s="38">
        <v>730</v>
      </c>
      <c r="B730" s="253" t="s">
        <v>38</v>
      </c>
      <c r="C730" s="253" t="s">
        <v>986</v>
      </c>
      <c r="D730" s="284" t="s">
        <v>918</v>
      </c>
      <c r="E730" s="49" t="s">
        <v>1042</v>
      </c>
      <c r="F730" s="50" t="s">
        <v>1043</v>
      </c>
      <c r="G730" s="268" t="s">
        <v>49</v>
      </c>
      <c r="H730" s="268" t="s">
        <v>139</v>
      </c>
      <c r="I730" s="286">
        <v>130.10233644711101</v>
      </c>
      <c r="J730" s="287">
        <f t="shared" si="60"/>
        <v>200</v>
      </c>
      <c r="K730" s="288">
        <v>200</v>
      </c>
      <c r="L730" s="288"/>
      <c r="M730" s="289" t="e">
        <f t="shared" si="61"/>
        <v>#DIV/0!</v>
      </c>
      <c r="N730" s="289">
        <f t="shared" si="62"/>
        <v>0</v>
      </c>
      <c r="O730" s="290">
        <f>IF(K730="nio",0,IF(K730&gt;0,VLOOKUP(G730,'3-Productie normen'!A:K,VLOOKUP(K730,'3-Productie normen'!$B$35:$C$41,2,FALSE),FALSE)))/VLOOKUP(B730,'2-Kosten per locatie'!$A$12:$C$15,3,FALSE)</f>
        <v>0</v>
      </c>
      <c r="P730" s="290">
        <f t="shared" si="63"/>
        <v>0</v>
      </c>
      <c r="Q730" s="291"/>
      <c r="S730" s="292">
        <f t="shared" si="64"/>
        <v>26020.467289422202</v>
      </c>
    </row>
    <row r="731" spans="1:19" ht="14.1" customHeight="1">
      <c r="A731" s="38">
        <v>731</v>
      </c>
      <c r="B731" s="253" t="s">
        <v>38</v>
      </c>
      <c r="C731" s="253" t="s">
        <v>986</v>
      </c>
      <c r="D731" s="284" t="s">
        <v>96</v>
      </c>
      <c r="E731" s="49" t="s">
        <v>535</v>
      </c>
      <c r="F731" s="50" t="s">
        <v>1044</v>
      </c>
      <c r="G731" s="271" t="s">
        <v>61</v>
      </c>
      <c r="H731" s="268"/>
      <c r="I731" s="286">
        <v>137.55727212875999</v>
      </c>
      <c r="J731" s="287">
        <f t="shared" si="60"/>
        <v>200</v>
      </c>
      <c r="K731" s="288">
        <v>200</v>
      </c>
      <c r="L731" s="288"/>
      <c r="M731" s="289" t="e">
        <f t="shared" si="61"/>
        <v>#DIV/0!</v>
      </c>
      <c r="N731" s="289">
        <f t="shared" si="62"/>
        <v>0</v>
      </c>
      <c r="O731" s="290">
        <f>IF(K731="nio",0,IF(K731&gt;0,VLOOKUP(G731,'3-Productie normen'!A:K,VLOOKUP(K731,'3-Productie normen'!$B$35:$C$41,2,FALSE),FALSE)))/VLOOKUP(B731,'2-Kosten per locatie'!$A$12:$C$15,3,FALSE)</f>
        <v>0</v>
      </c>
      <c r="P731" s="290">
        <f t="shared" si="63"/>
        <v>0</v>
      </c>
      <c r="Q731" s="291"/>
      <c r="S731" s="292">
        <f t="shared" si="64"/>
        <v>27511.454425751999</v>
      </c>
    </row>
    <row r="732" spans="1:19" ht="14.1" customHeight="1">
      <c r="A732" s="38">
        <v>732</v>
      </c>
      <c r="B732" s="253" t="s">
        <v>38</v>
      </c>
      <c r="C732" s="253" t="s">
        <v>986</v>
      </c>
      <c r="D732" s="284" t="s">
        <v>96</v>
      </c>
      <c r="E732" s="49" t="s">
        <v>1045</v>
      </c>
      <c r="F732" s="50" t="s">
        <v>1046</v>
      </c>
      <c r="G732" s="268" t="s">
        <v>52</v>
      </c>
      <c r="H732" s="268" t="s">
        <v>139</v>
      </c>
      <c r="I732" s="286">
        <v>33.865661206599</v>
      </c>
      <c r="J732" s="287">
        <f t="shared" si="60"/>
        <v>200</v>
      </c>
      <c r="K732" s="288">
        <v>200</v>
      </c>
      <c r="L732" s="288"/>
      <c r="M732" s="289" t="e">
        <f t="shared" si="61"/>
        <v>#DIV/0!</v>
      </c>
      <c r="N732" s="289">
        <f t="shared" si="62"/>
        <v>0</v>
      </c>
      <c r="O732" s="290">
        <f>IF(K732="nio",0,IF(K732&gt;0,VLOOKUP(G732,'3-Productie normen'!A:K,VLOOKUP(K732,'3-Productie normen'!$B$35:$C$41,2,FALSE),FALSE)))/VLOOKUP(B732,'2-Kosten per locatie'!$A$12:$C$15,3,FALSE)</f>
        <v>0</v>
      </c>
      <c r="P732" s="290">
        <f t="shared" si="63"/>
        <v>0</v>
      </c>
      <c r="Q732" s="291"/>
      <c r="S732" s="292">
        <f t="shared" si="64"/>
        <v>6773.1322413198004</v>
      </c>
    </row>
    <row r="733" spans="1:19" ht="14.1" customHeight="1">
      <c r="A733" s="38">
        <v>733</v>
      </c>
      <c r="B733" s="253" t="s">
        <v>38</v>
      </c>
      <c r="C733" s="253" t="s">
        <v>986</v>
      </c>
      <c r="D733" s="284" t="s">
        <v>96</v>
      </c>
      <c r="E733" s="49" t="s">
        <v>1047</v>
      </c>
      <c r="F733" s="50" t="s">
        <v>1048</v>
      </c>
      <c r="G733" s="268" t="s">
        <v>48</v>
      </c>
      <c r="H733" s="268" t="s">
        <v>139</v>
      </c>
      <c r="I733" s="286">
        <v>20.457801872811</v>
      </c>
      <c r="J733" s="287">
        <f t="shared" si="60"/>
        <v>400</v>
      </c>
      <c r="K733" s="288">
        <v>200</v>
      </c>
      <c r="L733" s="288">
        <v>200</v>
      </c>
      <c r="M733" s="289" t="e">
        <f t="shared" si="61"/>
        <v>#DIV/0!</v>
      </c>
      <c r="N733" s="289" t="e">
        <f t="shared" si="62"/>
        <v>#DIV/0!</v>
      </c>
      <c r="O733" s="290">
        <f>IF(K733="nio",0,IF(K733&gt;0,VLOOKUP(G733,'3-Productie normen'!A:K,VLOOKUP(K733,'3-Productie normen'!$B$35:$C$41,2,FALSE),FALSE)))/VLOOKUP(B733,'2-Kosten per locatie'!$A$12:$C$15,3,FALSE)</f>
        <v>0</v>
      </c>
      <c r="P733" s="290">
        <f t="shared" si="63"/>
        <v>0</v>
      </c>
      <c r="Q733" s="291"/>
      <c r="S733" s="292">
        <f t="shared" si="64"/>
        <v>8183.1207491244004</v>
      </c>
    </row>
    <row r="734" spans="1:19" ht="14.1" customHeight="1">
      <c r="A734" s="38">
        <v>734</v>
      </c>
      <c r="B734" s="253" t="s">
        <v>38</v>
      </c>
      <c r="C734" s="253" t="s">
        <v>986</v>
      </c>
      <c r="D734" s="284" t="s">
        <v>96</v>
      </c>
      <c r="E734" s="49" t="s">
        <v>1049</v>
      </c>
      <c r="F734" s="50" t="s">
        <v>210</v>
      </c>
      <c r="G734" s="268" t="s">
        <v>49</v>
      </c>
      <c r="H734" s="268" t="s">
        <v>164</v>
      </c>
      <c r="I734" s="286">
        <v>22.619520696315998</v>
      </c>
      <c r="J734" s="287">
        <f t="shared" si="60"/>
        <v>200</v>
      </c>
      <c r="K734" s="288">
        <v>200</v>
      </c>
      <c r="L734" s="288"/>
      <c r="M734" s="289" t="e">
        <f t="shared" si="61"/>
        <v>#DIV/0!</v>
      </c>
      <c r="N734" s="289">
        <f t="shared" si="62"/>
        <v>0</v>
      </c>
      <c r="O734" s="290">
        <f>IF(K734="nio",0,IF(K734&gt;0,VLOOKUP(G734,'3-Productie normen'!A:K,VLOOKUP(K734,'3-Productie normen'!$B$35:$C$41,2,FALSE),FALSE)))/VLOOKUP(B734,'2-Kosten per locatie'!$A$12:$C$15,3,FALSE)</f>
        <v>0</v>
      </c>
      <c r="P734" s="290">
        <f t="shared" si="63"/>
        <v>0</v>
      </c>
      <c r="Q734" s="291"/>
      <c r="S734" s="292">
        <f t="shared" si="64"/>
        <v>4523.9041392631998</v>
      </c>
    </row>
    <row r="735" spans="1:19" ht="14.1" customHeight="1">
      <c r="A735" s="38">
        <v>735</v>
      </c>
      <c r="B735" s="253" t="s">
        <v>38</v>
      </c>
      <c r="C735" s="253" t="s">
        <v>986</v>
      </c>
      <c r="D735" s="284" t="s">
        <v>96</v>
      </c>
      <c r="E735" s="49" t="s">
        <v>1050</v>
      </c>
      <c r="F735" s="50" t="s">
        <v>1051</v>
      </c>
      <c r="G735" s="268" t="s">
        <v>52</v>
      </c>
      <c r="H735" s="268" t="s">
        <v>139</v>
      </c>
      <c r="I735" s="286">
        <v>18.440977001880999</v>
      </c>
      <c r="J735" s="287">
        <f t="shared" si="60"/>
        <v>200</v>
      </c>
      <c r="K735" s="288">
        <v>200</v>
      </c>
      <c r="L735" s="288"/>
      <c r="M735" s="289" t="e">
        <f t="shared" si="61"/>
        <v>#DIV/0!</v>
      </c>
      <c r="N735" s="289">
        <f t="shared" si="62"/>
        <v>0</v>
      </c>
      <c r="O735" s="290">
        <f>IF(K735="nio",0,IF(K735&gt;0,VLOOKUP(G735,'3-Productie normen'!A:K,VLOOKUP(K735,'3-Productie normen'!$B$35:$C$41,2,FALSE),FALSE)))/VLOOKUP(B735,'2-Kosten per locatie'!$A$12:$C$15,3,FALSE)</f>
        <v>0</v>
      </c>
      <c r="P735" s="290">
        <f t="shared" si="63"/>
        <v>0</v>
      </c>
      <c r="Q735" s="291"/>
      <c r="S735" s="292">
        <f t="shared" si="64"/>
        <v>3688.1954003761998</v>
      </c>
    </row>
    <row r="736" spans="1:19" ht="14.1" customHeight="1">
      <c r="A736" s="38">
        <v>736</v>
      </c>
      <c r="B736" s="253" t="s">
        <v>38</v>
      </c>
      <c r="C736" s="253" t="s">
        <v>986</v>
      </c>
      <c r="D736" s="284" t="s">
        <v>96</v>
      </c>
      <c r="E736" s="49" t="s">
        <v>1052</v>
      </c>
      <c r="F736" s="50" t="s">
        <v>1053</v>
      </c>
      <c r="G736" s="268" t="s">
        <v>48</v>
      </c>
      <c r="H736" s="268" t="s">
        <v>139</v>
      </c>
      <c r="I736" s="286">
        <v>8.7187797110559995</v>
      </c>
      <c r="J736" s="287">
        <f t="shared" si="60"/>
        <v>400</v>
      </c>
      <c r="K736" s="288">
        <v>200</v>
      </c>
      <c r="L736" s="288">
        <v>200</v>
      </c>
      <c r="M736" s="289" t="e">
        <f t="shared" si="61"/>
        <v>#DIV/0!</v>
      </c>
      <c r="N736" s="289" t="e">
        <f t="shared" si="62"/>
        <v>#DIV/0!</v>
      </c>
      <c r="O736" s="290">
        <f>IF(K736="nio",0,IF(K736&gt;0,VLOOKUP(G736,'3-Productie normen'!A:K,VLOOKUP(K736,'3-Productie normen'!$B$35:$C$41,2,FALSE),FALSE)))/VLOOKUP(B736,'2-Kosten per locatie'!$A$12:$C$15,3,FALSE)</f>
        <v>0</v>
      </c>
      <c r="P736" s="290">
        <f t="shared" si="63"/>
        <v>0</v>
      </c>
      <c r="Q736" s="291"/>
      <c r="S736" s="292">
        <f t="shared" si="64"/>
        <v>3487.5118844223998</v>
      </c>
    </row>
    <row r="737" spans="1:19" ht="14.1" customHeight="1">
      <c r="A737" s="38">
        <v>737</v>
      </c>
      <c r="B737" s="253" t="s">
        <v>38</v>
      </c>
      <c r="C737" s="253" t="s">
        <v>986</v>
      </c>
      <c r="D737" s="284" t="s">
        <v>96</v>
      </c>
      <c r="E737" s="49" t="s">
        <v>543</v>
      </c>
      <c r="F737" s="50" t="s">
        <v>1054</v>
      </c>
      <c r="G737" s="271" t="s">
        <v>61</v>
      </c>
      <c r="H737" s="268" t="s">
        <v>99</v>
      </c>
      <c r="I737" s="286">
        <v>144.09064284916099</v>
      </c>
      <c r="J737" s="287">
        <f t="shared" si="60"/>
        <v>200</v>
      </c>
      <c r="K737" s="288">
        <v>200</v>
      </c>
      <c r="L737" s="288"/>
      <c r="M737" s="289" t="e">
        <f t="shared" si="61"/>
        <v>#DIV/0!</v>
      </c>
      <c r="N737" s="289">
        <f t="shared" si="62"/>
        <v>0</v>
      </c>
      <c r="O737" s="290">
        <f>IF(K737="nio",0,IF(K737&gt;0,VLOOKUP(G737,'3-Productie normen'!A:K,VLOOKUP(K737,'3-Productie normen'!$B$35:$C$41,2,FALSE),FALSE)))/VLOOKUP(B737,'2-Kosten per locatie'!$A$12:$C$15,3,FALSE)</f>
        <v>0</v>
      </c>
      <c r="P737" s="290">
        <f t="shared" si="63"/>
        <v>0</v>
      </c>
      <c r="Q737" s="291"/>
      <c r="S737" s="292">
        <f t="shared" si="64"/>
        <v>28818.128569832195</v>
      </c>
    </row>
    <row r="738" spans="1:19" ht="14.1" customHeight="1">
      <c r="A738" s="38">
        <v>738</v>
      </c>
      <c r="B738" s="253" t="s">
        <v>38</v>
      </c>
      <c r="C738" s="253" t="s">
        <v>986</v>
      </c>
      <c r="D738" s="284" t="s">
        <v>96</v>
      </c>
      <c r="E738" s="49" t="s">
        <v>1055</v>
      </c>
      <c r="F738" s="50" t="s">
        <v>1056</v>
      </c>
      <c r="G738" s="271" t="s">
        <v>61</v>
      </c>
      <c r="H738" s="268" t="s">
        <v>164</v>
      </c>
      <c r="I738" s="286">
        <v>107.302483038936</v>
      </c>
      <c r="J738" s="287">
        <f t="shared" si="60"/>
        <v>200</v>
      </c>
      <c r="K738" s="288">
        <v>200</v>
      </c>
      <c r="L738" s="288"/>
      <c r="M738" s="289" t="e">
        <f t="shared" si="61"/>
        <v>#DIV/0!</v>
      </c>
      <c r="N738" s="289">
        <f t="shared" si="62"/>
        <v>0</v>
      </c>
      <c r="O738" s="290">
        <f>IF(K738="nio",0,IF(K738&gt;0,VLOOKUP(G738,'3-Productie normen'!A:K,VLOOKUP(K738,'3-Productie normen'!$B$35:$C$41,2,FALSE),FALSE)))/VLOOKUP(B738,'2-Kosten per locatie'!$A$12:$C$15,3,FALSE)</f>
        <v>0</v>
      </c>
      <c r="P738" s="290">
        <f t="shared" si="63"/>
        <v>0</v>
      </c>
      <c r="Q738" s="291"/>
      <c r="S738" s="292">
        <f t="shared" si="64"/>
        <v>21460.496607787201</v>
      </c>
    </row>
    <row r="739" spans="1:19" ht="14.1" customHeight="1">
      <c r="A739" s="38">
        <v>739</v>
      </c>
      <c r="B739" s="253" t="s">
        <v>38</v>
      </c>
      <c r="C739" s="253" t="s">
        <v>986</v>
      </c>
      <c r="D739" s="284" t="s">
        <v>96</v>
      </c>
      <c r="E739" s="49" t="s">
        <v>1057</v>
      </c>
      <c r="F739" s="50" t="s">
        <v>1058</v>
      </c>
      <c r="G739" s="271" t="s">
        <v>61</v>
      </c>
      <c r="H739" s="268" t="s">
        <v>142</v>
      </c>
      <c r="I739" s="286">
        <v>4.4257441939579998</v>
      </c>
      <c r="J739" s="287">
        <f t="shared" si="60"/>
        <v>200</v>
      </c>
      <c r="K739" s="288">
        <v>200</v>
      </c>
      <c r="L739" s="288"/>
      <c r="M739" s="289" t="e">
        <f t="shared" si="61"/>
        <v>#DIV/0!</v>
      </c>
      <c r="N739" s="289">
        <f t="shared" si="62"/>
        <v>0</v>
      </c>
      <c r="O739" s="290">
        <f>IF(K739="nio",0,IF(K739&gt;0,VLOOKUP(G739,'3-Productie normen'!A:K,VLOOKUP(K739,'3-Productie normen'!$B$35:$C$41,2,FALSE),FALSE)))/VLOOKUP(B739,'2-Kosten per locatie'!$A$12:$C$15,3,FALSE)</f>
        <v>0</v>
      </c>
      <c r="P739" s="290">
        <f t="shared" si="63"/>
        <v>0</v>
      </c>
      <c r="Q739" s="291"/>
      <c r="S739" s="292">
        <f t="shared" si="64"/>
        <v>885.14883879159993</v>
      </c>
    </row>
    <row r="740" spans="1:19" ht="14.1" customHeight="1">
      <c r="A740" s="38">
        <v>740</v>
      </c>
      <c r="B740" s="253" t="s">
        <v>38</v>
      </c>
      <c r="C740" s="253" t="s">
        <v>986</v>
      </c>
      <c r="D740" s="284" t="s">
        <v>96</v>
      </c>
      <c r="E740" s="49" t="s">
        <v>544</v>
      </c>
      <c r="F740" s="50" t="s">
        <v>1059</v>
      </c>
      <c r="G740" s="268" t="s">
        <v>49</v>
      </c>
      <c r="H740" s="268" t="s">
        <v>164</v>
      </c>
      <c r="I740" s="286">
        <v>8.1372346754109994</v>
      </c>
      <c r="J740" s="287">
        <f t="shared" si="60"/>
        <v>200</v>
      </c>
      <c r="K740" s="288">
        <v>200</v>
      </c>
      <c r="L740" s="288"/>
      <c r="M740" s="289" t="e">
        <f t="shared" si="61"/>
        <v>#DIV/0!</v>
      </c>
      <c r="N740" s="289">
        <f t="shared" si="62"/>
        <v>0</v>
      </c>
      <c r="O740" s="290">
        <f>IF(K740="nio",0,IF(K740&gt;0,VLOOKUP(G740,'3-Productie normen'!A:K,VLOOKUP(K740,'3-Productie normen'!$B$35:$C$41,2,FALSE),FALSE)))/VLOOKUP(B740,'2-Kosten per locatie'!$A$12:$C$15,3,FALSE)</f>
        <v>0</v>
      </c>
      <c r="P740" s="290">
        <f t="shared" si="63"/>
        <v>0</v>
      </c>
      <c r="Q740" s="291"/>
      <c r="S740" s="292">
        <f t="shared" si="64"/>
        <v>1627.4469350821998</v>
      </c>
    </row>
    <row r="741" spans="1:19" ht="14.1" customHeight="1">
      <c r="A741" s="38">
        <v>741</v>
      </c>
      <c r="B741" s="253" t="s">
        <v>38</v>
      </c>
      <c r="C741" s="253" t="s">
        <v>986</v>
      </c>
      <c r="D741" s="284" t="s">
        <v>96</v>
      </c>
      <c r="E741" s="49" t="s">
        <v>1060</v>
      </c>
      <c r="F741" s="50" t="s">
        <v>1061</v>
      </c>
      <c r="G741" s="271" t="s">
        <v>61</v>
      </c>
      <c r="H741" s="268" t="s">
        <v>164</v>
      </c>
      <c r="I741" s="286">
        <v>13.426286759549001</v>
      </c>
      <c r="J741" s="287">
        <f t="shared" si="60"/>
        <v>200</v>
      </c>
      <c r="K741" s="288">
        <v>200</v>
      </c>
      <c r="L741" s="288"/>
      <c r="M741" s="289" t="e">
        <f t="shared" si="61"/>
        <v>#DIV/0!</v>
      </c>
      <c r="N741" s="289">
        <f t="shared" si="62"/>
        <v>0</v>
      </c>
      <c r="O741" s="290">
        <f>IF(K741="nio",0,IF(K741&gt;0,VLOOKUP(G741,'3-Productie normen'!A:K,VLOOKUP(K741,'3-Productie normen'!$B$35:$C$41,2,FALSE),FALSE)))/VLOOKUP(B741,'2-Kosten per locatie'!$A$12:$C$15,3,FALSE)</f>
        <v>0</v>
      </c>
      <c r="P741" s="290">
        <f t="shared" si="63"/>
        <v>0</v>
      </c>
      <c r="Q741" s="291"/>
      <c r="S741" s="292">
        <f t="shared" si="64"/>
        <v>2685.2573519098</v>
      </c>
    </row>
    <row r="742" spans="1:19" ht="14.1" customHeight="1">
      <c r="A742" s="38">
        <v>742</v>
      </c>
      <c r="B742" s="253" t="s">
        <v>38</v>
      </c>
      <c r="C742" s="253" t="s">
        <v>986</v>
      </c>
      <c r="D742" s="284" t="s">
        <v>96</v>
      </c>
      <c r="E742" s="49" t="s">
        <v>1062</v>
      </c>
      <c r="F742" s="50" t="s">
        <v>1063</v>
      </c>
      <c r="G742" s="271" t="s">
        <v>61</v>
      </c>
      <c r="H742" s="268" t="s">
        <v>164</v>
      </c>
      <c r="I742" s="286">
        <v>17.366310749547999</v>
      </c>
      <c r="J742" s="287">
        <f t="shared" si="60"/>
        <v>200</v>
      </c>
      <c r="K742" s="288">
        <v>200</v>
      </c>
      <c r="L742" s="288"/>
      <c r="M742" s="289" t="e">
        <f t="shared" si="61"/>
        <v>#DIV/0!</v>
      </c>
      <c r="N742" s="289">
        <f t="shared" si="62"/>
        <v>0</v>
      </c>
      <c r="O742" s="290">
        <f>IF(K742="nio",0,IF(K742&gt;0,VLOOKUP(G742,'3-Productie normen'!A:K,VLOOKUP(K742,'3-Productie normen'!$B$35:$C$41,2,FALSE),FALSE)))/VLOOKUP(B742,'2-Kosten per locatie'!$A$12:$C$15,3,FALSE)</f>
        <v>0</v>
      </c>
      <c r="P742" s="290">
        <f t="shared" si="63"/>
        <v>0</v>
      </c>
      <c r="Q742" s="291"/>
      <c r="S742" s="292">
        <f t="shared" si="64"/>
        <v>3473.2621499095999</v>
      </c>
    </row>
    <row r="743" spans="1:19" ht="14.1" customHeight="1">
      <c r="A743" s="38">
        <v>743</v>
      </c>
      <c r="B743" s="253" t="s">
        <v>38</v>
      </c>
      <c r="C743" s="253" t="s">
        <v>986</v>
      </c>
      <c r="D743" s="284" t="s">
        <v>96</v>
      </c>
      <c r="E743" s="49" t="s">
        <v>546</v>
      </c>
      <c r="F743" s="50" t="s">
        <v>1064</v>
      </c>
      <c r="G743" s="271" t="s">
        <v>61</v>
      </c>
      <c r="H743" s="268" t="s">
        <v>164</v>
      </c>
      <c r="I743" s="286">
        <v>35.420769611607</v>
      </c>
      <c r="J743" s="287">
        <f t="shared" si="60"/>
        <v>200</v>
      </c>
      <c r="K743" s="288">
        <v>200</v>
      </c>
      <c r="L743" s="288"/>
      <c r="M743" s="289" t="e">
        <f t="shared" si="61"/>
        <v>#DIV/0!</v>
      </c>
      <c r="N743" s="289">
        <f t="shared" si="62"/>
        <v>0</v>
      </c>
      <c r="O743" s="290">
        <f>IF(K743="nio",0,IF(K743&gt;0,VLOOKUP(G743,'3-Productie normen'!A:K,VLOOKUP(K743,'3-Productie normen'!$B$35:$C$41,2,FALSE),FALSE)))/VLOOKUP(B743,'2-Kosten per locatie'!$A$12:$C$15,3,FALSE)</f>
        <v>0</v>
      </c>
      <c r="P743" s="290">
        <f t="shared" si="63"/>
        <v>0</v>
      </c>
      <c r="Q743" s="291"/>
      <c r="S743" s="292">
        <f t="shared" si="64"/>
        <v>7084.1539223214004</v>
      </c>
    </row>
    <row r="744" spans="1:19" ht="14.1" customHeight="1">
      <c r="A744" s="38">
        <v>744</v>
      </c>
      <c r="B744" s="253" t="s">
        <v>38</v>
      </c>
      <c r="C744" s="253" t="s">
        <v>986</v>
      </c>
      <c r="D744" s="284" t="s">
        <v>96</v>
      </c>
      <c r="E744" s="49" t="s">
        <v>1065</v>
      </c>
      <c r="F744" s="50" t="s">
        <v>1066</v>
      </c>
      <c r="G744" s="271" t="s">
        <v>61</v>
      </c>
      <c r="H744" s="268" t="s">
        <v>142</v>
      </c>
      <c r="I744" s="286">
        <v>6.1133834205689999</v>
      </c>
      <c r="J744" s="287">
        <f t="shared" si="60"/>
        <v>200</v>
      </c>
      <c r="K744" s="288">
        <v>200</v>
      </c>
      <c r="L744" s="288"/>
      <c r="M744" s="289" t="e">
        <f t="shared" si="61"/>
        <v>#DIV/0!</v>
      </c>
      <c r="N744" s="289">
        <f t="shared" si="62"/>
        <v>0</v>
      </c>
      <c r="O744" s="290">
        <f>IF(K744="nio",0,IF(K744&gt;0,VLOOKUP(G744,'3-Productie normen'!A:K,VLOOKUP(K744,'3-Productie normen'!$B$35:$C$41,2,FALSE),FALSE)))/VLOOKUP(B744,'2-Kosten per locatie'!$A$12:$C$15,3,FALSE)</f>
        <v>0</v>
      </c>
      <c r="P744" s="290">
        <f t="shared" si="63"/>
        <v>0</v>
      </c>
      <c r="Q744" s="291"/>
      <c r="S744" s="292">
        <f t="shared" si="64"/>
        <v>1222.6766841137999</v>
      </c>
    </row>
    <row r="745" spans="1:19" ht="14.1" customHeight="1">
      <c r="A745" s="38">
        <v>745</v>
      </c>
      <c r="B745" s="253" t="s">
        <v>38</v>
      </c>
      <c r="C745" s="253" t="s">
        <v>986</v>
      </c>
      <c r="D745" s="284" t="s">
        <v>96</v>
      </c>
      <c r="E745" s="49" t="s">
        <v>1067</v>
      </c>
      <c r="F745" s="50" t="s">
        <v>1068</v>
      </c>
      <c r="G745" s="271" t="s">
        <v>61</v>
      </c>
      <c r="H745" s="268" t="s">
        <v>142</v>
      </c>
      <c r="I745" s="286">
        <v>6.5734314574540003</v>
      </c>
      <c r="J745" s="287">
        <f t="shared" si="60"/>
        <v>200</v>
      </c>
      <c r="K745" s="288">
        <v>200</v>
      </c>
      <c r="L745" s="288"/>
      <c r="M745" s="289" t="e">
        <f t="shared" si="61"/>
        <v>#DIV/0!</v>
      </c>
      <c r="N745" s="289">
        <f t="shared" si="62"/>
        <v>0</v>
      </c>
      <c r="O745" s="290">
        <f>IF(K745="nio",0,IF(K745&gt;0,VLOOKUP(G745,'3-Productie normen'!A:K,VLOOKUP(K745,'3-Productie normen'!$B$35:$C$41,2,FALSE),FALSE)))/VLOOKUP(B745,'2-Kosten per locatie'!$A$12:$C$15,3,FALSE)</f>
        <v>0</v>
      </c>
      <c r="P745" s="290">
        <f t="shared" si="63"/>
        <v>0</v>
      </c>
      <c r="Q745" s="291"/>
      <c r="S745" s="292">
        <f t="shared" si="64"/>
        <v>1314.6862914908002</v>
      </c>
    </row>
    <row r="746" spans="1:19" ht="14.1" customHeight="1">
      <c r="A746" s="38">
        <v>746</v>
      </c>
      <c r="B746" s="253" t="s">
        <v>38</v>
      </c>
      <c r="C746" s="253" t="s">
        <v>986</v>
      </c>
      <c r="D746" s="284" t="s">
        <v>96</v>
      </c>
      <c r="E746" s="49" t="s">
        <v>552</v>
      </c>
      <c r="F746" s="50" t="s">
        <v>1069</v>
      </c>
      <c r="G746" s="271" t="s">
        <v>61</v>
      </c>
      <c r="H746" s="268" t="s">
        <v>142</v>
      </c>
      <c r="I746" s="286">
        <v>13.704901420946999</v>
      </c>
      <c r="J746" s="287">
        <f t="shared" si="60"/>
        <v>200</v>
      </c>
      <c r="K746" s="288">
        <v>200</v>
      </c>
      <c r="L746" s="288"/>
      <c r="M746" s="289" t="e">
        <f t="shared" si="61"/>
        <v>#DIV/0!</v>
      </c>
      <c r="N746" s="289">
        <f t="shared" si="62"/>
        <v>0</v>
      </c>
      <c r="O746" s="290">
        <f>IF(K746="nio",0,IF(K746&gt;0,VLOOKUP(G746,'3-Productie normen'!A:K,VLOOKUP(K746,'3-Productie normen'!$B$35:$C$41,2,FALSE),FALSE)))/VLOOKUP(B746,'2-Kosten per locatie'!$A$12:$C$15,3,FALSE)</f>
        <v>0</v>
      </c>
      <c r="P746" s="290">
        <f t="shared" si="63"/>
        <v>0</v>
      </c>
      <c r="Q746" s="291"/>
      <c r="S746" s="292">
        <f t="shared" si="64"/>
        <v>2740.9802841893998</v>
      </c>
    </row>
    <row r="747" spans="1:19" ht="14.1" customHeight="1">
      <c r="A747" s="38">
        <v>747</v>
      </c>
      <c r="B747" s="253" t="s">
        <v>38</v>
      </c>
      <c r="C747" s="253" t="s">
        <v>986</v>
      </c>
      <c r="D747" s="284" t="s">
        <v>96</v>
      </c>
      <c r="E747" s="49" t="s">
        <v>1070</v>
      </c>
      <c r="F747" s="50" t="s">
        <v>1071</v>
      </c>
      <c r="G747" s="271" t="s">
        <v>61</v>
      </c>
      <c r="H747" s="268" t="s">
        <v>142</v>
      </c>
      <c r="I747" s="286">
        <v>14.875693869309</v>
      </c>
      <c r="J747" s="287">
        <f t="shared" si="60"/>
        <v>200</v>
      </c>
      <c r="K747" s="288">
        <v>200</v>
      </c>
      <c r="L747" s="288"/>
      <c r="M747" s="289" t="e">
        <f t="shared" si="61"/>
        <v>#DIV/0!</v>
      </c>
      <c r="N747" s="289">
        <f t="shared" si="62"/>
        <v>0</v>
      </c>
      <c r="O747" s="290">
        <f>IF(K747="nio",0,IF(K747&gt;0,VLOOKUP(G747,'3-Productie normen'!A:K,VLOOKUP(K747,'3-Productie normen'!$B$35:$C$41,2,FALSE),FALSE)))/VLOOKUP(B747,'2-Kosten per locatie'!$A$12:$C$15,3,FALSE)</f>
        <v>0</v>
      </c>
      <c r="P747" s="290">
        <f t="shared" si="63"/>
        <v>0</v>
      </c>
      <c r="Q747" s="291"/>
      <c r="S747" s="292">
        <f t="shared" si="64"/>
        <v>2975.1387738618</v>
      </c>
    </row>
    <row r="748" spans="1:19" ht="14.1" customHeight="1">
      <c r="A748" s="38">
        <v>748</v>
      </c>
      <c r="B748" s="253" t="s">
        <v>38</v>
      </c>
      <c r="C748" s="253" t="s">
        <v>986</v>
      </c>
      <c r="D748" s="284" t="s">
        <v>96</v>
      </c>
      <c r="E748" s="49" t="s">
        <v>1072</v>
      </c>
      <c r="F748" s="50" t="s">
        <v>1073</v>
      </c>
      <c r="G748" s="271" t="s">
        <v>61</v>
      </c>
      <c r="H748" s="268" t="s">
        <v>142</v>
      </c>
      <c r="I748" s="286">
        <v>43.525788970844999</v>
      </c>
      <c r="J748" s="287">
        <f t="shared" si="60"/>
        <v>200</v>
      </c>
      <c r="K748" s="288">
        <v>200</v>
      </c>
      <c r="L748" s="288"/>
      <c r="M748" s="289" t="e">
        <f t="shared" si="61"/>
        <v>#DIV/0!</v>
      </c>
      <c r="N748" s="289">
        <f t="shared" si="62"/>
        <v>0</v>
      </c>
      <c r="O748" s="290">
        <f>IF(K748="nio",0,IF(K748&gt;0,VLOOKUP(G748,'3-Productie normen'!A:K,VLOOKUP(K748,'3-Productie normen'!$B$35:$C$41,2,FALSE),FALSE)))/VLOOKUP(B748,'2-Kosten per locatie'!$A$12:$C$15,3,FALSE)</f>
        <v>0</v>
      </c>
      <c r="P748" s="290">
        <f t="shared" si="63"/>
        <v>0</v>
      </c>
      <c r="Q748" s="291"/>
      <c r="S748" s="292">
        <f t="shared" si="64"/>
        <v>8705.1577941689993</v>
      </c>
    </row>
    <row r="749" spans="1:19" ht="14.1" customHeight="1">
      <c r="A749" s="38">
        <v>749</v>
      </c>
      <c r="B749" s="253" t="s">
        <v>38</v>
      </c>
      <c r="C749" s="253" t="s">
        <v>986</v>
      </c>
      <c r="D749" s="284" t="s">
        <v>96</v>
      </c>
      <c r="E749" s="49" t="s">
        <v>554</v>
      </c>
      <c r="F749" s="50" t="s">
        <v>1074</v>
      </c>
      <c r="G749" s="271" t="s">
        <v>61</v>
      </c>
      <c r="H749" s="268" t="s">
        <v>142</v>
      </c>
      <c r="I749" s="286">
        <v>28.387757006133</v>
      </c>
      <c r="J749" s="287">
        <f t="shared" si="60"/>
        <v>200</v>
      </c>
      <c r="K749" s="288">
        <v>200</v>
      </c>
      <c r="L749" s="288"/>
      <c r="M749" s="289" t="e">
        <f t="shared" si="61"/>
        <v>#DIV/0!</v>
      </c>
      <c r="N749" s="289">
        <f t="shared" si="62"/>
        <v>0</v>
      </c>
      <c r="O749" s="290">
        <f>IF(K749="nio",0,IF(K749&gt;0,VLOOKUP(G749,'3-Productie normen'!A:K,VLOOKUP(K749,'3-Productie normen'!$B$35:$C$41,2,FALSE),FALSE)))/VLOOKUP(B749,'2-Kosten per locatie'!$A$12:$C$15,3,FALSE)</f>
        <v>0</v>
      </c>
      <c r="P749" s="290">
        <f t="shared" si="63"/>
        <v>0</v>
      </c>
      <c r="Q749" s="291"/>
      <c r="S749" s="292">
        <f t="shared" si="64"/>
        <v>5677.5514012266003</v>
      </c>
    </row>
    <row r="750" spans="1:19" ht="14.1" customHeight="1">
      <c r="A750" s="38">
        <v>750</v>
      </c>
      <c r="B750" s="253" t="s">
        <v>38</v>
      </c>
      <c r="C750" s="253" t="s">
        <v>986</v>
      </c>
      <c r="D750" s="284" t="s">
        <v>96</v>
      </c>
      <c r="E750" s="49" t="s">
        <v>1075</v>
      </c>
      <c r="F750" s="50" t="s">
        <v>1076</v>
      </c>
      <c r="G750" s="271" t="s">
        <v>61</v>
      </c>
      <c r="H750" s="268" t="s">
        <v>142</v>
      </c>
      <c r="I750" s="286">
        <v>28.717962353712998</v>
      </c>
      <c r="J750" s="287">
        <f t="shared" si="60"/>
        <v>200</v>
      </c>
      <c r="K750" s="288">
        <v>200</v>
      </c>
      <c r="L750" s="288"/>
      <c r="M750" s="289" t="e">
        <f t="shared" si="61"/>
        <v>#DIV/0!</v>
      </c>
      <c r="N750" s="289">
        <f t="shared" si="62"/>
        <v>0</v>
      </c>
      <c r="O750" s="290">
        <f>IF(K750="nio",0,IF(K750&gt;0,VLOOKUP(G750,'3-Productie normen'!A:K,VLOOKUP(K750,'3-Productie normen'!$B$35:$C$41,2,FALSE),FALSE)))/VLOOKUP(B750,'2-Kosten per locatie'!$A$12:$C$15,3,FALSE)</f>
        <v>0</v>
      </c>
      <c r="P750" s="290">
        <f t="shared" si="63"/>
        <v>0</v>
      </c>
      <c r="Q750" s="291"/>
      <c r="S750" s="292">
        <f t="shared" si="64"/>
        <v>5743.5924707425993</v>
      </c>
    </row>
    <row r="751" spans="1:19" ht="14.1" customHeight="1">
      <c r="A751" s="38">
        <v>751</v>
      </c>
      <c r="B751" s="253" t="s">
        <v>38</v>
      </c>
      <c r="C751" s="253" t="s">
        <v>986</v>
      </c>
      <c r="D751" s="284" t="s">
        <v>96</v>
      </c>
      <c r="E751" s="49" t="s">
        <v>1077</v>
      </c>
      <c r="F751" s="50" t="s">
        <v>1076</v>
      </c>
      <c r="G751" s="271" t="s">
        <v>61</v>
      </c>
      <c r="H751" s="268" t="s">
        <v>142</v>
      </c>
      <c r="I751" s="286">
        <v>27.966496850921001</v>
      </c>
      <c r="J751" s="287">
        <f t="shared" si="60"/>
        <v>200</v>
      </c>
      <c r="K751" s="288">
        <v>200</v>
      </c>
      <c r="L751" s="288"/>
      <c r="M751" s="289" t="e">
        <f t="shared" si="61"/>
        <v>#DIV/0!</v>
      </c>
      <c r="N751" s="289">
        <f t="shared" si="62"/>
        <v>0</v>
      </c>
      <c r="O751" s="290">
        <f>IF(K751="nio",0,IF(K751&gt;0,VLOOKUP(G751,'3-Productie normen'!A:K,VLOOKUP(K751,'3-Productie normen'!$B$35:$C$41,2,FALSE),FALSE)))/VLOOKUP(B751,'2-Kosten per locatie'!$A$12:$C$15,3,FALSE)</f>
        <v>0</v>
      </c>
      <c r="P751" s="290">
        <f t="shared" si="63"/>
        <v>0</v>
      </c>
      <c r="Q751" s="291"/>
      <c r="S751" s="292">
        <f t="shared" si="64"/>
        <v>5593.2993701841997</v>
      </c>
    </row>
    <row r="752" spans="1:19" ht="14.1" customHeight="1">
      <c r="A752" s="38">
        <v>752</v>
      </c>
      <c r="B752" s="253" t="s">
        <v>38</v>
      </c>
      <c r="C752" s="253" t="s">
        <v>986</v>
      </c>
      <c r="D752" s="284" t="s">
        <v>96</v>
      </c>
      <c r="E752" s="49" t="s">
        <v>1078</v>
      </c>
      <c r="F752" s="50" t="s">
        <v>1079</v>
      </c>
      <c r="G752" s="271" t="s">
        <v>61</v>
      </c>
      <c r="H752" s="268" t="s">
        <v>142</v>
      </c>
      <c r="I752" s="286">
        <v>40.617783844653999</v>
      </c>
      <c r="J752" s="287">
        <f t="shared" si="60"/>
        <v>200</v>
      </c>
      <c r="K752" s="288">
        <v>200</v>
      </c>
      <c r="L752" s="288"/>
      <c r="M752" s="289" t="e">
        <f t="shared" si="61"/>
        <v>#DIV/0!</v>
      </c>
      <c r="N752" s="289">
        <f t="shared" si="62"/>
        <v>0</v>
      </c>
      <c r="O752" s="290">
        <f>IF(K752="nio",0,IF(K752&gt;0,VLOOKUP(G752,'3-Productie normen'!A:K,VLOOKUP(K752,'3-Productie normen'!$B$35:$C$41,2,FALSE),FALSE)))/VLOOKUP(B752,'2-Kosten per locatie'!$A$12:$C$15,3,FALSE)</f>
        <v>0</v>
      </c>
      <c r="P752" s="290">
        <f t="shared" si="63"/>
        <v>0</v>
      </c>
      <c r="Q752" s="291"/>
      <c r="S752" s="292">
        <f t="shared" si="64"/>
        <v>8123.5567689308</v>
      </c>
    </row>
    <row r="753" spans="1:19" ht="14.1" customHeight="1">
      <c r="A753" s="38">
        <v>753</v>
      </c>
      <c r="B753" s="253" t="s">
        <v>38</v>
      </c>
      <c r="C753" s="253" t="s">
        <v>986</v>
      </c>
      <c r="D753" s="284" t="s">
        <v>96</v>
      </c>
      <c r="E753" s="49" t="s">
        <v>1080</v>
      </c>
      <c r="F753" s="50" t="s">
        <v>1081</v>
      </c>
      <c r="G753" s="271" t="s">
        <v>61</v>
      </c>
      <c r="H753" s="268" t="s">
        <v>142</v>
      </c>
      <c r="I753" s="286">
        <v>28.026690174319999</v>
      </c>
      <c r="J753" s="287">
        <f t="shared" si="60"/>
        <v>200</v>
      </c>
      <c r="K753" s="288">
        <v>200</v>
      </c>
      <c r="L753" s="288"/>
      <c r="M753" s="289" t="e">
        <f t="shared" si="61"/>
        <v>#DIV/0!</v>
      </c>
      <c r="N753" s="289">
        <f t="shared" si="62"/>
        <v>0</v>
      </c>
      <c r="O753" s="290">
        <f>IF(K753="nio",0,IF(K753&gt;0,VLOOKUP(G753,'3-Productie normen'!A:K,VLOOKUP(K753,'3-Productie normen'!$B$35:$C$41,2,FALSE),FALSE)))/VLOOKUP(B753,'2-Kosten per locatie'!$A$12:$C$15,3,FALSE)</f>
        <v>0</v>
      </c>
      <c r="P753" s="290">
        <f t="shared" si="63"/>
        <v>0</v>
      </c>
      <c r="Q753" s="291"/>
      <c r="S753" s="292">
        <f t="shared" si="64"/>
        <v>5605.3380348639994</v>
      </c>
    </row>
    <row r="754" spans="1:19" ht="14.1" customHeight="1">
      <c r="A754" s="38">
        <v>754</v>
      </c>
      <c r="B754" s="253" t="s">
        <v>38</v>
      </c>
      <c r="C754" s="253" t="s">
        <v>986</v>
      </c>
      <c r="D754" s="284" t="s">
        <v>96</v>
      </c>
      <c r="E754" s="49" t="s">
        <v>1082</v>
      </c>
      <c r="F754" s="50" t="s">
        <v>1083</v>
      </c>
      <c r="G754" s="271" t="s">
        <v>61</v>
      </c>
      <c r="H754" s="268" t="s">
        <v>142</v>
      </c>
      <c r="I754" s="286">
        <v>96.06413262001</v>
      </c>
      <c r="J754" s="287">
        <f t="shared" si="60"/>
        <v>200</v>
      </c>
      <c r="K754" s="288">
        <v>200</v>
      </c>
      <c r="L754" s="288"/>
      <c r="M754" s="289" t="e">
        <f t="shared" si="61"/>
        <v>#DIV/0!</v>
      </c>
      <c r="N754" s="289">
        <f t="shared" si="62"/>
        <v>0</v>
      </c>
      <c r="O754" s="290">
        <f>IF(K754="nio",0,IF(K754&gt;0,VLOOKUP(G754,'3-Productie normen'!A:K,VLOOKUP(K754,'3-Productie normen'!$B$35:$C$41,2,FALSE),FALSE)))/VLOOKUP(B754,'2-Kosten per locatie'!$A$12:$C$15,3,FALSE)</f>
        <v>0</v>
      </c>
      <c r="P754" s="290">
        <f t="shared" si="63"/>
        <v>0</v>
      </c>
      <c r="Q754" s="291"/>
      <c r="S754" s="292">
        <f t="shared" si="64"/>
        <v>19212.826524002001</v>
      </c>
    </row>
    <row r="755" spans="1:19" ht="14.1" customHeight="1">
      <c r="A755" s="38">
        <v>755</v>
      </c>
      <c r="B755" s="253" t="s">
        <v>38</v>
      </c>
      <c r="C755" s="253" t="s">
        <v>986</v>
      </c>
      <c r="D755" s="284" t="s">
        <v>96</v>
      </c>
      <c r="E755" s="49" t="s">
        <v>1084</v>
      </c>
      <c r="F755" s="50" t="s">
        <v>1085</v>
      </c>
      <c r="G755" s="271" t="s">
        <v>61</v>
      </c>
      <c r="H755" s="268" t="s">
        <v>142</v>
      </c>
      <c r="I755" s="286">
        <v>62.563040711142001</v>
      </c>
      <c r="J755" s="287">
        <f t="shared" si="60"/>
        <v>200</v>
      </c>
      <c r="K755" s="288">
        <v>200</v>
      </c>
      <c r="L755" s="288"/>
      <c r="M755" s="289" t="e">
        <f t="shared" si="61"/>
        <v>#DIV/0!</v>
      </c>
      <c r="N755" s="289">
        <f t="shared" si="62"/>
        <v>0</v>
      </c>
      <c r="O755" s="290">
        <f>IF(K755="nio",0,IF(K755&gt;0,VLOOKUP(G755,'3-Productie normen'!A:K,VLOOKUP(K755,'3-Productie normen'!$B$35:$C$41,2,FALSE),FALSE)))/VLOOKUP(B755,'2-Kosten per locatie'!$A$12:$C$15,3,FALSE)</f>
        <v>0</v>
      </c>
      <c r="P755" s="290">
        <f t="shared" si="63"/>
        <v>0</v>
      </c>
      <c r="Q755" s="291"/>
      <c r="S755" s="292">
        <f t="shared" si="64"/>
        <v>12512.608142228401</v>
      </c>
    </row>
    <row r="756" spans="1:19" ht="14.1" customHeight="1">
      <c r="A756" s="38">
        <v>756</v>
      </c>
      <c r="B756" s="253" t="s">
        <v>38</v>
      </c>
      <c r="C756" s="253" t="s">
        <v>986</v>
      </c>
      <c r="D756" s="284" t="s">
        <v>96</v>
      </c>
      <c r="E756" s="49" t="s">
        <v>1086</v>
      </c>
      <c r="F756" s="50" t="s">
        <v>1087</v>
      </c>
      <c r="G756" s="271" t="s">
        <v>61</v>
      </c>
      <c r="H756" s="268" t="s">
        <v>142</v>
      </c>
      <c r="I756" s="286">
        <v>39.792596738054002</v>
      </c>
      <c r="J756" s="287">
        <f t="shared" si="60"/>
        <v>200</v>
      </c>
      <c r="K756" s="288">
        <v>200</v>
      </c>
      <c r="L756" s="288"/>
      <c r="M756" s="289" t="e">
        <f t="shared" si="61"/>
        <v>#DIV/0!</v>
      </c>
      <c r="N756" s="289">
        <f t="shared" si="62"/>
        <v>0</v>
      </c>
      <c r="O756" s="290">
        <f>IF(K756="nio",0,IF(K756&gt;0,VLOOKUP(G756,'3-Productie normen'!A:K,VLOOKUP(K756,'3-Productie normen'!$B$35:$C$41,2,FALSE),FALSE)))/VLOOKUP(B756,'2-Kosten per locatie'!$A$12:$C$15,3,FALSE)</f>
        <v>0</v>
      </c>
      <c r="P756" s="290">
        <f t="shared" si="63"/>
        <v>0</v>
      </c>
      <c r="Q756" s="291"/>
      <c r="S756" s="292">
        <f t="shared" si="64"/>
        <v>7958.5193476108007</v>
      </c>
    </row>
    <row r="757" spans="1:19" ht="14.1" customHeight="1">
      <c r="A757" s="38">
        <v>757</v>
      </c>
      <c r="B757" s="253" t="s">
        <v>38</v>
      </c>
      <c r="C757" s="253" t="s">
        <v>986</v>
      </c>
      <c r="D757" s="284" t="s">
        <v>96</v>
      </c>
      <c r="E757" s="49" t="s">
        <v>1088</v>
      </c>
      <c r="F757" s="50" t="s">
        <v>1089</v>
      </c>
      <c r="G757" s="268" t="s">
        <v>61</v>
      </c>
      <c r="H757" s="268" t="s">
        <v>142</v>
      </c>
      <c r="I757" s="286">
        <v>11.923355436761</v>
      </c>
      <c r="J757" s="287">
        <f t="shared" si="60"/>
        <v>200</v>
      </c>
      <c r="K757" s="288">
        <v>200</v>
      </c>
      <c r="L757" s="288"/>
      <c r="M757" s="289" t="e">
        <f t="shared" si="61"/>
        <v>#DIV/0!</v>
      </c>
      <c r="N757" s="289">
        <f t="shared" si="62"/>
        <v>0</v>
      </c>
      <c r="O757" s="290">
        <f>IF(K757="nio",0,IF(K757&gt;0,VLOOKUP(G757,'3-Productie normen'!A:K,VLOOKUP(K757,'3-Productie normen'!$B$35:$C$41,2,FALSE),FALSE)))/VLOOKUP(B757,'2-Kosten per locatie'!$A$12:$C$15,3,FALSE)</f>
        <v>0</v>
      </c>
      <c r="P757" s="290">
        <f t="shared" si="63"/>
        <v>0</v>
      </c>
      <c r="Q757" s="291"/>
      <c r="S757" s="292">
        <f t="shared" si="64"/>
        <v>2384.6710873521997</v>
      </c>
    </row>
    <row r="758" spans="1:19" ht="14.1" customHeight="1">
      <c r="A758" s="38">
        <v>758</v>
      </c>
      <c r="B758" s="253" t="s">
        <v>38</v>
      </c>
      <c r="C758" s="253" t="s">
        <v>986</v>
      </c>
      <c r="D758" s="284" t="s">
        <v>96</v>
      </c>
      <c r="E758" s="49" t="s">
        <v>1090</v>
      </c>
      <c r="F758" s="50" t="s">
        <v>1089</v>
      </c>
      <c r="G758" s="268" t="s">
        <v>61</v>
      </c>
      <c r="H758" s="268" t="s">
        <v>142</v>
      </c>
      <c r="I758" s="286">
        <v>10.570476873249</v>
      </c>
      <c r="J758" s="287">
        <f t="shared" si="60"/>
        <v>200</v>
      </c>
      <c r="K758" s="288">
        <v>200</v>
      </c>
      <c r="L758" s="288"/>
      <c r="M758" s="289" t="e">
        <f t="shared" si="61"/>
        <v>#DIV/0!</v>
      </c>
      <c r="N758" s="289">
        <f t="shared" si="62"/>
        <v>0</v>
      </c>
      <c r="O758" s="290">
        <f>IF(K758="nio",0,IF(K758&gt;0,VLOOKUP(G758,'3-Productie normen'!A:K,VLOOKUP(K758,'3-Productie normen'!$B$35:$C$41,2,FALSE),FALSE)))/VLOOKUP(B758,'2-Kosten per locatie'!$A$12:$C$15,3,FALSE)</f>
        <v>0</v>
      </c>
      <c r="P758" s="290">
        <f t="shared" si="63"/>
        <v>0</v>
      </c>
      <c r="Q758" s="291"/>
      <c r="S758" s="292">
        <f t="shared" si="64"/>
        <v>2114.0953746497999</v>
      </c>
    </row>
    <row r="759" spans="1:19" ht="14.1" customHeight="1">
      <c r="A759" s="38">
        <v>759</v>
      </c>
      <c r="B759" s="253" t="s">
        <v>38</v>
      </c>
      <c r="C759" s="253" t="s">
        <v>986</v>
      </c>
      <c r="D759" s="284" t="s">
        <v>96</v>
      </c>
      <c r="E759" s="49" t="s">
        <v>1091</v>
      </c>
      <c r="F759" s="50" t="s">
        <v>1092</v>
      </c>
      <c r="G759" s="194" t="s">
        <v>65</v>
      </c>
      <c r="H759" s="268" t="s">
        <v>164</v>
      </c>
      <c r="I759" s="286">
        <v>5.8455167079520001</v>
      </c>
      <c r="J759" s="287">
        <f t="shared" si="60"/>
        <v>0</v>
      </c>
      <c r="K759" s="288" t="s">
        <v>104</v>
      </c>
      <c r="L759" s="288"/>
      <c r="M759" s="289">
        <f t="shared" si="61"/>
        <v>0</v>
      </c>
      <c r="N759" s="289">
        <f t="shared" si="62"/>
        <v>0</v>
      </c>
      <c r="O759" s="290">
        <f>IF(K759="nio",0,IF(K759&gt;0,VLOOKUP(G759,'3-Productie normen'!A:K,VLOOKUP(K759,'3-Productie normen'!$B$35:$C$41,2,FALSE),FALSE)))/VLOOKUP(B759,'2-Kosten per locatie'!$A$12:$C$15,3,FALSE)</f>
        <v>0</v>
      </c>
      <c r="P759" s="290">
        <f t="shared" si="63"/>
        <v>0</v>
      </c>
      <c r="Q759" s="291"/>
      <c r="S759" s="292">
        <f t="shared" si="64"/>
        <v>0</v>
      </c>
    </row>
    <row r="760" spans="1:19" ht="14.1" customHeight="1">
      <c r="A760" s="38">
        <v>760</v>
      </c>
      <c r="B760" s="253" t="s">
        <v>38</v>
      </c>
      <c r="C760" s="253" t="s">
        <v>986</v>
      </c>
      <c r="D760" s="284" t="s">
        <v>96</v>
      </c>
      <c r="E760" s="49" t="s">
        <v>1093</v>
      </c>
      <c r="F760" s="50" t="s">
        <v>417</v>
      </c>
      <c r="G760" s="194" t="s">
        <v>65</v>
      </c>
      <c r="H760" s="268" t="s">
        <v>139</v>
      </c>
      <c r="I760" s="286">
        <v>2.8461658035720001</v>
      </c>
      <c r="J760" s="287">
        <f t="shared" si="60"/>
        <v>0</v>
      </c>
      <c r="K760" s="288" t="s">
        <v>104</v>
      </c>
      <c r="L760" s="288"/>
      <c r="M760" s="289">
        <f t="shared" si="61"/>
        <v>0</v>
      </c>
      <c r="N760" s="289">
        <f t="shared" si="62"/>
        <v>0</v>
      </c>
      <c r="O760" s="290">
        <f>IF(K760="nio",0,IF(K760&gt;0,VLOOKUP(G760,'3-Productie normen'!A:K,VLOOKUP(K760,'3-Productie normen'!$B$35:$C$41,2,FALSE),FALSE)))/VLOOKUP(B760,'2-Kosten per locatie'!$A$12:$C$15,3,FALSE)</f>
        <v>0</v>
      </c>
      <c r="P760" s="290">
        <f t="shared" si="63"/>
        <v>0</v>
      </c>
      <c r="Q760" s="291"/>
      <c r="S760" s="292">
        <f t="shared" si="64"/>
        <v>0</v>
      </c>
    </row>
    <row r="761" spans="1:19" ht="14.1" customHeight="1">
      <c r="A761" s="38">
        <v>761</v>
      </c>
      <c r="B761" s="253" t="s">
        <v>38</v>
      </c>
      <c r="C761" s="253" t="s">
        <v>986</v>
      </c>
      <c r="D761" s="284" t="s">
        <v>96</v>
      </c>
      <c r="E761" s="49" t="s">
        <v>1094</v>
      </c>
      <c r="F761" s="50" t="s">
        <v>153</v>
      </c>
      <c r="G761" s="268" t="s">
        <v>47</v>
      </c>
      <c r="H761" s="268" t="s">
        <v>142</v>
      </c>
      <c r="I761" s="286">
        <v>30.926841736471001</v>
      </c>
      <c r="J761" s="287">
        <f t="shared" si="60"/>
        <v>80</v>
      </c>
      <c r="K761" s="288">
        <v>80</v>
      </c>
      <c r="L761" s="288"/>
      <c r="M761" s="289" t="e">
        <f t="shared" si="61"/>
        <v>#DIV/0!</v>
      </c>
      <c r="N761" s="289">
        <f t="shared" si="62"/>
        <v>0</v>
      </c>
      <c r="O761" s="290">
        <f>IF(K761="nio",0,IF(K761&gt;0,VLOOKUP(G761,'3-Productie normen'!A:K,VLOOKUP(K761,'3-Productie normen'!$B$35:$C$41,2,FALSE),FALSE)))/VLOOKUP(B761,'2-Kosten per locatie'!$A$12:$C$15,3,FALSE)</f>
        <v>0</v>
      </c>
      <c r="P761" s="290">
        <f t="shared" si="63"/>
        <v>0</v>
      </c>
      <c r="Q761" s="291"/>
      <c r="S761" s="292">
        <f t="shared" si="64"/>
        <v>2474.1473389176799</v>
      </c>
    </row>
    <row r="762" spans="1:19" ht="14.1" customHeight="1">
      <c r="A762" s="38">
        <v>762</v>
      </c>
      <c r="B762" s="253" t="s">
        <v>38</v>
      </c>
      <c r="C762" s="253" t="s">
        <v>986</v>
      </c>
      <c r="D762" s="284" t="s">
        <v>96</v>
      </c>
      <c r="E762" s="49" t="s">
        <v>1095</v>
      </c>
      <c r="F762" s="50" t="s">
        <v>1058</v>
      </c>
      <c r="G762" s="271" t="s">
        <v>61</v>
      </c>
      <c r="H762" s="268" t="s">
        <v>99</v>
      </c>
      <c r="I762" s="286">
        <v>184.30888561722199</v>
      </c>
      <c r="J762" s="287">
        <f t="shared" si="60"/>
        <v>200</v>
      </c>
      <c r="K762" s="288">
        <v>200</v>
      </c>
      <c r="L762" s="288"/>
      <c r="M762" s="289" t="e">
        <f t="shared" si="61"/>
        <v>#DIV/0!</v>
      </c>
      <c r="N762" s="289">
        <f t="shared" si="62"/>
        <v>0</v>
      </c>
      <c r="O762" s="290">
        <f>IF(K762="nio",0,IF(K762&gt;0,VLOOKUP(G762,'3-Productie normen'!A:K,VLOOKUP(K762,'3-Productie normen'!$B$35:$C$41,2,FALSE),FALSE)))/VLOOKUP(B762,'2-Kosten per locatie'!$A$12:$C$15,3,FALSE)</f>
        <v>0</v>
      </c>
      <c r="P762" s="290">
        <f t="shared" si="63"/>
        <v>0</v>
      </c>
      <c r="Q762" s="291"/>
      <c r="S762" s="292">
        <f t="shared" si="64"/>
        <v>36861.777123444401</v>
      </c>
    </row>
    <row r="763" spans="1:19" ht="14.1" customHeight="1">
      <c r="A763" s="38">
        <v>763</v>
      </c>
      <c r="B763" s="253" t="s">
        <v>38</v>
      </c>
      <c r="C763" s="253" t="s">
        <v>986</v>
      </c>
      <c r="D763" s="284" t="s">
        <v>96</v>
      </c>
      <c r="E763" s="49" t="s">
        <v>559</v>
      </c>
      <c r="F763" s="50" t="s">
        <v>876</v>
      </c>
      <c r="G763" s="268" t="s">
        <v>52</v>
      </c>
      <c r="H763" s="268" t="s">
        <v>139</v>
      </c>
      <c r="I763" s="286">
        <v>14.510489225488</v>
      </c>
      <c r="J763" s="287">
        <f t="shared" si="60"/>
        <v>200</v>
      </c>
      <c r="K763" s="288">
        <v>200</v>
      </c>
      <c r="L763" s="288"/>
      <c r="M763" s="289" t="e">
        <f t="shared" si="61"/>
        <v>#DIV/0!</v>
      </c>
      <c r="N763" s="289">
        <f t="shared" si="62"/>
        <v>0</v>
      </c>
      <c r="O763" s="290">
        <f>IF(K763="nio",0,IF(K763&gt;0,VLOOKUP(G763,'3-Productie normen'!A:K,VLOOKUP(K763,'3-Productie normen'!$B$35:$C$41,2,FALSE),FALSE)))/VLOOKUP(B763,'2-Kosten per locatie'!$A$12:$C$15,3,FALSE)</f>
        <v>0</v>
      </c>
      <c r="P763" s="290">
        <f t="shared" si="63"/>
        <v>0</v>
      </c>
      <c r="Q763" s="291"/>
      <c r="S763" s="292">
        <f t="shared" si="64"/>
        <v>2902.0978450975999</v>
      </c>
    </row>
    <row r="764" spans="1:19" ht="14.1" customHeight="1">
      <c r="A764" s="38">
        <v>764</v>
      </c>
      <c r="B764" s="253" t="s">
        <v>38</v>
      </c>
      <c r="C764" s="253" t="s">
        <v>986</v>
      </c>
      <c r="D764" s="284" t="s">
        <v>96</v>
      </c>
      <c r="E764" s="49" t="s">
        <v>1096</v>
      </c>
      <c r="F764" s="50" t="s">
        <v>1097</v>
      </c>
      <c r="G764" s="268" t="s">
        <v>48</v>
      </c>
      <c r="H764" s="268" t="s">
        <v>139</v>
      </c>
      <c r="I764" s="286">
        <v>2.046246275948</v>
      </c>
      <c r="J764" s="287">
        <f t="shared" si="60"/>
        <v>400</v>
      </c>
      <c r="K764" s="288">
        <v>200</v>
      </c>
      <c r="L764" s="288">
        <v>200</v>
      </c>
      <c r="M764" s="289" t="e">
        <f t="shared" si="61"/>
        <v>#DIV/0!</v>
      </c>
      <c r="N764" s="289" t="e">
        <f t="shared" si="62"/>
        <v>#DIV/0!</v>
      </c>
      <c r="O764" s="290">
        <f>IF(K764="nio",0,IF(K764&gt;0,VLOOKUP(G764,'3-Productie normen'!A:K,VLOOKUP(K764,'3-Productie normen'!$B$35:$C$41,2,FALSE),FALSE)))/VLOOKUP(B764,'2-Kosten per locatie'!$A$12:$C$15,3,FALSE)</f>
        <v>0</v>
      </c>
      <c r="P764" s="290">
        <f t="shared" si="63"/>
        <v>0</v>
      </c>
      <c r="Q764" s="291"/>
      <c r="S764" s="292">
        <f t="shared" si="64"/>
        <v>818.49851037919996</v>
      </c>
    </row>
    <row r="765" spans="1:19" ht="14.1" customHeight="1">
      <c r="A765" s="38">
        <v>765</v>
      </c>
      <c r="B765" s="253" t="s">
        <v>38</v>
      </c>
      <c r="C765" s="253" t="s">
        <v>986</v>
      </c>
      <c r="D765" s="284" t="s">
        <v>96</v>
      </c>
      <c r="E765" s="49" t="s">
        <v>1098</v>
      </c>
      <c r="F765" s="50" t="s">
        <v>1099</v>
      </c>
      <c r="G765" s="268" t="s">
        <v>48</v>
      </c>
      <c r="H765" s="268" t="s">
        <v>139</v>
      </c>
      <c r="I765" s="286">
        <v>1.8786</v>
      </c>
      <c r="J765" s="287">
        <f t="shared" si="60"/>
        <v>400</v>
      </c>
      <c r="K765" s="288">
        <v>200</v>
      </c>
      <c r="L765" s="288">
        <v>200</v>
      </c>
      <c r="M765" s="289" t="e">
        <f t="shared" si="61"/>
        <v>#DIV/0!</v>
      </c>
      <c r="N765" s="289" t="e">
        <f t="shared" si="62"/>
        <v>#DIV/0!</v>
      </c>
      <c r="O765" s="290">
        <f>IF(K765="nio",0,IF(K765&gt;0,VLOOKUP(G765,'3-Productie normen'!A:K,VLOOKUP(K765,'3-Productie normen'!$B$35:$C$41,2,FALSE),FALSE)))/VLOOKUP(B765,'2-Kosten per locatie'!$A$12:$C$15,3,FALSE)</f>
        <v>0</v>
      </c>
      <c r="P765" s="290">
        <f t="shared" si="63"/>
        <v>0</v>
      </c>
      <c r="Q765" s="291"/>
      <c r="S765" s="292">
        <f t="shared" si="64"/>
        <v>751.44</v>
      </c>
    </row>
    <row r="766" spans="1:19" ht="14.1" customHeight="1">
      <c r="A766" s="38">
        <v>766</v>
      </c>
      <c r="B766" s="253" t="s">
        <v>38</v>
      </c>
      <c r="C766" s="253" t="s">
        <v>986</v>
      </c>
      <c r="D766" s="284" t="s">
        <v>96</v>
      </c>
      <c r="E766" s="49" t="s">
        <v>561</v>
      </c>
      <c r="F766" s="50" t="s">
        <v>1100</v>
      </c>
      <c r="G766" s="268" t="s">
        <v>52</v>
      </c>
      <c r="H766" s="268" t="s">
        <v>139</v>
      </c>
      <c r="I766" s="286">
        <v>20.010028608618001</v>
      </c>
      <c r="J766" s="287">
        <f t="shared" si="60"/>
        <v>200</v>
      </c>
      <c r="K766" s="288">
        <v>200</v>
      </c>
      <c r="L766" s="288"/>
      <c r="M766" s="289" t="e">
        <f t="shared" si="61"/>
        <v>#DIV/0!</v>
      </c>
      <c r="N766" s="289">
        <f t="shared" si="62"/>
        <v>0</v>
      </c>
      <c r="O766" s="290">
        <f>IF(K766="nio",0,IF(K766&gt;0,VLOOKUP(G766,'3-Productie normen'!A:K,VLOOKUP(K766,'3-Productie normen'!$B$35:$C$41,2,FALSE),FALSE)))/VLOOKUP(B766,'2-Kosten per locatie'!$A$12:$C$15,3,FALSE)</f>
        <v>0</v>
      </c>
      <c r="P766" s="290">
        <f t="shared" si="63"/>
        <v>0</v>
      </c>
      <c r="Q766" s="291"/>
      <c r="S766" s="292">
        <f t="shared" si="64"/>
        <v>4002.0057217235999</v>
      </c>
    </row>
    <row r="767" spans="1:19" ht="14.1" customHeight="1">
      <c r="A767" s="38">
        <v>767</v>
      </c>
      <c r="B767" s="253" t="s">
        <v>38</v>
      </c>
      <c r="C767" s="253" t="s">
        <v>986</v>
      </c>
      <c r="D767" s="284" t="s">
        <v>96</v>
      </c>
      <c r="E767" s="49" t="s">
        <v>1101</v>
      </c>
      <c r="F767" s="50" t="s">
        <v>1102</v>
      </c>
      <c r="G767" s="268" t="s">
        <v>48</v>
      </c>
      <c r="H767" s="268" t="s">
        <v>139</v>
      </c>
      <c r="I767" s="286">
        <v>4.9039635687440004</v>
      </c>
      <c r="J767" s="287">
        <f t="shared" ref="J767:J830" si="65">SUM(K767:L767)</f>
        <v>400</v>
      </c>
      <c r="K767" s="288">
        <v>200</v>
      </c>
      <c r="L767" s="288">
        <v>200</v>
      </c>
      <c r="M767" s="289" t="e">
        <f t="shared" ref="M767:M830" si="66">IF(K767="nio",0,IF(K767&gt;0,K767*I767/O767,0))</f>
        <v>#DIV/0!</v>
      </c>
      <c r="N767" s="289" t="e">
        <f t="shared" ref="N767:N830" si="67">IF(L767&gt;0,L767*I767/P767,0)</f>
        <v>#DIV/0!</v>
      </c>
      <c r="O767" s="290">
        <f>IF(K767="nio",0,IF(K767&gt;0,VLOOKUP(G767,'3-Productie normen'!A:K,VLOOKUP(K767,'3-Productie normen'!$B$35:$C$41,2,FALSE),FALSE)))/VLOOKUP(B767,'2-Kosten per locatie'!$A$12:$C$15,3,FALSE)</f>
        <v>0</v>
      </c>
      <c r="P767" s="290">
        <f t="shared" ref="P767:P830" si="68">IF(L767&gt;0,O767*$P$8,0)</f>
        <v>0</v>
      </c>
      <c r="Q767" s="291"/>
      <c r="S767" s="292">
        <f t="shared" ref="S767:S830" si="69">J767*I767</f>
        <v>1961.5854274976002</v>
      </c>
    </row>
    <row r="768" spans="1:19" ht="14.1" customHeight="1">
      <c r="A768" s="38">
        <v>768</v>
      </c>
      <c r="B768" s="253" t="s">
        <v>38</v>
      </c>
      <c r="C768" s="253" t="s">
        <v>986</v>
      </c>
      <c r="D768" s="284" t="s">
        <v>96</v>
      </c>
      <c r="E768" s="49" t="s">
        <v>1103</v>
      </c>
      <c r="F768" s="50" t="s">
        <v>1102</v>
      </c>
      <c r="G768" s="268" t="s">
        <v>48</v>
      </c>
      <c r="H768" s="268" t="s">
        <v>139</v>
      </c>
      <c r="I768" s="286">
        <v>1.688111383389</v>
      </c>
      <c r="J768" s="287">
        <f t="shared" si="65"/>
        <v>400</v>
      </c>
      <c r="K768" s="288">
        <v>200</v>
      </c>
      <c r="L768" s="288">
        <v>200</v>
      </c>
      <c r="M768" s="289" t="e">
        <f t="shared" si="66"/>
        <v>#DIV/0!</v>
      </c>
      <c r="N768" s="289" t="e">
        <f t="shared" si="67"/>
        <v>#DIV/0!</v>
      </c>
      <c r="O768" s="290">
        <f>IF(K768="nio",0,IF(K768&gt;0,VLOOKUP(G768,'3-Productie normen'!A:K,VLOOKUP(K768,'3-Productie normen'!$B$35:$C$41,2,FALSE),FALSE)))/VLOOKUP(B768,'2-Kosten per locatie'!$A$12:$C$15,3,FALSE)</f>
        <v>0</v>
      </c>
      <c r="P768" s="290">
        <f t="shared" si="68"/>
        <v>0</v>
      </c>
      <c r="Q768" s="291"/>
      <c r="S768" s="292">
        <f t="shared" si="69"/>
        <v>675.24455335560003</v>
      </c>
    </row>
    <row r="769" spans="1:19" ht="14.1" customHeight="1">
      <c r="A769" s="38">
        <v>769</v>
      </c>
      <c r="B769" s="253" t="s">
        <v>38</v>
      </c>
      <c r="C769" s="253" t="s">
        <v>986</v>
      </c>
      <c r="D769" s="284" t="s">
        <v>96</v>
      </c>
      <c r="E769" s="49" t="s">
        <v>1104</v>
      </c>
      <c r="F769" s="50" t="s">
        <v>1102</v>
      </c>
      <c r="G769" s="268" t="s">
        <v>48</v>
      </c>
      <c r="H769" s="268" t="s">
        <v>139</v>
      </c>
      <c r="I769" s="286">
        <v>2.046246275948</v>
      </c>
      <c r="J769" s="287">
        <f t="shared" si="65"/>
        <v>400</v>
      </c>
      <c r="K769" s="288">
        <v>200</v>
      </c>
      <c r="L769" s="288">
        <v>200</v>
      </c>
      <c r="M769" s="289" t="e">
        <f t="shared" si="66"/>
        <v>#DIV/0!</v>
      </c>
      <c r="N769" s="289" t="e">
        <f t="shared" si="67"/>
        <v>#DIV/0!</v>
      </c>
      <c r="O769" s="290">
        <f>IF(K769="nio",0,IF(K769&gt;0,VLOOKUP(G769,'3-Productie normen'!A:K,VLOOKUP(K769,'3-Productie normen'!$B$35:$C$41,2,FALSE),FALSE)))/VLOOKUP(B769,'2-Kosten per locatie'!$A$12:$C$15,3,FALSE)</f>
        <v>0</v>
      </c>
      <c r="P769" s="290">
        <f t="shared" si="68"/>
        <v>0</v>
      </c>
      <c r="Q769" s="291"/>
      <c r="S769" s="292">
        <f t="shared" si="69"/>
        <v>818.49851037919996</v>
      </c>
    </row>
    <row r="770" spans="1:19" ht="14.1" customHeight="1">
      <c r="A770" s="38">
        <v>770</v>
      </c>
      <c r="B770" s="253" t="s">
        <v>38</v>
      </c>
      <c r="C770" s="253" t="s">
        <v>986</v>
      </c>
      <c r="D770" s="284" t="s">
        <v>96</v>
      </c>
      <c r="E770" s="49" t="s">
        <v>1105</v>
      </c>
      <c r="F770" s="50" t="s">
        <v>1102</v>
      </c>
      <c r="G770" s="268" t="s">
        <v>48</v>
      </c>
      <c r="H770" s="268" t="s">
        <v>139</v>
      </c>
      <c r="I770" s="286">
        <v>1.8786</v>
      </c>
      <c r="J770" s="287">
        <f t="shared" si="65"/>
        <v>400</v>
      </c>
      <c r="K770" s="288">
        <v>200</v>
      </c>
      <c r="L770" s="288">
        <v>200</v>
      </c>
      <c r="M770" s="289" t="e">
        <f t="shared" si="66"/>
        <v>#DIV/0!</v>
      </c>
      <c r="N770" s="289" t="e">
        <f t="shared" si="67"/>
        <v>#DIV/0!</v>
      </c>
      <c r="O770" s="290">
        <f>IF(K770="nio",0,IF(K770&gt;0,VLOOKUP(G770,'3-Productie normen'!A:K,VLOOKUP(K770,'3-Productie normen'!$B$35:$C$41,2,FALSE),FALSE)))/VLOOKUP(B770,'2-Kosten per locatie'!$A$12:$C$15,3,FALSE)</f>
        <v>0</v>
      </c>
      <c r="P770" s="290">
        <f t="shared" si="68"/>
        <v>0</v>
      </c>
      <c r="Q770" s="291"/>
      <c r="S770" s="292">
        <f t="shared" si="69"/>
        <v>751.44</v>
      </c>
    </row>
    <row r="771" spans="1:19" ht="14.1" customHeight="1">
      <c r="A771" s="38">
        <v>771</v>
      </c>
      <c r="B771" s="253" t="s">
        <v>38</v>
      </c>
      <c r="C771" s="253" t="s">
        <v>986</v>
      </c>
      <c r="D771" s="284" t="s">
        <v>96</v>
      </c>
      <c r="E771" s="49" t="s">
        <v>1106</v>
      </c>
      <c r="F771" s="50" t="s">
        <v>1107</v>
      </c>
      <c r="G771" s="271" t="s">
        <v>61</v>
      </c>
      <c r="H771" s="268" t="s">
        <v>142</v>
      </c>
      <c r="I771" s="286">
        <v>42.100179400477998</v>
      </c>
      <c r="J771" s="287">
        <f t="shared" si="65"/>
        <v>200</v>
      </c>
      <c r="K771" s="288">
        <v>200</v>
      </c>
      <c r="L771" s="288"/>
      <c r="M771" s="289" t="e">
        <f t="shared" si="66"/>
        <v>#DIV/0!</v>
      </c>
      <c r="N771" s="289">
        <f t="shared" si="67"/>
        <v>0</v>
      </c>
      <c r="O771" s="290">
        <f>IF(K771="nio",0,IF(K771&gt;0,VLOOKUP(G771,'3-Productie normen'!A:K,VLOOKUP(K771,'3-Productie normen'!$B$35:$C$41,2,FALSE),FALSE)))/VLOOKUP(B771,'2-Kosten per locatie'!$A$12:$C$15,3,FALSE)</f>
        <v>0</v>
      </c>
      <c r="P771" s="290">
        <f t="shared" si="68"/>
        <v>0</v>
      </c>
      <c r="Q771" s="291"/>
      <c r="S771" s="292">
        <f t="shared" si="69"/>
        <v>8420.0358800956001</v>
      </c>
    </row>
    <row r="772" spans="1:19" ht="14.1" customHeight="1">
      <c r="A772" s="38">
        <v>772</v>
      </c>
      <c r="B772" s="253" t="s">
        <v>38</v>
      </c>
      <c r="C772" s="253" t="s">
        <v>986</v>
      </c>
      <c r="D772" s="284" t="s">
        <v>96</v>
      </c>
      <c r="E772" s="49" t="s">
        <v>1108</v>
      </c>
      <c r="F772" s="50" t="s">
        <v>1109</v>
      </c>
      <c r="G772" s="271" t="s">
        <v>61</v>
      </c>
      <c r="H772" s="268" t="s">
        <v>99</v>
      </c>
      <c r="I772" s="286">
        <v>167.69365533959899</v>
      </c>
      <c r="J772" s="287">
        <f t="shared" si="65"/>
        <v>200</v>
      </c>
      <c r="K772" s="288">
        <v>200</v>
      </c>
      <c r="L772" s="288"/>
      <c r="M772" s="289" t="e">
        <f t="shared" si="66"/>
        <v>#DIV/0!</v>
      </c>
      <c r="N772" s="289">
        <f t="shared" si="67"/>
        <v>0</v>
      </c>
      <c r="O772" s="290">
        <f>IF(K772="nio",0,IF(K772&gt;0,VLOOKUP(G772,'3-Productie normen'!A:K,VLOOKUP(K772,'3-Productie normen'!$B$35:$C$41,2,FALSE),FALSE)))/VLOOKUP(B772,'2-Kosten per locatie'!$A$12:$C$15,3,FALSE)</f>
        <v>0</v>
      </c>
      <c r="P772" s="290">
        <f t="shared" si="68"/>
        <v>0</v>
      </c>
      <c r="Q772" s="291"/>
      <c r="S772" s="292">
        <f t="shared" si="69"/>
        <v>33538.731067919798</v>
      </c>
    </row>
    <row r="773" spans="1:19" ht="14.1" customHeight="1">
      <c r="A773" s="38">
        <v>773</v>
      </c>
      <c r="B773" s="253" t="s">
        <v>38</v>
      </c>
      <c r="C773" s="253" t="s">
        <v>986</v>
      </c>
      <c r="D773" s="284" t="s">
        <v>96</v>
      </c>
      <c r="E773" s="49" t="s">
        <v>1110</v>
      </c>
      <c r="F773" s="50" t="s">
        <v>1111</v>
      </c>
      <c r="G773" s="271" t="s">
        <v>61</v>
      </c>
      <c r="H773" s="268" t="s">
        <v>164</v>
      </c>
      <c r="I773" s="286">
        <v>137.78221578485</v>
      </c>
      <c r="J773" s="287">
        <f t="shared" si="65"/>
        <v>200</v>
      </c>
      <c r="K773" s="288">
        <v>200</v>
      </c>
      <c r="L773" s="288"/>
      <c r="M773" s="289" t="e">
        <f t="shared" si="66"/>
        <v>#DIV/0!</v>
      </c>
      <c r="N773" s="289">
        <f t="shared" si="67"/>
        <v>0</v>
      </c>
      <c r="O773" s="290">
        <f>IF(K773="nio",0,IF(K773&gt;0,VLOOKUP(G773,'3-Productie normen'!A:K,VLOOKUP(K773,'3-Productie normen'!$B$35:$C$41,2,FALSE),FALSE)))/VLOOKUP(B773,'2-Kosten per locatie'!$A$12:$C$15,3,FALSE)</f>
        <v>0</v>
      </c>
      <c r="P773" s="290">
        <f t="shared" si="68"/>
        <v>0</v>
      </c>
      <c r="Q773" s="291"/>
      <c r="S773" s="292">
        <f t="shared" si="69"/>
        <v>27556.443156969999</v>
      </c>
    </row>
    <row r="774" spans="1:19" ht="14.1" customHeight="1">
      <c r="A774" s="38">
        <v>774</v>
      </c>
      <c r="B774" s="253" t="s">
        <v>38</v>
      </c>
      <c r="C774" s="253" t="s">
        <v>986</v>
      </c>
      <c r="D774" s="284" t="s">
        <v>96</v>
      </c>
      <c r="E774" s="49" t="s">
        <v>1112</v>
      </c>
      <c r="F774" s="50" t="s">
        <v>210</v>
      </c>
      <c r="G774" s="268" t="s">
        <v>49</v>
      </c>
      <c r="H774" s="268" t="s">
        <v>142</v>
      </c>
      <c r="I774" s="286">
        <v>20.128468652140999</v>
      </c>
      <c r="J774" s="287">
        <f t="shared" si="65"/>
        <v>200</v>
      </c>
      <c r="K774" s="288">
        <v>200</v>
      </c>
      <c r="L774" s="288"/>
      <c r="M774" s="289" t="e">
        <f t="shared" si="66"/>
        <v>#DIV/0!</v>
      </c>
      <c r="N774" s="289">
        <f t="shared" si="67"/>
        <v>0</v>
      </c>
      <c r="O774" s="290">
        <f>IF(K774="nio",0,IF(K774&gt;0,VLOOKUP(G774,'3-Productie normen'!A:K,VLOOKUP(K774,'3-Productie normen'!$B$35:$C$41,2,FALSE),FALSE)))/VLOOKUP(B774,'2-Kosten per locatie'!$A$12:$C$15,3,FALSE)</f>
        <v>0</v>
      </c>
      <c r="P774" s="290">
        <f t="shared" si="68"/>
        <v>0</v>
      </c>
      <c r="Q774" s="291"/>
      <c r="S774" s="292">
        <f t="shared" si="69"/>
        <v>4025.6937304281996</v>
      </c>
    </row>
    <row r="775" spans="1:19" ht="14.1" customHeight="1">
      <c r="A775" s="38">
        <v>775</v>
      </c>
      <c r="B775" s="253" t="s">
        <v>38</v>
      </c>
      <c r="C775" s="253" t="s">
        <v>986</v>
      </c>
      <c r="D775" s="284" t="s">
        <v>96</v>
      </c>
      <c r="E775" s="49" t="s">
        <v>1113</v>
      </c>
      <c r="F775" s="50" t="s">
        <v>1114</v>
      </c>
      <c r="G775" s="271" t="s">
        <v>61</v>
      </c>
      <c r="H775" s="268" t="s">
        <v>99</v>
      </c>
      <c r="I775" s="286">
        <v>95.159498698947999</v>
      </c>
      <c r="J775" s="287">
        <f t="shared" si="65"/>
        <v>200</v>
      </c>
      <c r="K775" s="288">
        <v>200</v>
      </c>
      <c r="L775" s="288"/>
      <c r="M775" s="289" t="e">
        <f t="shared" si="66"/>
        <v>#DIV/0!</v>
      </c>
      <c r="N775" s="289">
        <f t="shared" si="67"/>
        <v>0</v>
      </c>
      <c r="O775" s="290">
        <f>IF(K775="nio",0,IF(K775&gt;0,VLOOKUP(G775,'3-Productie normen'!A:K,VLOOKUP(K775,'3-Productie normen'!$B$35:$C$41,2,FALSE),FALSE)))/VLOOKUP(B775,'2-Kosten per locatie'!$A$12:$C$15,3,FALSE)</f>
        <v>0</v>
      </c>
      <c r="P775" s="290">
        <f t="shared" si="68"/>
        <v>0</v>
      </c>
      <c r="Q775" s="291"/>
      <c r="S775" s="292">
        <f t="shared" si="69"/>
        <v>19031.899739789598</v>
      </c>
    </row>
    <row r="776" spans="1:19" ht="14.1" customHeight="1">
      <c r="A776" s="38">
        <v>776</v>
      </c>
      <c r="B776" s="253" t="s">
        <v>38</v>
      </c>
      <c r="C776" s="253" t="s">
        <v>986</v>
      </c>
      <c r="D776" s="284" t="s">
        <v>96</v>
      </c>
      <c r="E776" s="49" t="s">
        <v>1115</v>
      </c>
      <c r="F776" s="50" t="s">
        <v>1116</v>
      </c>
      <c r="G776" s="194" t="s">
        <v>65</v>
      </c>
      <c r="H776" s="268" t="s">
        <v>164</v>
      </c>
      <c r="I776" s="286">
        <v>12.436465454797</v>
      </c>
      <c r="J776" s="287">
        <f t="shared" si="65"/>
        <v>0</v>
      </c>
      <c r="K776" s="288" t="s">
        <v>104</v>
      </c>
      <c r="L776" s="288"/>
      <c r="M776" s="289">
        <f t="shared" si="66"/>
        <v>0</v>
      </c>
      <c r="N776" s="289">
        <f t="shared" si="67"/>
        <v>0</v>
      </c>
      <c r="O776" s="290">
        <f>IF(K776="nio",0,IF(K776&gt;0,VLOOKUP(G776,'3-Productie normen'!A:K,VLOOKUP(K776,'3-Productie normen'!$B$35:$C$41,2,FALSE),FALSE)))/VLOOKUP(B776,'2-Kosten per locatie'!$A$12:$C$15,3,FALSE)</f>
        <v>0</v>
      </c>
      <c r="P776" s="290">
        <f t="shared" si="68"/>
        <v>0</v>
      </c>
      <c r="Q776" s="291"/>
      <c r="S776" s="292">
        <f t="shared" si="69"/>
        <v>0</v>
      </c>
    </row>
    <row r="777" spans="1:19" ht="14.1" customHeight="1">
      <c r="A777" s="38">
        <v>777</v>
      </c>
      <c r="B777" s="253" t="s">
        <v>38</v>
      </c>
      <c r="C777" s="253" t="s">
        <v>986</v>
      </c>
      <c r="D777" s="284" t="s">
        <v>96</v>
      </c>
      <c r="E777" s="49" t="s">
        <v>1117</v>
      </c>
      <c r="F777" s="50" t="s">
        <v>210</v>
      </c>
      <c r="G777" s="268" t="s">
        <v>49</v>
      </c>
      <c r="H777" s="268" t="s">
        <v>164</v>
      </c>
      <c r="I777" s="286">
        <v>188.59181936978601</v>
      </c>
      <c r="J777" s="287">
        <f t="shared" si="65"/>
        <v>200</v>
      </c>
      <c r="K777" s="288">
        <v>200</v>
      </c>
      <c r="L777" s="288"/>
      <c r="M777" s="289" t="e">
        <f t="shared" si="66"/>
        <v>#DIV/0!</v>
      </c>
      <c r="N777" s="289">
        <f t="shared" si="67"/>
        <v>0</v>
      </c>
      <c r="O777" s="290">
        <f>IF(K777="nio",0,IF(K777&gt;0,VLOOKUP(G777,'3-Productie normen'!A:K,VLOOKUP(K777,'3-Productie normen'!$B$35:$C$41,2,FALSE),FALSE)))/VLOOKUP(B777,'2-Kosten per locatie'!$A$12:$C$15,3,FALSE)</f>
        <v>0</v>
      </c>
      <c r="P777" s="290">
        <f t="shared" si="68"/>
        <v>0</v>
      </c>
      <c r="Q777" s="291"/>
      <c r="S777" s="292">
        <f t="shared" si="69"/>
        <v>37718.363873957205</v>
      </c>
    </row>
    <row r="778" spans="1:19" ht="14.1" customHeight="1">
      <c r="A778" s="38">
        <v>778</v>
      </c>
      <c r="B778" s="253" t="s">
        <v>38</v>
      </c>
      <c r="C778" s="253" t="s">
        <v>986</v>
      </c>
      <c r="D778" s="284" t="s">
        <v>96</v>
      </c>
      <c r="E778" s="49" t="s">
        <v>1118</v>
      </c>
      <c r="F778" s="50" t="s">
        <v>610</v>
      </c>
      <c r="G778" s="271" t="s">
        <v>58</v>
      </c>
      <c r="H778" s="268" t="s">
        <v>970</v>
      </c>
      <c r="I778" s="286">
        <v>5.4670001189780004</v>
      </c>
      <c r="J778" s="287">
        <f t="shared" si="65"/>
        <v>200</v>
      </c>
      <c r="K778" s="288">
        <v>200</v>
      </c>
      <c r="L778" s="288"/>
      <c r="M778" s="289" t="e">
        <f t="shared" si="66"/>
        <v>#DIV/0!</v>
      </c>
      <c r="N778" s="289">
        <f t="shared" si="67"/>
        <v>0</v>
      </c>
      <c r="O778" s="290">
        <f>IF(K778="nio",0,IF(K778&gt;0,VLOOKUP(G778,'3-Productie normen'!A:K,VLOOKUP(K778,'3-Productie normen'!$B$35:$C$41,2,FALSE),FALSE)))/VLOOKUP(B778,'2-Kosten per locatie'!$A$12:$C$15,3,FALSE)</f>
        <v>0</v>
      </c>
      <c r="P778" s="290">
        <f t="shared" si="68"/>
        <v>0</v>
      </c>
      <c r="Q778" s="291"/>
      <c r="S778" s="292">
        <f t="shared" si="69"/>
        <v>1093.4000237956002</v>
      </c>
    </row>
    <row r="779" spans="1:19" ht="14.1" customHeight="1">
      <c r="A779" s="38">
        <v>779</v>
      </c>
      <c r="B779" s="253" t="s">
        <v>38</v>
      </c>
      <c r="C779" s="253" t="s">
        <v>986</v>
      </c>
      <c r="D779" s="284" t="s">
        <v>96</v>
      </c>
      <c r="E779" s="49" t="s">
        <v>1119</v>
      </c>
      <c r="F779" s="50" t="s">
        <v>59</v>
      </c>
      <c r="G779" s="268" t="s">
        <v>59</v>
      </c>
      <c r="H779" s="268" t="s">
        <v>164</v>
      </c>
      <c r="I779" s="286">
        <v>2.1182151618190002</v>
      </c>
      <c r="J779" s="287">
        <f t="shared" si="65"/>
        <v>200</v>
      </c>
      <c r="K779" s="288">
        <v>200</v>
      </c>
      <c r="L779" s="288"/>
      <c r="M779" s="289" t="e">
        <f t="shared" si="66"/>
        <v>#DIV/0!</v>
      </c>
      <c r="N779" s="289">
        <f t="shared" si="67"/>
        <v>0</v>
      </c>
      <c r="O779" s="290">
        <f>IF(K779="nio",0,IF(K779&gt;0,VLOOKUP(G779,'3-Productie normen'!A:K,VLOOKUP(K779,'3-Productie normen'!$B$35:$C$41,2,FALSE),FALSE)))/VLOOKUP(B779,'2-Kosten per locatie'!$A$12:$C$15,3,FALSE)</f>
        <v>0</v>
      </c>
      <c r="P779" s="290">
        <f t="shared" si="68"/>
        <v>0</v>
      </c>
      <c r="Q779" s="291"/>
      <c r="S779" s="292">
        <f t="shared" si="69"/>
        <v>423.64303236380005</v>
      </c>
    </row>
    <row r="780" spans="1:19" ht="14.1" customHeight="1">
      <c r="A780" s="38">
        <v>780</v>
      </c>
      <c r="B780" s="253" t="s">
        <v>38</v>
      </c>
      <c r="C780" s="253" t="s">
        <v>986</v>
      </c>
      <c r="D780" s="284" t="s">
        <v>96</v>
      </c>
      <c r="E780" s="49" t="s">
        <v>1120</v>
      </c>
      <c r="F780" s="50" t="s">
        <v>610</v>
      </c>
      <c r="G780" s="271" t="s">
        <v>58</v>
      </c>
      <c r="H780" s="268" t="s">
        <v>970</v>
      </c>
      <c r="I780" s="286">
        <v>8.6915404208770006</v>
      </c>
      <c r="J780" s="287">
        <f t="shared" si="65"/>
        <v>200</v>
      </c>
      <c r="K780" s="288">
        <v>200</v>
      </c>
      <c r="L780" s="288"/>
      <c r="M780" s="289" t="e">
        <f t="shared" si="66"/>
        <v>#DIV/0!</v>
      </c>
      <c r="N780" s="289">
        <f t="shared" si="67"/>
        <v>0</v>
      </c>
      <c r="O780" s="290">
        <f>IF(K780="nio",0,IF(K780&gt;0,VLOOKUP(G780,'3-Productie normen'!A:K,VLOOKUP(K780,'3-Productie normen'!$B$35:$C$41,2,FALSE),FALSE)))/VLOOKUP(B780,'2-Kosten per locatie'!$A$12:$C$15,3,FALSE)</f>
        <v>0</v>
      </c>
      <c r="P780" s="290">
        <f t="shared" si="68"/>
        <v>0</v>
      </c>
      <c r="Q780" s="291"/>
      <c r="S780" s="292">
        <f t="shared" si="69"/>
        <v>1738.3080841754002</v>
      </c>
    </row>
    <row r="781" spans="1:19" ht="14.1" customHeight="1">
      <c r="A781" s="38">
        <v>781</v>
      </c>
      <c r="B781" s="253" t="s">
        <v>38</v>
      </c>
      <c r="C781" s="253" t="s">
        <v>986</v>
      </c>
      <c r="D781" s="284" t="s">
        <v>96</v>
      </c>
      <c r="E781" s="49" t="s">
        <v>1121</v>
      </c>
      <c r="F781" s="50" t="s">
        <v>1122</v>
      </c>
      <c r="G781" s="268" t="s">
        <v>49</v>
      </c>
      <c r="H781" s="268" t="s">
        <v>139</v>
      </c>
      <c r="I781" s="286">
        <v>262.45568660060798</v>
      </c>
      <c r="J781" s="287">
        <f t="shared" si="65"/>
        <v>200</v>
      </c>
      <c r="K781" s="288">
        <v>200</v>
      </c>
      <c r="L781" s="288"/>
      <c r="M781" s="289" t="e">
        <f t="shared" si="66"/>
        <v>#DIV/0!</v>
      </c>
      <c r="N781" s="289">
        <f t="shared" si="67"/>
        <v>0</v>
      </c>
      <c r="O781" s="290">
        <f>IF(K781="nio",0,IF(K781&gt;0,VLOOKUP(G781,'3-Productie normen'!A:K,VLOOKUP(K781,'3-Productie normen'!$B$35:$C$41,2,FALSE),FALSE)))/VLOOKUP(B781,'2-Kosten per locatie'!$A$12:$C$15,3,FALSE)</f>
        <v>0</v>
      </c>
      <c r="P781" s="290">
        <f t="shared" si="68"/>
        <v>0</v>
      </c>
      <c r="Q781" s="291"/>
      <c r="S781" s="292">
        <f t="shared" si="69"/>
        <v>52491.137320121597</v>
      </c>
    </row>
    <row r="782" spans="1:19" ht="14.1" customHeight="1">
      <c r="A782" s="38">
        <v>782</v>
      </c>
      <c r="B782" s="253" t="s">
        <v>38</v>
      </c>
      <c r="C782" s="253" t="s">
        <v>986</v>
      </c>
      <c r="D782" s="284" t="s">
        <v>96</v>
      </c>
      <c r="E782" s="49" t="s">
        <v>1123</v>
      </c>
      <c r="F782" s="50" t="s">
        <v>610</v>
      </c>
      <c r="G782" s="271" t="s">
        <v>58</v>
      </c>
      <c r="H782" s="268" t="s">
        <v>970</v>
      </c>
      <c r="I782" s="286">
        <v>4.5497661075189999</v>
      </c>
      <c r="J782" s="287">
        <f t="shared" si="65"/>
        <v>200</v>
      </c>
      <c r="K782" s="288">
        <v>200</v>
      </c>
      <c r="L782" s="288"/>
      <c r="M782" s="289" t="e">
        <f t="shared" si="66"/>
        <v>#DIV/0!</v>
      </c>
      <c r="N782" s="289">
        <f t="shared" si="67"/>
        <v>0</v>
      </c>
      <c r="O782" s="290">
        <f>IF(K782="nio",0,IF(K782&gt;0,VLOOKUP(G782,'3-Productie normen'!A:K,VLOOKUP(K782,'3-Productie normen'!$B$35:$C$41,2,FALSE),FALSE)))/VLOOKUP(B782,'2-Kosten per locatie'!$A$12:$C$15,3,FALSE)</f>
        <v>0</v>
      </c>
      <c r="P782" s="290">
        <f t="shared" si="68"/>
        <v>0</v>
      </c>
      <c r="Q782" s="291"/>
      <c r="S782" s="292">
        <f t="shared" si="69"/>
        <v>909.95322150380002</v>
      </c>
    </row>
    <row r="783" spans="1:19" ht="14.1" customHeight="1">
      <c r="A783" s="38">
        <v>783</v>
      </c>
      <c r="B783" s="253" t="s">
        <v>38</v>
      </c>
      <c r="C783" s="253" t="s">
        <v>986</v>
      </c>
      <c r="D783" s="284" t="s">
        <v>96</v>
      </c>
      <c r="E783" s="49" t="s">
        <v>1124</v>
      </c>
      <c r="F783" s="50" t="s">
        <v>210</v>
      </c>
      <c r="G783" s="268" t="s">
        <v>49</v>
      </c>
      <c r="H783" s="268" t="s">
        <v>164</v>
      </c>
      <c r="I783" s="286">
        <v>80.079569252368003</v>
      </c>
      <c r="J783" s="287">
        <f t="shared" si="65"/>
        <v>200</v>
      </c>
      <c r="K783" s="288">
        <v>200</v>
      </c>
      <c r="L783" s="288"/>
      <c r="M783" s="289" t="e">
        <f t="shared" si="66"/>
        <v>#DIV/0!</v>
      </c>
      <c r="N783" s="289">
        <f t="shared" si="67"/>
        <v>0</v>
      </c>
      <c r="O783" s="290">
        <f>IF(K783="nio",0,IF(K783&gt;0,VLOOKUP(G783,'3-Productie normen'!A:K,VLOOKUP(K783,'3-Productie normen'!$B$35:$C$41,2,FALSE),FALSE)))/VLOOKUP(B783,'2-Kosten per locatie'!$A$12:$C$15,3,FALSE)</f>
        <v>0</v>
      </c>
      <c r="P783" s="290">
        <f t="shared" si="68"/>
        <v>0</v>
      </c>
      <c r="Q783" s="291"/>
      <c r="S783" s="292">
        <f t="shared" si="69"/>
        <v>16015.9138504736</v>
      </c>
    </row>
    <row r="784" spans="1:19" ht="14.1" customHeight="1">
      <c r="A784" s="38">
        <v>784</v>
      </c>
      <c r="B784" s="253" t="s">
        <v>38</v>
      </c>
      <c r="C784" s="253" t="s">
        <v>986</v>
      </c>
      <c r="D784" s="284" t="s">
        <v>96</v>
      </c>
      <c r="E784" s="49" t="s">
        <v>1125</v>
      </c>
      <c r="F784" s="50" t="s">
        <v>210</v>
      </c>
      <c r="G784" s="268" t="s">
        <v>49</v>
      </c>
      <c r="H784" s="268" t="s">
        <v>164</v>
      </c>
      <c r="I784" s="286">
        <v>40.552281962042002</v>
      </c>
      <c r="J784" s="287">
        <f t="shared" si="65"/>
        <v>200</v>
      </c>
      <c r="K784" s="288">
        <v>200</v>
      </c>
      <c r="L784" s="288"/>
      <c r="M784" s="289" t="e">
        <f t="shared" si="66"/>
        <v>#DIV/0!</v>
      </c>
      <c r="N784" s="289">
        <f t="shared" si="67"/>
        <v>0</v>
      </c>
      <c r="O784" s="290">
        <f>IF(K784="nio",0,IF(K784&gt;0,VLOOKUP(G784,'3-Productie normen'!A:K,VLOOKUP(K784,'3-Productie normen'!$B$35:$C$41,2,FALSE),FALSE)))/VLOOKUP(B784,'2-Kosten per locatie'!$A$12:$C$15,3,FALSE)</f>
        <v>0</v>
      </c>
      <c r="P784" s="290">
        <f t="shared" si="68"/>
        <v>0</v>
      </c>
      <c r="Q784" s="291"/>
      <c r="S784" s="292">
        <f t="shared" si="69"/>
        <v>8110.4563924084005</v>
      </c>
    </row>
    <row r="785" spans="1:19" ht="14.1" customHeight="1">
      <c r="A785" s="38">
        <v>785</v>
      </c>
      <c r="B785" s="253" t="s">
        <v>38</v>
      </c>
      <c r="C785" s="253" t="s">
        <v>986</v>
      </c>
      <c r="D785" s="284" t="s">
        <v>96</v>
      </c>
      <c r="E785" s="49" t="s">
        <v>1126</v>
      </c>
      <c r="F785" s="50" t="s">
        <v>210</v>
      </c>
      <c r="G785" s="268" t="s">
        <v>49</v>
      </c>
      <c r="H785" s="268" t="s">
        <v>164</v>
      </c>
      <c r="I785" s="286">
        <v>225.49554730377301</v>
      </c>
      <c r="J785" s="287">
        <f t="shared" si="65"/>
        <v>200</v>
      </c>
      <c r="K785" s="288">
        <v>200</v>
      </c>
      <c r="L785" s="288"/>
      <c r="M785" s="289" t="e">
        <f t="shared" si="66"/>
        <v>#DIV/0!</v>
      </c>
      <c r="N785" s="289">
        <f t="shared" si="67"/>
        <v>0</v>
      </c>
      <c r="O785" s="290">
        <f>IF(K785="nio",0,IF(K785&gt;0,VLOOKUP(G785,'3-Productie normen'!A:K,VLOOKUP(K785,'3-Productie normen'!$B$35:$C$41,2,FALSE),FALSE)))/VLOOKUP(B785,'2-Kosten per locatie'!$A$12:$C$15,3,FALSE)</f>
        <v>0</v>
      </c>
      <c r="P785" s="290">
        <f t="shared" si="68"/>
        <v>0</v>
      </c>
      <c r="Q785" s="291"/>
      <c r="S785" s="292">
        <f t="shared" si="69"/>
        <v>45099.109460754604</v>
      </c>
    </row>
    <row r="786" spans="1:19" ht="14.1" customHeight="1">
      <c r="A786" s="38">
        <v>786</v>
      </c>
      <c r="B786" s="253" t="s">
        <v>38</v>
      </c>
      <c r="C786" s="253" t="s">
        <v>986</v>
      </c>
      <c r="D786" s="284" t="s">
        <v>96</v>
      </c>
      <c r="E786" s="49" t="s">
        <v>1127</v>
      </c>
      <c r="F786" s="50" t="s">
        <v>984</v>
      </c>
      <c r="G786" s="271" t="s">
        <v>58</v>
      </c>
      <c r="H786" s="268" t="s">
        <v>970</v>
      </c>
      <c r="I786" s="286">
        <v>37.317446905562001</v>
      </c>
      <c r="J786" s="287">
        <f t="shared" si="65"/>
        <v>200</v>
      </c>
      <c r="K786" s="288">
        <v>200</v>
      </c>
      <c r="L786" s="288"/>
      <c r="M786" s="289" t="e">
        <f t="shared" si="66"/>
        <v>#DIV/0!</v>
      </c>
      <c r="N786" s="289">
        <f t="shared" si="67"/>
        <v>0</v>
      </c>
      <c r="O786" s="290">
        <f>IF(K786="nio",0,IF(K786&gt;0,VLOOKUP(G786,'3-Productie normen'!A:K,VLOOKUP(K786,'3-Productie normen'!$B$35:$C$41,2,FALSE),FALSE)))/VLOOKUP(B786,'2-Kosten per locatie'!$A$12:$C$15,3,FALSE)</f>
        <v>0</v>
      </c>
      <c r="P786" s="290">
        <f t="shared" si="68"/>
        <v>0</v>
      </c>
      <c r="Q786" s="291"/>
      <c r="S786" s="292">
        <f t="shared" si="69"/>
        <v>7463.4893811124002</v>
      </c>
    </row>
    <row r="787" spans="1:19" ht="14.1" customHeight="1">
      <c r="A787" s="38">
        <v>787</v>
      </c>
      <c r="B787" s="253" t="s">
        <v>38</v>
      </c>
      <c r="C787" s="253" t="s">
        <v>986</v>
      </c>
      <c r="D787" s="284" t="s">
        <v>96</v>
      </c>
      <c r="E787" s="49" t="s">
        <v>1128</v>
      </c>
      <c r="F787" s="50" t="s">
        <v>1129</v>
      </c>
      <c r="G787" s="268" t="s">
        <v>48</v>
      </c>
      <c r="H787" s="268" t="s">
        <v>139</v>
      </c>
      <c r="I787" s="286">
        <v>11.163933221317</v>
      </c>
      <c r="J787" s="287">
        <f t="shared" si="65"/>
        <v>400</v>
      </c>
      <c r="K787" s="288">
        <v>200</v>
      </c>
      <c r="L787" s="288">
        <v>200</v>
      </c>
      <c r="M787" s="289" t="e">
        <f t="shared" si="66"/>
        <v>#DIV/0!</v>
      </c>
      <c r="N787" s="289" t="e">
        <f t="shared" si="67"/>
        <v>#DIV/0!</v>
      </c>
      <c r="O787" s="290">
        <f>IF(K787="nio",0,IF(K787&gt;0,VLOOKUP(G787,'3-Productie normen'!A:K,VLOOKUP(K787,'3-Productie normen'!$B$35:$C$41,2,FALSE),FALSE)))/VLOOKUP(B787,'2-Kosten per locatie'!$A$12:$C$15,3,FALSE)</f>
        <v>0</v>
      </c>
      <c r="P787" s="290">
        <f t="shared" si="68"/>
        <v>0</v>
      </c>
      <c r="Q787" s="291"/>
      <c r="S787" s="292">
        <f t="shared" si="69"/>
        <v>4465.5732885267998</v>
      </c>
    </row>
    <row r="788" spans="1:19" ht="14.1" customHeight="1">
      <c r="A788" s="38">
        <v>788</v>
      </c>
      <c r="B788" s="253" t="s">
        <v>38</v>
      </c>
      <c r="C788" s="253" t="s">
        <v>986</v>
      </c>
      <c r="D788" s="284" t="s">
        <v>96</v>
      </c>
      <c r="E788" s="49" t="s">
        <v>1130</v>
      </c>
      <c r="F788" s="50" t="s">
        <v>127</v>
      </c>
      <c r="G788" s="268" t="s">
        <v>48</v>
      </c>
      <c r="H788" s="268" t="s">
        <v>139</v>
      </c>
      <c r="I788" s="286">
        <v>1.499997044845</v>
      </c>
      <c r="J788" s="287">
        <f t="shared" si="65"/>
        <v>400</v>
      </c>
      <c r="K788" s="288">
        <v>200</v>
      </c>
      <c r="L788" s="288">
        <v>200</v>
      </c>
      <c r="M788" s="289" t="e">
        <f t="shared" si="66"/>
        <v>#DIV/0!</v>
      </c>
      <c r="N788" s="289" t="e">
        <f t="shared" si="67"/>
        <v>#DIV/0!</v>
      </c>
      <c r="O788" s="290">
        <f>IF(K788="nio",0,IF(K788&gt;0,VLOOKUP(G788,'3-Productie normen'!A:K,VLOOKUP(K788,'3-Productie normen'!$B$35:$C$41,2,FALSE),FALSE)))/VLOOKUP(B788,'2-Kosten per locatie'!$A$12:$C$15,3,FALSE)</f>
        <v>0</v>
      </c>
      <c r="P788" s="290">
        <f t="shared" si="68"/>
        <v>0</v>
      </c>
      <c r="Q788" s="291"/>
      <c r="S788" s="292">
        <f t="shared" si="69"/>
        <v>599.998817938</v>
      </c>
    </row>
    <row r="789" spans="1:19" ht="14.1" customHeight="1">
      <c r="A789" s="38">
        <v>789</v>
      </c>
      <c r="B789" s="253" t="s">
        <v>38</v>
      </c>
      <c r="C789" s="253" t="s">
        <v>986</v>
      </c>
      <c r="D789" s="284" t="s">
        <v>96</v>
      </c>
      <c r="E789" s="49" t="s">
        <v>1131</v>
      </c>
      <c r="F789" s="50" t="s">
        <v>127</v>
      </c>
      <c r="G789" s="268" t="s">
        <v>48</v>
      </c>
      <c r="H789" s="268" t="s">
        <v>139</v>
      </c>
      <c r="I789" s="286">
        <v>1.499997044845</v>
      </c>
      <c r="J789" s="287">
        <f t="shared" si="65"/>
        <v>400</v>
      </c>
      <c r="K789" s="288">
        <v>200</v>
      </c>
      <c r="L789" s="288">
        <v>200</v>
      </c>
      <c r="M789" s="289" t="e">
        <f t="shared" si="66"/>
        <v>#DIV/0!</v>
      </c>
      <c r="N789" s="289" t="e">
        <f t="shared" si="67"/>
        <v>#DIV/0!</v>
      </c>
      <c r="O789" s="290">
        <f>IF(K789="nio",0,IF(K789&gt;0,VLOOKUP(G789,'3-Productie normen'!A:K,VLOOKUP(K789,'3-Productie normen'!$B$35:$C$41,2,FALSE),FALSE)))/VLOOKUP(B789,'2-Kosten per locatie'!$A$12:$C$15,3,FALSE)</f>
        <v>0</v>
      </c>
      <c r="P789" s="290">
        <f t="shared" si="68"/>
        <v>0</v>
      </c>
      <c r="Q789" s="291"/>
      <c r="S789" s="292">
        <f t="shared" si="69"/>
        <v>599.998817938</v>
      </c>
    </row>
    <row r="790" spans="1:19" ht="14.1" customHeight="1">
      <c r="A790" s="38">
        <v>790</v>
      </c>
      <c r="B790" s="253" t="s">
        <v>38</v>
      </c>
      <c r="C790" s="253" t="s">
        <v>986</v>
      </c>
      <c r="D790" s="284" t="s">
        <v>96</v>
      </c>
      <c r="E790" s="49" t="s">
        <v>1132</v>
      </c>
      <c r="F790" s="50" t="s">
        <v>127</v>
      </c>
      <c r="G790" s="268" t="s">
        <v>48</v>
      </c>
      <c r="H790" s="268" t="s">
        <v>139</v>
      </c>
      <c r="I790" s="286">
        <v>1.499997044845</v>
      </c>
      <c r="J790" s="287">
        <f t="shared" si="65"/>
        <v>400</v>
      </c>
      <c r="K790" s="288">
        <v>200</v>
      </c>
      <c r="L790" s="288">
        <v>200</v>
      </c>
      <c r="M790" s="289" t="e">
        <f t="shared" si="66"/>
        <v>#DIV/0!</v>
      </c>
      <c r="N790" s="289" t="e">
        <f t="shared" si="67"/>
        <v>#DIV/0!</v>
      </c>
      <c r="O790" s="290">
        <f>IF(K790="nio",0,IF(K790&gt;0,VLOOKUP(G790,'3-Productie normen'!A:K,VLOOKUP(K790,'3-Productie normen'!$B$35:$C$41,2,FALSE),FALSE)))/VLOOKUP(B790,'2-Kosten per locatie'!$A$12:$C$15,3,FALSE)</f>
        <v>0</v>
      </c>
      <c r="P790" s="290">
        <f t="shared" si="68"/>
        <v>0</v>
      </c>
      <c r="Q790" s="291"/>
      <c r="S790" s="292">
        <f t="shared" si="69"/>
        <v>599.998817938</v>
      </c>
    </row>
    <row r="791" spans="1:19" ht="14.1" customHeight="1">
      <c r="A791" s="38">
        <v>791</v>
      </c>
      <c r="B791" s="253" t="s">
        <v>38</v>
      </c>
      <c r="C791" s="253" t="s">
        <v>986</v>
      </c>
      <c r="D791" s="284" t="s">
        <v>96</v>
      </c>
      <c r="E791" s="49" t="s">
        <v>1133</v>
      </c>
      <c r="F791" s="50" t="s">
        <v>127</v>
      </c>
      <c r="G791" s="268" t="s">
        <v>48</v>
      </c>
      <c r="H791" s="268" t="s">
        <v>139</v>
      </c>
      <c r="I791" s="286">
        <v>1.437497167976</v>
      </c>
      <c r="J791" s="287">
        <f t="shared" si="65"/>
        <v>400</v>
      </c>
      <c r="K791" s="288">
        <v>200</v>
      </c>
      <c r="L791" s="288">
        <v>200</v>
      </c>
      <c r="M791" s="289" t="e">
        <f t="shared" si="66"/>
        <v>#DIV/0!</v>
      </c>
      <c r="N791" s="289" t="e">
        <f t="shared" si="67"/>
        <v>#DIV/0!</v>
      </c>
      <c r="O791" s="290">
        <f>IF(K791="nio",0,IF(K791&gt;0,VLOOKUP(G791,'3-Productie normen'!A:K,VLOOKUP(K791,'3-Productie normen'!$B$35:$C$41,2,FALSE),FALSE)))/VLOOKUP(B791,'2-Kosten per locatie'!$A$12:$C$15,3,FALSE)</f>
        <v>0</v>
      </c>
      <c r="P791" s="290">
        <f t="shared" si="68"/>
        <v>0</v>
      </c>
      <c r="Q791" s="291"/>
      <c r="S791" s="292">
        <f t="shared" si="69"/>
        <v>574.99886719040001</v>
      </c>
    </row>
    <row r="792" spans="1:19" ht="14.1" customHeight="1">
      <c r="A792" s="38">
        <v>792</v>
      </c>
      <c r="B792" s="253" t="s">
        <v>38</v>
      </c>
      <c r="C792" s="253" t="s">
        <v>986</v>
      </c>
      <c r="D792" s="284" t="s">
        <v>96</v>
      </c>
      <c r="E792" s="49" t="s">
        <v>1134</v>
      </c>
      <c r="F792" s="50" t="s">
        <v>138</v>
      </c>
      <c r="G792" s="194" t="s">
        <v>65</v>
      </c>
      <c r="H792" s="268" t="s">
        <v>164</v>
      </c>
      <c r="I792" s="286">
        <v>1.984199416447</v>
      </c>
      <c r="J792" s="287">
        <f t="shared" si="65"/>
        <v>0</v>
      </c>
      <c r="K792" s="288" t="s">
        <v>104</v>
      </c>
      <c r="L792" s="288"/>
      <c r="M792" s="289">
        <f t="shared" si="66"/>
        <v>0</v>
      </c>
      <c r="N792" s="289">
        <f t="shared" si="67"/>
        <v>0</v>
      </c>
      <c r="O792" s="290">
        <f>IF(K792="nio",0,IF(K792&gt;0,VLOOKUP(G792,'3-Productie normen'!A:K,VLOOKUP(K792,'3-Productie normen'!$B$35:$C$41,2,FALSE),FALSE)))/VLOOKUP(B792,'2-Kosten per locatie'!$A$12:$C$15,3,FALSE)</f>
        <v>0</v>
      </c>
      <c r="P792" s="290">
        <f t="shared" si="68"/>
        <v>0</v>
      </c>
      <c r="Q792" s="291"/>
      <c r="S792" s="292">
        <f t="shared" si="69"/>
        <v>0</v>
      </c>
    </row>
    <row r="793" spans="1:19" ht="14.1" customHeight="1">
      <c r="A793" s="38">
        <v>793</v>
      </c>
      <c r="B793" s="253" t="s">
        <v>38</v>
      </c>
      <c r="C793" s="253" t="s">
        <v>986</v>
      </c>
      <c r="D793" s="284" t="s">
        <v>96</v>
      </c>
      <c r="E793" s="49" t="s">
        <v>1135</v>
      </c>
      <c r="F793" s="50" t="s">
        <v>289</v>
      </c>
      <c r="G793" s="194" t="s">
        <v>65</v>
      </c>
      <c r="H793" s="268" t="s">
        <v>164</v>
      </c>
      <c r="I793" s="286">
        <v>4.0739529653330004</v>
      </c>
      <c r="J793" s="287">
        <f t="shared" si="65"/>
        <v>0</v>
      </c>
      <c r="K793" s="288" t="s">
        <v>104</v>
      </c>
      <c r="L793" s="288"/>
      <c r="M793" s="289">
        <f t="shared" si="66"/>
        <v>0</v>
      </c>
      <c r="N793" s="289">
        <f t="shared" si="67"/>
        <v>0</v>
      </c>
      <c r="O793" s="290">
        <f>IF(K793="nio",0,IF(K793&gt;0,VLOOKUP(G793,'3-Productie normen'!A:K,VLOOKUP(K793,'3-Productie normen'!$B$35:$C$41,2,FALSE),FALSE)))/VLOOKUP(B793,'2-Kosten per locatie'!$A$12:$C$15,3,FALSE)</f>
        <v>0</v>
      </c>
      <c r="P793" s="290">
        <f t="shared" si="68"/>
        <v>0</v>
      </c>
      <c r="Q793" s="291"/>
      <c r="S793" s="292">
        <f t="shared" si="69"/>
        <v>0</v>
      </c>
    </row>
    <row r="794" spans="1:19" ht="14.1" customHeight="1">
      <c r="A794" s="38">
        <v>794</v>
      </c>
      <c r="B794" s="253" t="s">
        <v>38</v>
      </c>
      <c r="C794" s="253" t="s">
        <v>986</v>
      </c>
      <c r="D794" s="284" t="s">
        <v>96</v>
      </c>
      <c r="E794" s="49" t="s">
        <v>1136</v>
      </c>
      <c r="F794" s="50" t="s">
        <v>1137</v>
      </c>
      <c r="G794" s="268" t="s">
        <v>48</v>
      </c>
      <c r="H794" s="268" t="s">
        <v>139</v>
      </c>
      <c r="I794" s="286">
        <v>11.873395737199001</v>
      </c>
      <c r="J794" s="287">
        <f t="shared" si="65"/>
        <v>400</v>
      </c>
      <c r="K794" s="288">
        <v>200</v>
      </c>
      <c r="L794" s="288">
        <v>200</v>
      </c>
      <c r="M794" s="289" t="e">
        <f t="shared" si="66"/>
        <v>#DIV/0!</v>
      </c>
      <c r="N794" s="289" t="e">
        <f t="shared" si="67"/>
        <v>#DIV/0!</v>
      </c>
      <c r="O794" s="290">
        <f>IF(K794="nio",0,IF(K794&gt;0,VLOOKUP(G794,'3-Productie normen'!A:K,VLOOKUP(K794,'3-Productie normen'!$B$35:$C$41,2,FALSE),FALSE)))/VLOOKUP(B794,'2-Kosten per locatie'!$A$12:$C$15,3,FALSE)</f>
        <v>0</v>
      </c>
      <c r="P794" s="290">
        <f t="shared" si="68"/>
        <v>0</v>
      </c>
      <c r="Q794" s="291"/>
      <c r="S794" s="292">
        <f t="shared" si="69"/>
        <v>4749.3582948796002</v>
      </c>
    </row>
    <row r="795" spans="1:19" ht="14.1" customHeight="1">
      <c r="A795" s="38">
        <v>795</v>
      </c>
      <c r="B795" s="253" t="s">
        <v>38</v>
      </c>
      <c r="C795" s="253" t="s">
        <v>986</v>
      </c>
      <c r="D795" s="284" t="s">
        <v>96</v>
      </c>
      <c r="E795" s="49" t="s">
        <v>1138</v>
      </c>
      <c r="F795" s="50" t="s">
        <v>127</v>
      </c>
      <c r="G795" s="268" t="s">
        <v>48</v>
      </c>
      <c r="H795" s="268" t="s">
        <v>139</v>
      </c>
      <c r="I795" s="286">
        <v>1.4374562834789999</v>
      </c>
      <c r="J795" s="287">
        <f t="shared" si="65"/>
        <v>400</v>
      </c>
      <c r="K795" s="288">
        <v>200</v>
      </c>
      <c r="L795" s="288">
        <v>200</v>
      </c>
      <c r="M795" s="289" t="e">
        <f t="shared" si="66"/>
        <v>#DIV/0!</v>
      </c>
      <c r="N795" s="289" t="e">
        <f t="shared" si="67"/>
        <v>#DIV/0!</v>
      </c>
      <c r="O795" s="290">
        <f>IF(K795="nio",0,IF(K795&gt;0,VLOOKUP(G795,'3-Productie normen'!A:K,VLOOKUP(K795,'3-Productie normen'!$B$35:$C$41,2,FALSE),FALSE)))/VLOOKUP(B795,'2-Kosten per locatie'!$A$12:$C$15,3,FALSE)</f>
        <v>0</v>
      </c>
      <c r="P795" s="290">
        <f t="shared" si="68"/>
        <v>0</v>
      </c>
      <c r="Q795" s="291"/>
      <c r="S795" s="292">
        <f t="shared" si="69"/>
        <v>574.98251339159992</v>
      </c>
    </row>
    <row r="796" spans="1:19" ht="14.1" customHeight="1">
      <c r="A796" s="38">
        <v>796</v>
      </c>
      <c r="B796" s="253" t="s">
        <v>38</v>
      </c>
      <c r="C796" s="253" t="s">
        <v>986</v>
      </c>
      <c r="D796" s="284" t="s">
        <v>96</v>
      </c>
      <c r="E796" s="49" t="s">
        <v>1139</v>
      </c>
      <c r="F796" s="50" t="s">
        <v>127</v>
      </c>
      <c r="G796" s="268" t="s">
        <v>48</v>
      </c>
      <c r="H796" s="268" t="s">
        <v>139</v>
      </c>
      <c r="I796" s="286">
        <v>1.499954382761</v>
      </c>
      <c r="J796" s="287">
        <f t="shared" si="65"/>
        <v>400</v>
      </c>
      <c r="K796" s="288">
        <v>200</v>
      </c>
      <c r="L796" s="288">
        <v>200</v>
      </c>
      <c r="M796" s="289" t="e">
        <f t="shared" si="66"/>
        <v>#DIV/0!</v>
      </c>
      <c r="N796" s="289" t="e">
        <f t="shared" si="67"/>
        <v>#DIV/0!</v>
      </c>
      <c r="O796" s="290">
        <f>IF(K796="nio",0,IF(K796&gt;0,VLOOKUP(G796,'3-Productie normen'!A:K,VLOOKUP(K796,'3-Productie normen'!$B$35:$C$41,2,FALSE),FALSE)))/VLOOKUP(B796,'2-Kosten per locatie'!$A$12:$C$15,3,FALSE)</f>
        <v>0</v>
      </c>
      <c r="P796" s="290">
        <f t="shared" si="68"/>
        <v>0</v>
      </c>
      <c r="Q796" s="291"/>
      <c r="S796" s="292">
        <f t="shared" si="69"/>
        <v>599.98175310440001</v>
      </c>
    </row>
    <row r="797" spans="1:19" ht="14.1" customHeight="1">
      <c r="A797" s="38">
        <v>797</v>
      </c>
      <c r="B797" s="253" t="s">
        <v>38</v>
      </c>
      <c r="C797" s="253" t="s">
        <v>986</v>
      </c>
      <c r="D797" s="284" t="s">
        <v>96</v>
      </c>
      <c r="E797" s="49" t="s">
        <v>1140</v>
      </c>
      <c r="F797" s="50" t="s">
        <v>127</v>
      </c>
      <c r="G797" s="268" t="s">
        <v>48</v>
      </c>
      <c r="H797" s="268" t="s">
        <v>139</v>
      </c>
      <c r="I797" s="286">
        <v>1.499954382761</v>
      </c>
      <c r="J797" s="287">
        <f t="shared" si="65"/>
        <v>400</v>
      </c>
      <c r="K797" s="288">
        <v>200</v>
      </c>
      <c r="L797" s="288">
        <v>200</v>
      </c>
      <c r="M797" s="289" t="e">
        <f t="shared" si="66"/>
        <v>#DIV/0!</v>
      </c>
      <c r="N797" s="289" t="e">
        <f t="shared" si="67"/>
        <v>#DIV/0!</v>
      </c>
      <c r="O797" s="290">
        <f>IF(K797="nio",0,IF(K797&gt;0,VLOOKUP(G797,'3-Productie normen'!A:K,VLOOKUP(K797,'3-Productie normen'!$B$35:$C$41,2,FALSE),FALSE)))/VLOOKUP(B797,'2-Kosten per locatie'!$A$12:$C$15,3,FALSE)</f>
        <v>0</v>
      </c>
      <c r="P797" s="290">
        <f t="shared" si="68"/>
        <v>0</v>
      </c>
      <c r="Q797" s="291"/>
      <c r="S797" s="292">
        <f t="shared" si="69"/>
        <v>599.98175310440001</v>
      </c>
    </row>
    <row r="798" spans="1:19" ht="14.1" customHeight="1">
      <c r="A798" s="38">
        <v>798</v>
      </c>
      <c r="B798" s="253" t="s">
        <v>38</v>
      </c>
      <c r="C798" s="253" t="s">
        <v>986</v>
      </c>
      <c r="D798" s="284" t="s">
        <v>96</v>
      </c>
      <c r="E798" s="49" t="s">
        <v>1141</v>
      </c>
      <c r="F798" s="50" t="s">
        <v>127</v>
      </c>
      <c r="G798" s="268" t="s">
        <v>48</v>
      </c>
      <c r="H798" s="268" t="s">
        <v>139</v>
      </c>
      <c r="I798" s="286">
        <v>1.4374562834789999</v>
      </c>
      <c r="J798" s="287">
        <f t="shared" si="65"/>
        <v>400</v>
      </c>
      <c r="K798" s="288">
        <v>200</v>
      </c>
      <c r="L798" s="288">
        <v>200</v>
      </c>
      <c r="M798" s="289" t="e">
        <f t="shared" si="66"/>
        <v>#DIV/0!</v>
      </c>
      <c r="N798" s="289" t="e">
        <f t="shared" si="67"/>
        <v>#DIV/0!</v>
      </c>
      <c r="O798" s="290">
        <f>IF(K798="nio",0,IF(K798&gt;0,VLOOKUP(G798,'3-Productie normen'!A:K,VLOOKUP(K798,'3-Productie normen'!$B$35:$C$41,2,FALSE),FALSE)))/VLOOKUP(B798,'2-Kosten per locatie'!$A$12:$C$15,3,FALSE)</f>
        <v>0</v>
      </c>
      <c r="P798" s="290">
        <f t="shared" si="68"/>
        <v>0</v>
      </c>
      <c r="Q798" s="291"/>
      <c r="S798" s="292">
        <f t="shared" si="69"/>
        <v>574.98251339159992</v>
      </c>
    </row>
    <row r="799" spans="1:19" ht="14.1" customHeight="1">
      <c r="A799" s="38">
        <v>799</v>
      </c>
      <c r="B799" s="253" t="s">
        <v>38</v>
      </c>
      <c r="C799" s="253" t="s">
        <v>986</v>
      </c>
      <c r="D799" s="284" t="s">
        <v>96</v>
      </c>
      <c r="E799" s="49" t="s">
        <v>1142</v>
      </c>
      <c r="F799" s="50" t="s">
        <v>289</v>
      </c>
      <c r="G799" s="194" t="s">
        <v>65</v>
      </c>
      <c r="H799" s="268" t="s">
        <v>164</v>
      </c>
      <c r="I799" s="286">
        <v>2.4703732094170001</v>
      </c>
      <c r="J799" s="287">
        <f t="shared" si="65"/>
        <v>0</v>
      </c>
      <c r="K799" s="288" t="s">
        <v>104</v>
      </c>
      <c r="L799" s="288"/>
      <c r="M799" s="289">
        <f t="shared" si="66"/>
        <v>0</v>
      </c>
      <c r="N799" s="289">
        <f t="shared" si="67"/>
        <v>0</v>
      </c>
      <c r="O799" s="290">
        <f>IF(K799="nio",0,IF(K799&gt;0,VLOOKUP(G799,'3-Productie normen'!A:K,VLOOKUP(K799,'3-Productie normen'!$B$35:$C$41,2,FALSE),FALSE)))/VLOOKUP(B799,'2-Kosten per locatie'!$A$12:$C$15,3,FALSE)</f>
        <v>0</v>
      </c>
      <c r="P799" s="290">
        <f t="shared" si="68"/>
        <v>0</v>
      </c>
      <c r="Q799" s="291"/>
      <c r="S799" s="292">
        <f t="shared" si="69"/>
        <v>0</v>
      </c>
    </row>
    <row r="800" spans="1:19" ht="14.1" customHeight="1">
      <c r="A800" s="38">
        <v>800</v>
      </c>
      <c r="B800" s="253" t="s">
        <v>38</v>
      </c>
      <c r="C800" s="253" t="s">
        <v>986</v>
      </c>
      <c r="D800" s="284" t="s">
        <v>96</v>
      </c>
      <c r="E800" s="49" t="s">
        <v>1143</v>
      </c>
      <c r="F800" s="50" t="s">
        <v>138</v>
      </c>
      <c r="G800" s="194" t="s">
        <v>65</v>
      </c>
      <c r="H800" s="268" t="s">
        <v>164</v>
      </c>
      <c r="I800" s="286">
        <v>2.6300110481950001</v>
      </c>
      <c r="J800" s="287">
        <f t="shared" si="65"/>
        <v>0</v>
      </c>
      <c r="K800" s="288" t="s">
        <v>104</v>
      </c>
      <c r="L800" s="288"/>
      <c r="M800" s="289">
        <f t="shared" si="66"/>
        <v>0</v>
      </c>
      <c r="N800" s="289">
        <f t="shared" si="67"/>
        <v>0</v>
      </c>
      <c r="O800" s="290">
        <f>IF(K800="nio",0,IF(K800&gt;0,VLOOKUP(G800,'3-Productie normen'!A:K,VLOOKUP(K800,'3-Productie normen'!$B$35:$C$41,2,FALSE),FALSE)))/VLOOKUP(B800,'2-Kosten per locatie'!$A$12:$C$15,3,FALSE)</f>
        <v>0</v>
      </c>
      <c r="P800" s="290">
        <f t="shared" si="68"/>
        <v>0</v>
      </c>
      <c r="Q800" s="291"/>
      <c r="S800" s="292">
        <f t="shared" si="69"/>
        <v>0</v>
      </c>
    </row>
    <row r="801" spans="1:19" ht="14.1" customHeight="1">
      <c r="A801" s="38">
        <v>801</v>
      </c>
      <c r="B801" s="253" t="s">
        <v>38</v>
      </c>
      <c r="C801" s="253" t="s">
        <v>986</v>
      </c>
      <c r="D801" s="284" t="s">
        <v>96</v>
      </c>
      <c r="E801" s="49" t="s">
        <v>1144</v>
      </c>
      <c r="F801" s="50" t="s">
        <v>1145</v>
      </c>
      <c r="G801" s="194" t="s">
        <v>65</v>
      </c>
      <c r="H801" s="268" t="s">
        <v>164</v>
      </c>
      <c r="I801" s="286">
        <v>1.6410506326200001</v>
      </c>
      <c r="J801" s="287">
        <f t="shared" si="65"/>
        <v>0</v>
      </c>
      <c r="K801" s="288" t="s">
        <v>104</v>
      </c>
      <c r="L801" s="288"/>
      <c r="M801" s="289">
        <f t="shared" si="66"/>
        <v>0</v>
      </c>
      <c r="N801" s="289">
        <f t="shared" si="67"/>
        <v>0</v>
      </c>
      <c r="O801" s="290">
        <f>IF(K801="nio",0,IF(K801&gt;0,VLOOKUP(G801,'3-Productie normen'!A:K,VLOOKUP(K801,'3-Productie normen'!$B$35:$C$41,2,FALSE),FALSE)))/VLOOKUP(B801,'2-Kosten per locatie'!$A$12:$C$15,3,FALSE)</f>
        <v>0</v>
      </c>
      <c r="P801" s="290">
        <f t="shared" si="68"/>
        <v>0</v>
      </c>
      <c r="Q801" s="291"/>
      <c r="S801" s="292">
        <f t="shared" si="69"/>
        <v>0</v>
      </c>
    </row>
    <row r="802" spans="1:19" ht="14.1" customHeight="1">
      <c r="A802" s="38">
        <v>802</v>
      </c>
      <c r="B802" s="253" t="s">
        <v>38</v>
      </c>
      <c r="C802" s="253" t="s">
        <v>986</v>
      </c>
      <c r="D802" s="284" t="s">
        <v>96</v>
      </c>
      <c r="E802" s="49" t="s">
        <v>1146</v>
      </c>
      <c r="F802" s="50" t="s">
        <v>1145</v>
      </c>
      <c r="G802" s="194" t="s">
        <v>65</v>
      </c>
      <c r="H802" s="268" t="s">
        <v>164</v>
      </c>
      <c r="I802" s="286">
        <v>1.2649625793649999</v>
      </c>
      <c r="J802" s="287">
        <f t="shared" si="65"/>
        <v>0</v>
      </c>
      <c r="K802" s="288" t="s">
        <v>104</v>
      </c>
      <c r="L802" s="288"/>
      <c r="M802" s="289">
        <f t="shared" si="66"/>
        <v>0</v>
      </c>
      <c r="N802" s="289">
        <f t="shared" si="67"/>
        <v>0</v>
      </c>
      <c r="O802" s="290">
        <f>IF(K802="nio",0,IF(K802&gt;0,VLOOKUP(G802,'3-Productie normen'!A:K,VLOOKUP(K802,'3-Productie normen'!$B$35:$C$41,2,FALSE),FALSE)))/VLOOKUP(B802,'2-Kosten per locatie'!$A$12:$C$15,3,FALSE)</f>
        <v>0</v>
      </c>
      <c r="P802" s="290">
        <f t="shared" si="68"/>
        <v>0</v>
      </c>
      <c r="Q802" s="291"/>
      <c r="S802" s="292">
        <f t="shared" si="69"/>
        <v>0</v>
      </c>
    </row>
    <row r="803" spans="1:19" ht="14.1" customHeight="1">
      <c r="A803" s="38">
        <v>803</v>
      </c>
      <c r="B803" s="253" t="s">
        <v>38</v>
      </c>
      <c r="C803" s="253" t="s">
        <v>986</v>
      </c>
      <c r="D803" s="284" t="s">
        <v>219</v>
      </c>
      <c r="E803" s="49" t="s">
        <v>1147</v>
      </c>
      <c r="F803" s="50" t="s">
        <v>153</v>
      </c>
      <c r="G803" s="268" t="s">
        <v>47</v>
      </c>
      <c r="H803" s="268" t="s">
        <v>142</v>
      </c>
      <c r="I803" s="286">
        <v>25.566926940836002</v>
      </c>
      <c r="J803" s="287">
        <f t="shared" si="65"/>
        <v>80</v>
      </c>
      <c r="K803" s="288">
        <v>80</v>
      </c>
      <c r="L803" s="288"/>
      <c r="M803" s="289" t="e">
        <f t="shared" si="66"/>
        <v>#DIV/0!</v>
      </c>
      <c r="N803" s="289">
        <f t="shared" si="67"/>
        <v>0</v>
      </c>
      <c r="O803" s="290">
        <f>IF(K803="nio",0,IF(K803&gt;0,VLOOKUP(G803,'3-Productie normen'!A:K,VLOOKUP(K803,'3-Productie normen'!$B$35:$C$41,2,FALSE),FALSE)))/VLOOKUP(B803,'2-Kosten per locatie'!$A$12:$C$15,3,FALSE)</f>
        <v>0</v>
      </c>
      <c r="P803" s="290">
        <f t="shared" si="68"/>
        <v>0</v>
      </c>
      <c r="Q803" s="291"/>
      <c r="S803" s="292">
        <f t="shared" si="69"/>
        <v>2045.3541552668801</v>
      </c>
    </row>
    <row r="804" spans="1:19" ht="14.1" customHeight="1">
      <c r="A804" s="38">
        <v>804</v>
      </c>
      <c r="B804" s="253" t="s">
        <v>38</v>
      </c>
      <c r="C804" s="253" t="s">
        <v>986</v>
      </c>
      <c r="D804" s="284" t="s">
        <v>219</v>
      </c>
      <c r="E804" s="49" t="s">
        <v>1148</v>
      </c>
      <c r="F804" s="50" t="s">
        <v>1149</v>
      </c>
      <c r="G804" s="271" t="s">
        <v>61</v>
      </c>
      <c r="H804" s="268" t="s">
        <v>142</v>
      </c>
      <c r="I804" s="286">
        <v>25.597227918003998</v>
      </c>
      <c r="J804" s="287">
        <f t="shared" si="65"/>
        <v>200</v>
      </c>
      <c r="K804" s="288">
        <v>200</v>
      </c>
      <c r="L804" s="288"/>
      <c r="M804" s="289" t="e">
        <f t="shared" si="66"/>
        <v>#DIV/0!</v>
      </c>
      <c r="N804" s="289">
        <f t="shared" si="67"/>
        <v>0</v>
      </c>
      <c r="O804" s="290">
        <f>IF(K804="nio",0,IF(K804&gt;0,VLOOKUP(G804,'3-Productie normen'!A:K,VLOOKUP(K804,'3-Productie normen'!$B$35:$C$41,2,FALSE),FALSE)))/VLOOKUP(B804,'2-Kosten per locatie'!$A$12:$C$15,3,FALSE)</f>
        <v>0</v>
      </c>
      <c r="P804" s="290">
        <f t="shared" si="68"/>
        <v>0</v>
      </c>
      <c r="Q804" s="291"/>
      <c r="S804" s="292">
        <f t="shared" si="69"/>
        <v>5119.4455836008001</v>
      </c>
    </row>
    <row r="805" spans="1:19" ht="14.1" customHeight="1">
      <c r="A805" s="38">
        <v>805</v>
      </c>
      <c r="B805" s="253" t="s">
        <v>38</v>
      </c>
      <c r="C805" s="253" t="s">
        <v>986</v>
      </c>
      <c r="D805" s="284" t="s">
        <v>219</v>
      </c>
      <c r="E805" s="49" t="s">
        <v>1150</v>
      </c>
      <c r="F805" s="50" t="s">
        <v>1149</v>
      </c>
      <c r="G805" s="268" t="s">
        <v>47</v>
      </c>
      <c r="H805" s="268" t="s">
        <v>142</v>
      </c>
      <c r="I805" s="286">
        <v>25.597227918003998</v>
      </c>
      <c r="J805" s="287">
        <f t="shared" si="65"/>
        <v>80</v>
      </c>
      <c r="K805" s="288">
        <v>80</v>
      </c>
      <c r="L805" s="288"/>
      <c r="M805" s="289" t="e">
        <f t="shared" si="66"/>
        <v>#DIV/0!</v>
      </c>
      <c r="N805" s="289">
        <f t="shared" si="67"/>
        <v>0</v>
      </c>
      <c r="O805" s="290">
        <f>IF(K805="nio",0,IF(K805&gt;0,VLOOKUP(G805,'3-Productie normen'!A:K,VLOOKUP(K805,'3-Productie normen'!$B$35:$C$41,2,FALSE),FALSE)))/VLOOKUP(B805,'2-Kosten per locatie'!$A$12:$C$15,3,FALSE)</f>
        <v>0</v>
      </c>
      <c r="P805" s="290">
        <f t="shared" si="68"/>
        <v>0</v>
      </c>
      <c r="Q805" s="291"/>
      <c r="S805" s="292">
        <f t="shared" si="69"/>
        <v>2047.7782334403198</v>
      </c>
    </row>
    <row r="806" spans="1:19" ht="14.1" customHeight="1">
      <c r="A806" s="38">
        <v>806</v>
      </c>
      <c r="B806" s="253" t="s">
        <v>38</v>
      </c>
      <c r="C806" s="253" t="s">
        <v>986</v>
      </c>
      <c r="D806" s="284" t="s">
        <v>219</v>
      </c>
      <c r="E806" s="49" t="s">
        <v>1151</v>
      </c>
      <c r="F806" s="50" t="s">
        <v>1152</v>
      </c>
      <c r="G806" s="271" t="s">
        <v>61</v>
      </c>
      <c r="H806" s="268" t="s">
        <v>142</v>
      </c>
      <c r="I806" s="286">
        <v>51.194455836007997</v>
      </c>
      <c r="J806" s="287">
        <f t="shared" si="65"/>
        <v>200</v>
      </c>
      <c r="K806" s="288">
        <v>200</v>
      </c>
      <c r="L806" s="288"/>
      <c r="M806" s="289" t="e">
        <f t="shared" si="66"/>
        <v>#DIV/0!</v>
      </c>
      <c r="N806" s="289">
        <f t="shared" si="67"/>
        <v>0</v>
      </c>
      <c r="O806" s="290">
        <f>IF(K806="nio",0,IF(K806&gt;0,VLOOKUP(G806,'3-Productie normen'!A:K,VLOOKUP(K806,'3-Productie normen'!$B$35:$C$41,2,FALSE),FALSE)))/VLOOKUP(B806,'2-Kosten per locatie'!$A$12:$C$15,3,FALSE)</f>
        <v>0</v>
      </c>
      <c r="P806" s="290">
        <f t="shared" si="68"/>
        <v>0</v>
      </c>
      <c r="Q806" s="291"/>
      <c r="S806" s="292">
        <f t="shared" si="69"/>
        <v>10238.8911672016</v>
      </c>
    </row>
    <row r="807" spans="1:19" ht="14.1" customHeight="1">
      <c r="A807" s="38">
        <v>807</v>
      </c>
      <c r="B807" s="253" t="s">
        <v>38</v>
      </c>
      <c r="C807" s="253" t="s">
        <v>986</v>
      </c>
      <c r="D807" s="284" t="s">
        <v>219</v>
      </c>
      <c r="E807" s="49" t="s">
        <v>1153</v>
      </c>
      <c r="F807" s="50" t="s">
        <v>1154</v>
      </c>
      <c r="G807" s="268" t="s">
        <v>60</v>
      </c>
      <c r="H807" s="268" t="s">
        <v>142</v>
      </c>
      <c r="I807" s="286">
        <v>95.052715771200994</v>
      </c>
      <c r="J807" s="287">
        <f t="shared" si="65"/>
        <v>200</v>
      </c>
      <c r="K807" s="288">
        <v>200</v>
      </c>
      <c r="L807" s="288"/>
      <c r="M807" s="289" t="e">
        <f t="shared" si="66"/>
        <v>#DIV/0!</v>
      </c>
      <c r="N807" s="289">
        <f t="shared" si="67"/>
        <v>0</v>
      </c>
      <c r="O807" s="290">
        <f>IF(K807="nio",0,IF(K807&gt;0,VLOOKUP(G807,'3-Productie normen'!A:K,VLOOKUP(K807,'3-Productie normen'!$B$35:$C$41,2,FALSE),FALSE)))/VLOOKUP(B807,'2-Kosten per locatie'!$A$12:$C$15,3,FALSE)</f>
        <v>0</v>
      </c>
      <c r="P807" s="290">
        <f t="shared" si="68"/>
        <v>0</v>
      </c>
      <c r="Q807" s="291"/>
      <c r="S807" s="292">
        <f t="shared" si="69"/>
        <v>19010.5431542402</v>
      </c>
    </row>
    <row r="808" spans="1:19" ht="14.1" customHeight="1">
      <c r="A808" s="38">
        <v>808</v>
      </c>
      <c r="B808" s="253" t="s">
        <v>38</v>
      </c>
      <c r="C808" s="253" t="s">
        <v>986</v>
      </c>
      <c r="D808" s="284" t="s">
        <v>219</v>
      </c>
      <c r="E808" s="49" t="s">
        <v>1155</v>
      </c>
      <c r="F808" s="50" t="s">
        <v>417</v>
      </c>
      <c r="G808" s="194" t="s">
        <v>65</v>
      </c>
      <c r="H808" s="268" t="s">
        <v>164</v>
      </c>
      <c r="I808" s="286">
        <v>9.1294288957610004</v>
      </c>
      <c r="J808" s="287">
        <f t="shared" si="65"/>
        <v>0</v>
      </c>
      <c r="K808" s="288" t="s">
        <v>104</v>
      </c>
      <c r="L808" s="288"/>
      <c r="M808" s="289">
        <f t="shared" si="66"/>
        <v>0</v>
      </c>
      <c r="N808" s="289">
        <f t="shared" si="67"/>
        <v>0</v>
      </c>
      <c r="O808" s="290">
        <f>IF(K808="nio",0,IF(K808&gt;0,VLOOKUP(G808,'3-Productie normen'!A:K,VLOOKUP(K808,'3-Productie normen'!$B$35:$C$41,2,FALSE),FALSE)))/VLOOKUP(B808,'2-Kosten per locatie'!$A$12:$C$15,3,FALSE)</f>
        <v>0</v>
      </c>
      <c r="P808" s="290">
        <f t="shared" si="68"/>
        <v>0</v>
      </c>
      <c r="Q808" s="291"/>
      <c r="S808" s="292">
        <f t="shared" si="69"/>
        <v>0</v>
      </c>
    </row>
    <row r="809" spans="1:19" ht="14.1" customHeight="1">
      <c r="A809" s="38">
        <v>809</v>
      </c>
      <c r="B809" s="253" t="s">
        <v>38</v>
      </c>
      <c r="C809" s="253" t="s">
        <v>986</v>
      </c>
      <c r="D809" s="284" t="s">
        <v>219</v>
      </c>
      <c r="E809" s="49" t="s">
        <v>1156</v>
      </c>
      <c r="F809" s="50" t="s">
        <v>1157</v>
      </c>
      <c r="G809" s="268" t="s">
        <v>47</v>
      </c>
      <c r="H809" s="268" t="s">
        <v>142</v>
      </c>
      <c r="I809" s="286">
        <v>37.409929846602999</v>
      </c>
      <c r="J809" s="287">
        <f t="shared" si="65"/>
        <v>80</v>
      </c>
      <c r="K809" s="288">
        <v>80</v>
      </c>
      <c r="L809" s="288"/>
      <c r="M809" s="289" t="e">
        <f t="shared" si="66"/>
        <v>#DIV/0!</v>
      </c>
      <c r="N809" s="289">
        <f t="shared" si="67"/>
        <v>0</v>
      </c>
      <c r="O809" s="290">
        <f>IF(K809="nio",0,IF(K809&gt;0,VLOOKUP(G809,'3-Productie normen'!A:K,VLOOKUP(K809,'3-Productie normen'!$B$35:$C$41,2,FALSE),FALSE)))/VLOOKUP(B809,'2-Kosten per locatie'!$A$12:$C$15,3,FALSE)</f>
        <v>0</v>
      </c>
      <c r="P809" s="290">
        <f t="shared" si="68"/>
        <v>0</v>
      </c>
      <c r="Q809" s="291"/>
      <c r="S809" s="292">
        <f t="shared" si="69"/>
        <v>2992.7943877282401</v>
      </c>
    </row>
    <row r="810" spans="1:19" ht="14.1" customHeight="1">
      <c r="A810" s="38">
        <v>810</v>
      </c>
      <c r="B810" s="253" t="s">
        <v>38</v>
      </c>
      <c r="C810" s="253" t="s">
        <v>986</v>
      </c>
      <c r="D810" s="284" t="s">
        <v>219</v>
      </c>
      <c r="E810" s="49" t="s">
        <v>1158</v>
      </c>
      <c r="F810" s="50" t="s">
        <v>1159</v>
      </c>
      <c r="G810" s="268" t="s">
        <v>47</v>
      </c>
      <c r="H810" s="268" t="s">
        <v>142</v>
      </c>
      <c r="I810" s="286">
        <v>16.015343890065999</v>
      </c>
      <c r="J810" s="287">
        <f t="shared" si="65"/>
        <v>80</v>
      </c>
      <c r="K810" s="288">
        <v>80</v>
      </c>
      <c r="L810" s="288"/>
      <c r="M810" s="289" t="e">
        <f t="shared" si="66"/>
        <v>#DIV/0!</v>
      </c>
      <c r="N810" s="289">
        <f t="shared" si="67"/>
        <v>0</v>
      </c>
      <c r="O810" s="290">
        <f>IF(K810="nio",0,IF(K810&gt;0,VLOOKUP(G810,'3-Productie normen'!A:K,VLOOKUP(K810,'3-Productie normen'!$B$35:$C$41,2,FALSE),FALSE)))/VLOOKUP(B810,'2-Kosten per locatie'!$A$12:$C$15,3,FALSE)</f>
        <v>0</v>
      </c>
      <c r="P810" s="290">
        <f t="shared" si="68"/>
        <v>0</v>
      </c>
      <c r="Q810" s="291"/>
      <c r="S810" s="292">
        <f t="shared" si="69"/>
        <v>1281.2275112052798</v>
      </c>
    </row>
    <row r="811" spans="1:19" ht="14.1" customHeight="1">
      <c r="A811" s="38">
        <v>811</v>
      </c>
      <c r="B811" s="253" t="s">
        <v>38</v>
      </c>
      <c r="C811" s="253" t="s">
        <v>986</v>
      </c>
      <c r="D811" s="284" t="s">
        <v>219</v>
      </c>
      <c r="E811" s="49" t="s">
        <v>1160</v>
      </c>
      <c r="F811" s="50" t="s">
        <v>1161</v>
      </c>
      <c r="G811" s="268" t="s">
        <v>47</v>
      </c>
      <c r="H811" s="268" t="s">
        <v>142</v>
      </c>
      <c r="I811" s="286">
        <v>15.817711195029</v>
      </c>
      <c r="J811" s="287">
        <f t="shared" si="65"/>
        <v>80</v>
      </c>
      <c r="K811" s="288">
        <v>80</v>
      </c>
      <c r="L811" s="288"/>
      <c r="M811" s="289" t="e">
        <f t="shared" si="66"/>
        <v>#DIV/0!</v>
      </c>
      <c r="N811" s="289">
        <f t="shared" si="67"/>
        <v>0</v>
      </c>
      <c r="O811" s="290">
        <f>IF(K811="nio",0,IF(K811&gt;0,VLOOKUP(G811,'3-Productie normen'!A:K,VLOOKUP(K811,'3-Productie normen'!$B$35:$C$41,2,FALSE),FALSE)))/VLOOKUP(B811,'2-Kosten per locatie'!$A$12:$C$15,3,FALSE)</f>
        <v>0</v>
      </c>
      <c r="P811" s="290">
        <f t="shared" si="68"/>
        <v>0</v>
      </c>
      <c r="Q811" s="291"/>
      <c r="S811" s="292">
        <f t="shared" si="69"/>
        <v>1265.41689560232</v>
      </c>
    </row>
    <row r="812" spans="1:19" ht="14.1" customHeight="1">
      <c r="A812" s="38">
        <v>812</v>
      </c>
      <c r="B812" s="253" t="s">
        <v>38</v>
      </c>
      <c r="C812" s="253" t="s">
        <v>986</v>
      </c>
      <c r="D812" s="284" t="s">
        <v>219</v>
      </c>
      <c r="E812" s="49" t="s">
        <v>1162</v>
      </c>
      <c r="F812" s="50" t="s">
        <v>968</v>
      </c>
      <c r="G812" s="268" t="s">
        <v>47</v>
      </c>
      <c r="H812" s="268" t="s">
        <v>142</v>
      </c>
      <c r="I812" s="286">
        <v>104.476005535884</v>
      </c>
      <c r="J812" s="287">
        <f t="shared" si="65"/>
        <v>80</v>
      </c>
      <c r="K812" s="288">
        <v>80</v>
      </c>
      <c r="L812" s="288"/>
      <c r="M812" s="289" t="e">
        <f t="shared" si="66"/>
        <v>#DIV/0!</v>
      </c>
      <c r="N812" s="289">
        <f t="shared" si="67"/>
        <v>0</v>
      </c>
      <c r="O812" s="290">
        <f>IF(K812="nio",0,IF(K812&gt;0,VLOOKUP(G812,'3-Productie normen'!A:K,VLOOKUP(K812,'3-Productie normen'!$B$35:$C$41,2,FALSE),FALSE)))/VLOOKUP(B812,'2-Kosten per locatie'!$A$12:$C$15,3,FALSE)</f>
        <v>0</v>
      </c>
      <c r="P812" s="290">
        <f t="shared" si="68"/>
        <v>0</v>
      </c>
      <c r="Q812" s="291"/>
      <c r="S812" s="292">
        <f t="shared" si="69"/>
        <v>8358.0804428707197</v>
      </c>
    </row>
    <row r="813" spans="1:19" ht="14.1" customHeight="1">
      <c r="A813" s="38">
        <v>813</v>
      </c>
      <c r="B813" s="253" t="s">
        <v>38</v>
      </c>
      <c r="C813" s="253" t="s">
        <v>986</v>
      </c>
      <c r="D813" s="284" t="s">
        <v>219</v>
      </c>
      <c r="E813" s="49" t="s">
        <v>1163</v>
      </c>
      <c r="F813" s="50" t="s">
        <v>141</v>
      </c>
      <c r="G813" s="271" t="s">
        <v>60</v>
      </c>
      <c r="H813" s="268" t="s">
        <v>142</v>
      </c>
      <c r="I813" s="286">
        <v>52.266116031038003</v>
      </c>
      <c r="J813" s="287">
        <f t="shared" si="65"/>
        <v>200</v>
      </c>
      <c r="K813" s="288">
        <v>200</v>
      </c>
      <c r="L813" s="288"/>
      <c r="M813" s="289" t="e">
        <f t="shared" si="66"/>
        <v>#DIV/0!</v>
      </c>
      <c r="N813" s="289">
        <f t="shared" si="67"/>
        <v>0</v>
      </c>
      <c r="O813" s="290">
        <f>IF(K813="nio",0,IF(K813&gt;0,VLOOKUP(G813,'3-Productie normen'!A:K,VLOOKUP(K813,'3-Productie normen'!$B$35:$C$41,2,FALSE),FALSE)))/VLOOKUP(B813,'2-Kosten per locatie'!$A$12:$C$15,3,FALSE)</f>
        <v>0</v>
      </c>
      <c r="P813" s="290">
        <f t="shared" si="68"/>
        <v>0</v>
      </c>
      <c r="Q813" s="291"/>
      <c r="S813" s="292">
        <f t="shared" si="69"/>
        <v>10453.2232062076</v>
      </c>
    </row>
    <row r="814" spans="1:19" ht="14.1" customHeight="1">
      <c r="A814" s="38">
        <v>814</v>
      </c>
      <c r="B814" s="253" t="s">
        <v>38</v>
      </c>
      <c r="C814" s="253" t="s">
        <v>986</v>
      </c>
      <c r="D814" s="284" t="s">
        <v>219</v>
      </c>
      <c r="E814" s="49" t="s">
        <v>1164</v>
      </c>
      <c r="F814" s="50" t="s">
        <v>141</v>
      </c>
      <c r="G814" s="271" t="s">
        <v>60</v>
      </c>
      <c r="H814" s="268" t="s">
        <v>142</v>
      </c>
      <c r="I814" s="286">
        <v>52.055382674473996</v>
      </c>
      <c r="J814" s="287">
        <f t="shared" si="65"/>
        <v>200</v>
      </c>
      <c r="K814" s="288">
        <v>200</v>
      </c>
      <c r="L814" s="288"/>
      <c r="M814" s="289" t="e">
        <f t="shared" si="66"/>
        <v>#DIV/0!</v>
      </c>
      <c r="N814" s="289">
        <f t="shared" si="67"/>
        <v>0</v>
      </c>
      <c r="O814" s="290">
        <f>IF(K814="nio",0,IF(K814&gt;0,VLOOKUP(G814,'3-Productie normen'!A:K,VLOOKUP(K814,'3-Productie normen'!$B$35:$C$41,2,FALSE),FALSE)))/VLOOKUP(B814,'2-Kosten per locatie'!$A$12:$C$15,3,FALSE)</f>
        <v>0</v>
      </c>
      <c r="P814" s="290">
        <f t="shared" si="68"/>
        <v>0</v>
      </c>
      <c r="Q814" s="291"/>
      <c r="S814" s="292">
        <f t="shared" si="69"/>
        <v>10411.076534894799</v>
      </c>
    </row>
    <row r="815" spans="1:19" ht="14.1" customHeight="1">
      <c r="A815" s="38">
        <v>815</v>
      </c>
      <c r="B815" s="253" t="s">
        <v>38</v>
      </c>
      <c r="C815" s="253" t="s">
        <v>986</v>
      </c>
      <c r="D815" s="284" t="s">
        <v>219</v>
      </c>
      <c r="E815" s="49" t="s">
        <v>1165</v>
      </c>
      <c r="F815" s="50" t="s">
        <v>1166</v>
      </c>
      <c r="G815" s="268" t="s">
        <v>47</v>
      </c>
      <c r="H815" s="268" t="s">
        <v>142</v>
      </c>
      <c r="I815" s="286">
        <v>9.3655517992139998</v>
      </c>
      <c r="J815" s="287">
        <f t="shared" si="65"/>
        <v>80</v>
      </c>
      <c r="K815" s="288">
        <v>80</v>
      </c>
      <c r="L815" s="288"/>
      <c r="M815" s="289" t="e">
        <f t="shared" si="66"/>
        <v>#DIV/0!</v>
      </c>
      <c r="N815" s="289">
        <f t="shared" si="67"/>
        <v>0</v>
      </c>
      <c r="O815" s="290">
        <f>IF(K815="nio",0,IF(K815&gt;0,VLOOKUP(G815,'3-Productie normen'!A:K,VLOOKUP(K815,'3-Productie normen'!$B$35:$C$41,2,FALSE),FALSE)))/VLOOKUP(B815,'2-Kosten per locatie'!$A$12:$C$15,3,FALSE)</f>
        <v>0</v>
      </c>
      <c r="P815" s="290">
        <f t="shared" si="68"/>
        <v>0</v>
      </c>
      <c r="Q815" s="291"/>
      <c r="S815" s="292">
        <f t="shared" si="69"/>
        <v>749.24414393712004</v>
      </c>
    </row>
    <row r="816" spans="1:19" ht="14.1" customHeight="1">
      <c r="A816" s="38">
        <v>816</v>
      </c>
      <c r="B816" s="253" t="s">
        <v>38</v>
      </c>
      <c r="C816" s="253" t="s">
        <v>986</v>
      </c>
      <c r="D816" s="284" t="s">
        <v>219</v>
      </c>
      <c r="E816" s="49" t="s">
        <v>1167</v>
      </c>
      <c r="F816" s="50" t="s">
        <v>1168</v>
      </c>
      <c r="G816" s="268" t="s">
        <v>47</v>
      </c>
      <c r="H816" s="268" t="s">
        <v>142</v>
      </c>
      <c r="I816" s="286">
        <v>4.79766462031</v>
      </c>
      <c r="J816" s="287">
        <f t="shared" si="65"/>
        <v>80</v>
      </c>
      <c r="K816" s="288">
        <v>80</v>
      </c>
      <c r="L816" s="288"/>
      <c r="M816" s="289" t="e">
        <f t="shared" si="66"/>
        <v>#DIV/0!</v>
      </c>
      <c r="N816" s="289">
        <f t="shared" si="67"/>
        <v>0</v>
      </c>
      <c r="O816" s="290">
        <f>IF(K816="nio",0,IF(K816&gt;0,VLOOKUP(G816,'3-Productie normen'!A:K,VLOOKUP(K816,'3-Productie normen'!$B$35:$C$41,2,FALSE),FALSE)))/VLOOKUP(B816,'2-Kosten per locatie'!$A$12:$C$15,3,FALSE)</f>
        <v>0</v>
      </c>
      <c r="P816" s="290">
        <f t="shared" si="68"/>
        <v>0</v>
      </c>
      <c r="Q816" s="291"/>
      <c r="S816" s="292">
        <f t="shared" si="69"/>
        <v>383.81316962480003</v>
      </c>
    </row>
    <row r="817" spans="1:19" ht="14.1" customHeight="1">
      <c r="A817" s="38">
        <v>817</v>
      </c>
      <c r="B817" s="253" t="s">
        <v>38</v>
      </c>
      <c r="C817" s="253" t="s">
        <v>986</v>
      </c>
      <c r="D817" s="284" t="s">
        <v>219</v>
      </c>
      <c r="E817" s="49" t="s">
        <v>1169</v>
      </c>
      <c r="F817" s="50" t="s">
        <v>1170</v>
      </c>
      <c r="G817" s="268" t="s">
        <v>47</v>
      </c>
      <c r="H817" s="268" t="s">
        <v>142</v>
      </c>
      <c r="I817" s="286">
        <v>4.798399995894</v>
      </c>
      <c r="J817" s="287">
        <f t="shared" si="65"/>
        <v>80</v>
      </c>
      <c r="K817" s="288">
        <v>80</v>
      </c>
      <c r="L817" s="288"/>
      <c r="M817" s="289" t="e">
        <f t="shared" si="66"/>
        <v>#DIV/0!</v>
      </c>
      <c r="N817" s="289">
        <f t="shared" si="67"/>
        <v>0</v>
      </c>
      <c r="O817" s="290">
        <f>IF(K817="nio",0,IF(K817&gt;0,VLOOKUP(G817,'3-Productie normen'!A:K,VLOOKUP(K817,'3-Productie normen'!$B$35:$C$41,2,FALSE),FALSE)))/VLOOKUP(B817,'2-Kosten per locatie'!$A$12:$C$15,3,FALSE)</f>
        <v>0</v>
      </c>
      <c r="P817" s="290">
        <f t="shared" si="68"/>
        <v>0</v>
      </c>
      <c r="Q817" s="291"/>
      <c r="S817" s="292">
        <f t="shared" si="69"/>
        <v>383.87199967152003</v>
      </c>
    </row>
    <row r="818" spans="1:19" ht="14.1" customHeight="1">
      <c r="A818" s="38">
        <v>818</v>
      </c>
      <c r="B818" s="253" t="s">
        <v>38</v>
      </c>
      <c r="C818" s="253" t="s">
        <v>986</v>
      </c>
      <c r="D818" s="284" t="s">
        <v>219</v>
      </c>
      <c r="E818" s="49" t="s">
        <v>1171</v>
      </c>
      <c r="F818" s="50" t="s">
        <v>1172</v>
      </c>
      <c r="G818" s="268" t="s">
        <v>47</v>
      </c>
      <c r="H818" s="268" t="s">
        <v>142</v>
      </c>
      <c r="I818" s="286">
        <v>4.798399995894</v>
      </c>
      <c r="J818" s="287">
        <f t="shared" si="65"/>
        <v>80</v>
      </c>
      <c r="K818" s="288">
        <v>80</v>
      </c>
      <c r="L818" s="288"/>
      <c r="M818" s="289" t="e">
        <f t="shared" si="66"/>
        <v>#DIV/0!</v>
      </c>
      <c r="N818" s="289">
        <f t="shared" si="67"/>
        <v>0</v>
      </c>
      <c r="O818" s="290">
        <f>IF(K818="nio",0,IF(K818&gt;0,VLOOKUP(G818,'3-Productie normen'!A:K,VLOOKUP(K818,'3-Productie normen'!$B$35:$C$41,2,FALSE),FALSE)))/VLOOKUP(B818,'2-Kosten per locatie'!$A$12:$C$15,3,FALSE)</f>
        <v>0</v>
      </c>
      <c r="P818" s="290">
        <f t="shared" si="68"/>
        <v>0</v>
      </c>
      <c r="Q818" s="291"/>
      <c r="S818" s="292">
        <f t="shared" si="69"/>
        <v>383.87199967152003</v>
      </c>
    </row>
    <row r="819" spans="1:19" ht="14.1" customHeight="1">
      <c r="A819" s="38">
        <v>819</v>
      </c>
      <c r="B819" s="253" t="s">
        <v>38</v>
      </c>
      <c r="C819" s="253" t="s">
        <v>986</v>
      </c>
      <c r="D819" s="284" t="s">
        <v>219</v>
      </c>
      <c r="E819" s="49" t="s">
        <v>1173</v>
      </c>
      <c r="F819" s="50" t="s">
        <v>1174</v>
      </c>
      <c r="G819" s="268" t="s">
        <v>47</v>
      </c>
      <c r="H819" s="268" t="s">
        <v>142</v>
      </c>
      <c r="I819" s="286">
        <v>4.798399995894</v>
      </c>
      <c r="J819" s="287">
        <f t="shared" si="65"/>
        <v>80</v>
      </c>
      <c r="K819" s="288">
        <v>80</v>
      </c>
      <c r="L819" s="288"/>
      <c r="M819" s="289" t="e">
        <f t="shared" si="66"/>
        <v>#DIV/0!</v>
      </c>
      <c r="N819" s="289">
        <f t="shared" si="67"/>
        <v>0</v>
      </c>
      <c r="O819" s="290">
        <f>IF(K819="nio",0,IF(K819&gt;0,VLOOKUP(G819,'3-Productie normen'!A:K,VLOOKUP(K819,'3-Productie normen'!$B$35:$C$41,2,FALSE),FALSE)))/VLOOKUP(B819,'2-Kosten per locatie'!$A$12:$C$15,3,FALSE)</f>
        <v>0</v>
      </c>
      <c r="P819" s="290">
        <f t="shared" si="68"/>
        <v>0</v>
      </c>
      <c r="Q819" s="291"/>
      <c r="S819" s="292">
        <f t="shared" si="69"/>
        <v>383.87199967152003</v>
      </c>
    </row>
    <row r="820" spans="1:19" ht="14.1" customHeight="1">
      <c r="A820" s="38">
        <v>820</v>
      </c>
      <c r="B820" s="253" t="s">
        <v>38</v>
      </c>
      <c r="C820" s="253" t="s">
        <v>986</v>
      </c>
      <c r="D820" s="284" t="s">
        <v>219</v>
      </c>
      <c r="E820" s="49" t="s">
        <v>1175</v>
      </c>
      <c r="F820" s="50" t="s">
        <v>1176</v>
      </c>
      <c r="G820" s="268" t="s">
        <v>47</v>
      </c>
      <c r="H820" s="268" t="s">
        <v>142</v>
      </c>
      <c r="I820" s="286">
        <v>4.798399995894</v>
      </c>
      <c r="J820" s="287">
        <f t="shared" si="65"/>
        <v>80</v>
      </c>
      <c r="K820" s="288">
        <v>80</v>
      </c>
      <c r="L820" s="288"/>
      <c r="M820" s="289" t="e">
        <f t="shared" si="66"/>
        <v>#DIV/0!</v>
      </c>
      <c r="N820" s="289">
        <f t="shared" si="67"/>
        <v>0</v>
      </c>
      <c r="O820" s="290">
        <f>IF(K820="nio",0,IF(K820&gt;0,VLOOKUP(G820,'3-Productie normen'!A:K,VLOOKUP(K820,'3-Productie normen'!$B$35:$C$41,2,FALSE),FALSE)))/VLOOKUP(B820,'2-Kosten per locatie'!$A$12:$C$15,3,FALSE)</f>
        <v>0</v>
      </c>
      <c r="P820" s="290">
        <f t="shared" si="68"/>
        <v>0</v>
      </c>
      <c r="Q820" s="291"/>
      <c r="S820" s="292">
        <f t="shared" si="69"/>
        <v>383.87199967152003</v>
      </c>
    </row>
    <row r="821" spans="1:19" ht="14.1" customHeight="1">
      <c r="A821" s="38">
        <v>821</v>
      </c>
      <c r="B821" s="253" t="s">
        <v>38</v>
      </c>
      <c r="C821" s="253" t="s">
        <v>986</v>
      </c>
      <c r="D821" s="284" t="s">
        <v>219</v>
      </c>
      <c r="E821" s="49" t="s">
        <v>1177</v>
      </c>
      <c r="F821" s="50" t="s">
        <v>1178</v>
      </c>
      <c r="G821" s="268" t="s">
        <v>47</v>
      </c>
      <c r="H821" s="268" t="s">
        <v>142</v>
      </c>
      <c r="I821" s="286">
        <v>4.798399995894</v>
      </c>
      <c r="J821" s="287">
        <f t="shared" si="65"/>
        <v>80</v>
      </c>
      <c r="K821" s="288">
        <v>80</v>
      </c>
      <c r="L821" s="288"/>
      <c r="M821" s="289" t="e">
        <f t="shared" si="66"/>
        <v>#DIV/0!</v>
      </c>
      <c r="N821" s="289">
        <f t="shared" si="67"/>
        <v>0</v>
      </c>
      <c r="O821" s="290">
        <f>IF(K821="nio",0,IF(K821&gt;0,VLOOKUP(G821,'3-Productie normen'!A:K,VLOOKUP(K821,'3-Productie normen'!$B$35:$C$41,2,FALSE),FALSE)))/VLOOKUP(B821,'2-Kosten per locatie'!$A$12:$C$15,3,FALSE)</f>
        <v>0</v>
      </c>
      <c r="P821" s="290">
        <f t="shared" si="68"/>
        <v>0</v>
      </c>
      <c r="Q821" s="291"/>
      <c r="S821" s="292">
        <f t="shared" si="69"/>
        <v>383.87199967152003</v>
      </c>
    </row>
    <row r="822" spans="1:19" ht="14.1" customHeight="1">
      <c r="A822" s="38">
        <v>822</v>
      </c>
      <c r="B822" s="253" t="s">
        <v>38</v>
      </c>
      <c r="C822" s="253" t="s">
        <v>986</v>
      </c>
      <c r="D822" s="284" t="s">
        <v>219</v>
      </c>
      <c r="E822" s="49" t="s">
        <v>1179</v>
      </c>
      <c r="F822" s="50" t="s">
        <v>1180</v>
      </c>
      <c r="G822" s="268" t="s">
        <v>47</v>
      </c>
      <c r="H822" s="268" t="s">
        <v>142</v>
      </c>
      <c r="I822" s="286">
        <v>9.598270742954</v>
      </c>
      <c r="J822" s="287">
        <f t="shared" si="65"/>
        <v>80</v>
      </c>
      <c r="K822" s="288">
        <v>80</v>
      </c>
      <c r="L822" s="288"/>
      <c r="M822" s="289" t="e">
        <f t="shared" si="66"/>
        <v>#DIV/0!</v>
      </c>
      <c r="N822" s="289">
        <f t="shared" si="67"/>
        <v>0</v>
      </c>
      <c r="O822" s="290">
        <f>IF(K822="nio",0,IF(K822&gt;0,VLOOKUP(G822,'3-Productie normen'!A:K,VLOOKUP(K822,'3-Productie normen'!$B$35:$C$41,2,FALSE),FALSE)))/VLOOKUP(B822,'2-Kosten per locatie'!$A$12:$C$15,3,FALSE)</f>
        <v>0</v>
      </c>
      <c r="P822" s="290">
        <f t="shared" si="68"/>
        <v>0</v>
      </c>
      <c r="Q822" s="291"/>
      <c r="S822" s="292">
        <f t="shared" si="69"/>
        <v>767.86165943632</v>
      </c>
    </row>
    <row r="823" spans="1:19" ht="14.1" customHeight="1">
      <c r="A823" s="38">
        <v>823</v>
      </c>
      <c r="B823" s="253" t="s">
        <v>38</v>
      </c>
      <c r="C823" s="253" t="s">
        <v>986</v>
      </c>
      <c r="D823" s="284" t="s">
        <v>219</v>
      </c>
      <c r="E823" s="49" t="s">
        <v>1181</v>
      </c>
      <c r="F823" s="50" t="s">
        <v>1182</v>
      </c>
      <c r="G823" s="268" t="s">
        <v>47</v>
      </c>
      <c r="H823" s="268" t="s">
        <v>142</v>
      </c>
      <c r="I823" s="286">
        <v>9.596064616204</v>
      </c>
      <c r="J823" s="287">
        <f t="shared" si="65"/>
        <v>80</v>
      </c>
      <c r="K823" s="288">
        <v>80</v>
      </c>
      <c r="L823" s="288"/>
      <c r="M823" s="289" t="e">
        <f t="shared" si="66"/>
        <v>#DIV/0!</v>
      </c>
      <c r="N823" s="289">
        <f t="shared" si="67"/>
        <v>0</v>
      </c>
      <c r="O823" s="290">
        <f>IF(K823="nio",0,IF(K823&gt;0,VLOOKUP(G823,'3-Productie normen'!A:K,VLOOKUP(K823,'3-Productie normen'!$B$35:$C$41,2,FALSE),FALSE)))/VLOOKUP(B823,'2-Kosten per locatie'!$A$12:$C$15,3,FALSE)</f>
        <v>0</v>
      </c>
      <c r="P823" s="290">
        <f t="shared" si="68"/>
        <v>0</v>
      </c>
      <c r="Q823" s="291"/>
      <c r="S823" s="292">
        <f t="shared" si="69"/>
        <v>767.68516929632005</v>
      </c>
    </row>
    <row r="824" spans="1:19" ht="14.1" customHeight="1">
      <c r="A824" s="38">
        <v>824</v>
      </c>
      <c r="B824" s="253" t="s">
        <v>38</v>
      </c>
      <c r="C824" s="253" t="s">
        <v>986</v>
      </c>
      <c r="D824" s="284" t="s">
        <v>219</v>
      </c>
      <c r="E824" s="49" t="s">
        <v>1183</v>
      </c>
      <c r="F824" s="50" t="s">
        <v>1184</v>
      </c>
      <c r="G824" s="268" t="s">
        <v>47</v>
      </c>
      <c r="H824" s="268" t="s">
        <v>142</v>
      </c>
      <c r="I824" s="286">
        <v>9.597535367371</v>
      </c>
      <c r="J824" s="287">
        <f t="shared" si="65"/>
        <v>80</v>
      </c>
      <c r="K824" s="288">
        <v>80</v>
      </c>
      <c r="L824" s="288"/>
      <c r="M824" s="289" t="e">
        <f t="shared" si="66"/>
        <v>#DIV/0!</v>
      </c>
      <c r="N824" s="289">
        <f t="shared" si="67"/>
        <v>0</v>
      </c>
      <c r="O824" s="290">
        <f>IF(K824="nio",0,IF(K824&gt;0,VLOOKUP(G824,'3-Productie normen'!A:K,VLOOKUP(K824,'3-Productie normen'!$B$35:$C$41,2,FALSE),FALSE)))/VLOOKUP(B824,'2-Kosten per locatie'!$A$12:$C$15,3,FALSE)</f>
        <v>0</v>
      </c>
      <c r="P824" s="290">
        <f t="shared" si="68"/>
        <v>0</v>
      </c>
      <c r="Q824" s="291"/>
      <c r="S824" s="292">
        <f t="shared" si="69"/>
        <v>767.80282938968003</v>
      </c>
    </row>
    <row r="825" spans="1:19" ht="14.1" customHeight="1">
      <c r="A825" s="38">
        <v>825</v>
      </c>
      <c r="B825" s="253" t="s">
        <v>38</v>
      </c>
      <c r="C825" s="253" t="s">
        <v>986</v>
      </c>
      <c r="D825" s="284" t="s">
        <v>219</v>
      </c>
      <c r="E825" s="49" t="s">
        <v>1185</v>
      </c>
      <c r="F825" s="50" t="s">
        <v>1186</v>
      </c>
      <c r="G825" s="268" t="s">
        <v>47</v>
      </c>
      <c r="H825" s="268" t="s">
        <v>142</v>
      </c>
      <c r="I825" s="286">
        <v>9.596064616204</v>
      </c>
      <c r="J825" s="287">
        <f t="shared" si="65"/>
        <v>80</v>
      </c>
      <c r="K825" s="288">
        <v>80</v>
      </c>
      <c r="L825" s="288"/>
      <c r="M825" s="289" t="e">
        <f t="shared" si="66"/>
        <v>#DIV/0!</v>
      </c>
      <c r="N825" s="289">
        <f t="shared" si="67"/>
        <v>0</v>
      </c>
      <c r="O825" s="290">
        <f>IF(K825="nio",0,IF(K825&gt;0,VLOOKUP(G825,'3-Productie normen'!A:K,VLOOKUP(K825,'3-Productie normen'!$B$35:$C$41,2,FALSE),FALSE)))/VLOOKUP(B825,'2-Kosten per locatie'!$A$12:$C$15,3,FALSE)</f>
        <v>0</v>
      </c>
      <c r="P825" s="290">
        <f t="shared" si="68"/>
        <v>0</v>
      </c>
      <c r="Q825" s="291"/>
      <c r="S825" s="292">
        <f t="shared" si="69"/>
        <v>767.68516929632005</v>
      </c>
    </row>
    <row r="826" spans="1:19" ht="14.1" customHeight="1">
      <c r="A826" s="38">
        <v>826</v>
      </c>
      <c r="B826" s="253" t="s">
        <v>38</v>
      </c>
      <c r="C826" s="253" t="s">
        <v>986</v>
      </c>
      <c r="D826" s="284" t="s">
        <v>219</v>
      </c>
      <c r="E826" s="49" t="s">
        <v>1187</v>
      </c>
      <c r="F826" s="50" t="s">
        <v>1188</v>
      </c>
      <c r="G826" s="268" t="s">
        <v>47</v>
      </c>
      <c r="H826" s="268" t="s">
        <v>142</v>
      </c>
      <c r="I826" s="286">
        <v>9.3948255110780003</v>
      </c>
      <c r="J826" s="287">
        <f t="shared" si="65"/>
        <v>80</v>
      </c>
      <c r="K826" s="288">
        <v>80</v>
      </c>
      <c r="L826" s="288"/>
      <c r="M826" s="289" t="e">
        <f t="shared" si="66"/>
        <v>#DIV/0!</v>
      </c>
      <c r="N826" s="289">
        <f t="shared" si="67"/>
        <v>0</v>
      </c>
      <c r="O826" s="290">
        <f>IF(K826="nio",0,IF(K826&gt;0,VLOOKUP(G826,'3-Productie normen'!A:K,VLOOKUP(K826,'3-Productie normen'!$B$35:$C$41,2,FALSE),FALSE)))/VLOOKUP(B826,'2-Kosten per locatie'!$A$12:$C$15,3,FALSE)</f>
        <v>0</v>
      </c>
      <c r="P826" s="290">
        <f t="shared" si="68"/>
        <v>0</v>
      </c>
      <c r="Q826" s="291"/>
      <c r="S826" s="292">
        <f t="shared" si="69"/>
        <v>751.58604088623997</v>
      </c>
    </row>
    <row r="827" spans="1:19" ht="14.1" customHeight="1">
      <c r="A827" s="38">
        <v>827</v>
      </c>
      <c r="B827" s="253" t="s">
        <v>38</v>
      </c>
      <c r="C827" s="253" t="s">
        <v>986</v>
      </c>
      <c r="D827" s="284" t="s">
        <v>219</v>
      </c>
      <c r="E827" s="49" t="s">
        <v>1189</v>
      </c>
      <c r="F827" s="50" t="s">
        <v>1190</v>
      </c>
      <c r="G827" s="268" t="s">
        <v>47</v>
      </c>
      <c r="H827" s="268" t="s">
        <v>142</v>
      </c>
      <c r="I827" s="286">
        <v>7.3184141755320002</v>
      </c>
      <c r="J827" s="287">
        <f t="shared" si="65"/>
        <v>80</v>
      </c>
      <c r="K827" s="288">
        <v>80</v>
      </c>
      <c r="L827" s="288"/>
      <c r="M827" s="289" t="e">
        <f t="shared" si="66"/>
        <v>#DIV/0!</v>
      </c>
      <c r="N827" s="289">
        <f t="shared" si="67"/>
        <v>0</v>
      </c>
      <c r="O827" s="290">
        <f>IF(K827="nio",0,IF(K827&gt;0,VLOOKUP(G827,'3-Productie normen'!A:K,VLOOKUP(K827,'3-Productie normen'!$B$35:$C$41,2,FALSE),FALSE)))/VLOOKUP(B827,'2-Kosten per locatie'!$A$12:$C$15,3,FALSE)</f>
        <v>0</v>
      </c>
      <c r="P827" s="290">
        <f t="shared" si="68"/>
        <v>0</v>
      </c>
      <c r="Q827" s="291"/>
      <c r="S827" s="292">
        <f t="shared" si="69"/>
        <v>585.47313404255999</v>
      </c>
    </row>
    <row r="828" spans="1:19" ht="14.1" customHeight="1">
      <c r="A828" s="38">
        <v>828</v>
      </c>
      <c r="B828" s="253" t="s">
        <v>38</v>
      </c>
      <c r="C828" s="253" t="s">
        <v>986</v>
      </c>
      <c r="D828" s="284" t="s">
        <v>219</v>
      </c>
      <c r="E828" s="49" t="s">
        <v>1191</v>
      </c>
      <c r="F828" s="50" t="s">
        <v>210</v>
      </c>
      <c r="G828" s="268" t="s">
        <v>49</v>
      </c>
      <c r="H828" s="268" t="s">
        <v>164</v>
      </c>
      <c r="I828" s="286">
        <v>213.537431207868</v>
      </c>
      <c r="J828" s="287">
        <f t="shared" si="65"/>
        <v>200</v>
      </c>
      <c r="K828" s="288">
        <v>200</v>
      </c>
      <c r="L828" s="288"/>
      <c r="M828" s="289" t="e">
        <f t="shared" si="66"/>
        <v>#DIV/0!</v>
      </c>
      <c r="N828" s="289">
        <f t="shared" si="67"/>
        <v>0</v>
      </c>
      <c r="O828" s="290">
        <f>IF(K828="nio",0,IF(K828&gt;0,VLOOKUP(G828,'3-Productie normen'!A:K,VLOOKUP(K828,'3-Productie normen'!$B$35:$C$41,2,FALSE),FALSE)))/VLOOKUP(B828,'2-Kosten per locatie'!$A$12:$C$15,3,FALSE)</f>
        <v>0</v>
      </c>
      <c r="P828" s="290">
        <f t="shared" si="68"/>
        <v>0</v>
      </c>
      <c r="Q828" s="291"/>
      <c r="S828" s="292">
        <f t="shared" si="69"/>
        <v>42707.486241573599</v>
      </c>
    </row>
    <row r="829" spans="1:19" ht="14.1" customHeight="1">
      <c r="A829" s="38">
        <v>829</v>
      </c>
      <c r="B829" s="253" t="s">
        <v>38</v>
      </c>
      <c r="C829" s="253" t="s">
        <v>986</v>
      </c>
      <c r="D829" s="284" t="s">
        <v>219</v>
      </c>
      <c r="E829" s="49" t="s">
        <v>1192</v>
      </c>
      <c r="F829" s="50" t="s">
        <v>289</v>
      </c>
      <c r="G829" s="194" t="s">
        <v>65</v>
      </c>
      <c r="H829" s="268" t="s">
        <v>164</v>
      </c>
      <c r="I829" s="286">
        <v>0.42</v>
      </c>
      <c r="J829" s="287">
        <f t="shared" si="65"/>
        <v>0</v>
      </c>
      <c r="K829" s="288" t="s">
        <v>104</v>
      </c>
      <c r="L829" s="288"/>
      <c r="M829" s="289">
        <f t="shared" si="66"/>
        <v>0</v>
      </c>
      <c r="N829" s="289">
        <f t="shared" si="67"/>
        <v>0</v>
      </c>
      <c r="O829" s="290">
        <f>IF(K829="nio",0,IF(K829&gt;0,VLOOKUP(G829,'3-Productie normen'!A:K,VLOOKUP(K829,'3-Productie normen'!$B$35:$C$41,2,FALSE),FALSE)))/VLOOKUP(B829,'2-Kosten per locatie'!$A$12:$C$15,3,FALSE)</f>
        <v>0</v>
      </c>
      <c r="P829" s="290">
        <f t="shared" si="68"/>
        <v>0</v>
      </c>
      <c r="Q829" s="291"/>
      <c r="S829" s="292">
        <f t="shared" si="69"/>
        <v>0</v>
      </c>
    </row>
    <row r="830" spans="1:19" ht="14.1" customHeight="1">
      <c r="A830" s="38">
        <v>830</v>
      </c>
      <c r="B830" s="253" t="s">
        <v>38</v>
      </c>
      <c r="C830" s="253" t="s">
        <v>986</v>
      </c>
      <c r="D830" s="284" t="s">
        <v>219</v>
      </c>
      <c r="E830" s="49" t="s">
        <v>1193</v>
      </c>
      <c r="F830" s="50" t="s">
        <v>1194</v>
      </c>
      <c r="G830" s="268" t="s">
        <v>47</v>
      </c>
      <c r="H830" s="268" t="s">
        <v>142</v>
      </c>
      <c r="I830" s="286">
        <v>4.3915262238509998</v>
      </c>
      <c r="J830" s="287">
        <f t="shared" si="65"/>
        <v>80</v>
      </c>
      <c r="K830" s="288">
        <v>80</v>
      </c>
      <c r="L830" s="288"/>
      <c r="M830" s="289" t="e">
        <f t="shared" si="66"/>
        <v>#DIV/0!</v>
      </c>
      <c r="N830" s="289">
        <f t="shared" si="67"/>
        <v>0</v>
      </c>
      <c r="O830" s="290">
        <f>IF(K830="nio",0,IF(K830&gt;0,VLOOKUP(G830,'3-Productie normen'!A:K,VLOOKUP(K830,'3-Productie normen'!$B$35:$C$41,2,FALSE),FALSE)))/VLOOKUP(B830,'2-Kosten per locatie'!$A$12:$C$15,3,FALSE)</f>
        <v>0</v>
      </c>
      <c r="P830" s="290">
        <f t="shared" si="68"/>
        <v>0</v>
      </c>
      <c r="Q830" s="291"/>
      <c r="S830" s="292">
        <f t="shared" si="69"/>
        <v>351.32209790807997</v>
      </c>
    </row>
    <row r="831" spans="1:19" ht="14.1" customHeight="1">
      <c r="A831" s="38">
        <v>831</v>
      </c>
      <c r="B831" s="253" t="s">
        <v>38</v>
      </c>
      <c r="C831" s="253" t="s">
        <v>986</v>
      </c>
      <c r="D831" s="284" t="s">
        <v>219</v>
      </c>
      <c r="E831" s="49" t="s">
        <v>1195</v>
      </c>
      <c r="F831" s="50" t="s">
        <v>972</v>
      </c>
      <c r="G831" s="268" t="s">
        <v>47</v>
      </c>
      <c r="H831" s="268" t="s">
        <v>142</v>
      </c>
      <c r="I831" s="286">
        <v>18.882920798512</v>
      </c>
      <c r="J831" s="287">
        <f t="shared" ref="J831:J894" si="70">SUM(K831:L831)</f>
        <v>80</v>
      </c>
      <c r="K831" s="288">
        <v>80</v>
      </c>
      <c r="L831" s="288"/>
      <c r="M831" s="289" t="e">
        <f t="shared" ref="M831:M894" si="71">IF(K831="nio",0,IF(K831&gt;0,K831*I831/O831,0))</f>
        <v>#DIV/0!</v>
      </c>
      <c r="N831" s="289">
        <f t="shared" ref="N831:N894" si="72">IF(L831&gt;0,L831*I831/P831,0)</f>
        <v>0</v>
      </c>
      <c r="O831" s="290">
        <f>IF(K831="nio",0,IF(K831&gt;0,VLOOKUP(G831,'3-Productie normen'!A:K,VLOOKUP(K831,'3-Productie normen'!$B$35:$C$41,2,FALSE),FALSE)))/VLOOKUP(B831,'2-Kosten per locatie'!$A$12:$C$15,3,FALSE)</f>
        <v>0</v>
      </c>
      <c r="P831" s="290">
        <f t="shared" ref="P831:P894" si="73">IF(L831&gt;0,O831*$P$8,0)</f>
        <v>0</v>
      </c>
      <c r="Q831" s="291"/>
      <c r="S831" s="292">
        <f t="shared" ref="S831:S894" si="74">J831*I831</f>
        <v>1510.6336638809601</v>
      </c>
    </row>
    <row r="832" spans="1:19" ht="14.1" customHeight="1">
      <c r="A832" s="38">
        <v>832</v>
      </c>
      <c r="B832" s="253" t="s">
        <v>38</v>
      </c>
      <c r="C832" s="253" t="s">
        <v>986</v>
      </c>
      <c r="D832" s="284" t="s">
        <v>219</v>
      </c>
      <c r="E832" s="49" t="s">
        <v>1196</v>
      </c>
      <c r="F832" s="50" t="s">
        <v>1197</v>
      </c>
      <c r="G832" s="268" t="s">
        <v>47</v>
      </c>
      <c r="H832" s="268" t="s">
        <v>142</v>
      </c>
      <c r="I832" s="286">
        <v>18.883094726035999</v>
      </c>
      <c r="J832" s="287">
        <f t="shared" si="70"/>
        <v>80</v>
      </c>
      <c r="K832" s="288">
        <v>80</v>
      </c>
      <c r="L832" s="288"/>
      <c r="M832" s="289" t="e">
        <f t="shared" si="71"/>
        <v>#DIV/0!</v>
      </c>
      <c r="N832" s="289">
        <f t="shared" si="72"/>
        <v>0</v>
      </c>
      <c r="O832" s="290">
        <f>IF(K832="nio",0,IF(K832&gt;0,VLOOKUP(G832,'3-Productie normen'!A:K,VLOOKUP(K832,'3-Productie normen'!$B$35:$C$41,2,FALSE),FALSE)))/VLOOKUP(B832,'2-Kosten per locatie'!$A$12:$C$15,3,FALSE)</f>
        <v>0</v>
      </c>
      <c r="P832" s="290">
        <f t="shared" si="73"/>
        <v>0</v>
      </c>
      <c r="Q832" s="291"/>
      <c r="S832" s="292">
        <f t="shared" si="74"/>
        <v>1510.64757808288</v>
      </c>
    </row>
    <row r="833" spans="1:19" ht="14.1" customHeight="1">
      <c r="A833" s="38">
        <v>833</v>
      </c>
      <c r="B833" s="253" t="s">
        <v>38</v>
      </c>
      <c r="C833" s="253" t="s">
        <v>986</v>
      </c>
      <c r="D833" s="284" t="s">
        <v>219</v>
      </c>
      <c r="E833" s="49" t="s">
        <v>1198</v>
      </c>
      <c r="F833" s="50" t="s">
        <v>1199</v>
      </c>
      <c r="G833" s="268" t="s">
        <v>47</v>
      </c>
      <c r="H833" s="268" t="s">
        <v>142</v>
      </c>
      <c r="I833" s="286">
        <v>5.4153440000000002</v>
      </c>
      <c r="J833" s="287">
        <f t="shared" si="70"/>
        <v>80</v>
      </c>
      <c r="K833" s="288">
        <v>80</v>
      </c>
      <c r="L833" s="288"/>
      <c r="M833" s="289" t="e">
        <f t="shared" si="71"/>
        <v>#DIV/0!</v>
      </c>
      <c r="N833" s="289">
        <f t="shared" si="72"/>
        <v>0</v>
      </c>
      <c r="O833" s="290">
        <f>IF(K833="nio",0,IF(K833&gt;0,VLOOKUP(G833,'3-Productie normen'!A:K,VLOOKUP(K833,'3-Productie normen'!$B$35:$C$41,2,FALSE),FALSE)))/VLOOKUP(B833,'2-Kosten per locatie'!$A$12:$C$15,3,FALSE)</f>
        <v>0</v>
      </c>
      <c r="P833" s="290">
        <f t="shared" si="73"/>
        <v>0</v>
      </c>
      <c r="Q833" s="291"/>
      <c r="S833" s="292">
        <f t="shared" si="74"/>
        <v>433.22752000000003</v>
      </c>
    </row>
    <row r="834" spans="1:19" ht="14.1" customHeight="1">
      <c r="A834" s="38">
        <v>834</v>
      </c>
      <c r="B834" s="253" t="s">
        <v>38</v>
      </c>
      <c r="C834" s="253" t="s">
        <v>986</v>
      </c>
      <c r="D834" s="284" t="s">
        <v>219</v>
      </c>
      <c r="E834" s="49" t="s">
        <v>1200</v>
      </c>
      <c r="F834" s="50" t="s">
        <v>1201</v>
      </c>
      <c r="G834" s="268" t="s">
        <v>47</v>
      </c>
      <c r="H834" s="268" t="s">
        <v>142</v>
      </c>
      <c r="I834" s="286">
        <v>4.6089840000000004</v>
      </c>
      <c r="J834" s="287">
        <f t="shared" si="70"/>
        <v>80</v>
      </c>
      <c r="K834" s="288">
        <v>80</v>
      </c>
      <c r="L834" s="288"/>
      <c r="M834" s="289" t="e">
        <f t="shared" si="71"/>
        <v>#DIV/0!</v>
      </c>
      <c r="N834" s="289">
        <f t="shared" si="72"/>
        <v>0</v>
      </c>
      <c r="O834" s="290">
        <f>IF(K834="nio",0,IF(K834&gt;0,VLOOKUP(G834,'3-Productie normen'!A:K,VLOOKUP(K834,'3-Productie normen'!$B$35:$C$41,2,FALSE),FALSE)))/VLOOKUP(B834,'2-Kosten per locatie'!$A$12:$C$15,3,FALSE)</f>
        <v>0</v>
      </c>
      <c r="P834" s="290">
        <f t="shared" si="73"/>
        <v>0</v>
      </c>
      <c r="Q834" s="291"/>
      <c r="S834" s="292">
        <f t="shared" si="74"/>
        <v>368.71872000000002</v>
      </c>
    </row>
    <row r="835" spans="1:19" ht="14.1" customHeight="1">
      <c r="A835" s="38">
        <v>835</v>
      </c>
      <c r="B835" s="253" t="s">
        <v>38</v>
      </c>
      <c r="C835" s="253" t="s">
        <v>986</v>
      </c>
      <c r="D835" s="284" t="s">
        <v>219</v>
      </c>
      <c r="E835" s="49" t="s">
        <v>1202</v>
      </c>
      <c r="F835" s="50" t="s">
        <v>1203</v>
      </c>
      <c r="G835" s="268" t="s">
        <v>47</v>
      </c>
      <c r="H835" s="268" t="s">
        <v>142</v>
      </c>
      <c r="I835" s="286">
        <v>5.4757494715570001</v>
      </c>
      <c r="J835" s="287">
        <f t="shared" si="70"/>
        <v>80</v>
      </c>
      <c r="K835" s="288">
        <v>80</v>
      </c>
      <c r="L835" s="288"/>
      <c r="M835" s="289" t="e">
        <f t="shared" si="71"/>
        <v>#DIV/0!</v>
      </c>
      <c r="N835" s="289">
        <f t="shared" si="72"/>
        <v>0</v>
      </c>
      <c r="O835" s="290">
        <f>IF(K835="nio",0,IF(K835&gt;0,VLOOKUP(G835,'3-Productie normen'!A:K,VLOOKUP(K835,'3-Productie normen'!$B$35:$C$41,2,FALSE),FALSE)))/VLOOKUP(B835,'2-Kosten per locatie'!$A$12:$C$15,3,FALSE)</f>
        <v>0</v>
      </c>
      <c r="P835" s="290">
        <f t="shared" si="73"/>
        <v>0</v>
      </c>
      <c r="Q835" s="291"/>
      <c r="S835" s="292">
        <f t="shared" si="74"/>
        <v>438.05995772456004</v>
      </c>
    </row>
    <row r="836" spans="1:19" ht="14.1" customHeight="1">
      <c r="A836" s="38">
        <v>836</v>
      </c>
      <c r="B836" s="253" t="s">
        <v>38</v>
      </c>
      <c r="C836" s="253" t="s">
        <v>986</v>
      </c>
      <c r="D836" s="284" t="s">
        <v>219</v>
      </c>
      <c r="E836" s="49" t="s">
        <v>1204</v>
      </c>
      <c r="F836" s="50" t="s">
        <v>210</v>
      </c>
      <c r="G836" s="268" t="s">
        <v>49</v>
      </c>
      <c r="H836" s="268" t="s">
        <v>164</v>
      </c>
      <c r="I836" s="286">
        <v>176.47121346955899</v>
      </c>
      <c r="J836" s="287">
        <f t="shared" si="70"/>
        <v>200</v>
      </c>
      <c r="K836" s="288">
        <v>200</v>
      </c>
      <c r="L836" s="288"/>
      <c r="M836" s="289" t="e">
        <f t="shared" si="71"/>
        <v>#DIV/0!</v>
      </c>
      <c r="N836" s="289">
        <f t="shared" si="72"/>
        <v>0</v>
      </c>
      <c r="O836" s="290">
        <f>IF(K836="nio",0,IF(K836&gt;0,VLOOKUP(G836,'3-Productie normen'!A:K,VLOOKUP(K836,'3-Productie normen'!$B$35:$C$41,2,FALSE),FALSE)))/VLOOKUP(B836,'2-Kosten per locatie'!$A$12:$C$15,3,FALSE)</f>
        <v>0</v>
      </c>
      <c r="P836" s="290">
        <f t="shared" si="73"/>
        <v>0</v>
      </c>
      <c r="Q836" s="291"/>
      <c r="S836" s="292">
        <f t="shared" si="74"/>
        <v>35294.242693911801</v>
      </c>
    </row>
    <row r="837" spans="1:19" ht="14.1" customHeight="1">
      <c r="A837" s="38">
        <v>837</v>
      </c>
      <c r="B837" s="253" t="s">
        <v>38</v>
      </c>
      <c r="C837" s="253" t="s">
        <v>986</v>
      </c>
      <c r="D837" s="284" t="s">
        <v>219</v>
      </c>
      <c r="E837" s="49" t="s">
        <v>1205</v>
      </c>
      <c r="F837" s="50" t="s">
        <v>984</v>
      </c>
      <c r="G837" s="271" t="s">
        <v>58</v>
      </c>
      <c r="H837" s="268" t="s">
        <v>142</v>
      </c>
      <c r="I837" s="286">
        <v>25.920815840764</v>
      </c>
      <c r="J837" s="287">
        <f t="shared" si="70"/>
        <v>200</v>
      </c>
      <c r="K837" s="288">
        <v>200</v>
      </c>
      <c r="L837" s="288"/>
      <c r="M837" s="289" t="e">
        <f t="shared" si="71"/>
        <v>#DIV/0!</v>
      </c>
      <c r="N837" s="289">
        <f t="shared" si="72"/>
        <v>0</v>
      </c>
      <c r="O837" s="290">
        <f>IF(K837="nio",0,IF(K837&gt;0,VLOOKUP(G837,'3-Productie normen'!A:K,VLOOKUP(K837,'3-Productie normen'!$B$35:$C$41,2,FALSE),FALSE)))/VLOOKUP(B837,'2-Kosten per locatie'!$A$12:$C$15,3,FALSE)</f>
        <v>0</v>
      </c>
      <c r="P837" s="290">
        <f t="shared" si="73"/>
        <v>0</v>
      </c>
      <c r="Q837" s="291"/>
      <c r="S837" s="292">
        <f t="shared" si="74"/>
        <v>5184.1631681527997</v>
      </c>
    </row>
    <row r="838" spans="1:19" ht="14.1" customHeight="1">
      <c r="A838" s="38">
        <v>838</v>
      </c>
      <c r="B838" s="253" t="s">
        <v>38</v>
      </c>
      <c r="C838" s="253" t="s">
        <v>986</v>
      </c>
      <c r="D838" s="284" t="s">
        <v>219</v>
      </c>
      <c r="E838" s="49" t="s">
        <v>1206</v>
      </c>
      <c r="F838" s="50" t="s">
        <v>1137</v>
      </c>
      <c r="G838" s="268" t="s">
        <v>48</v>
      </c>
      <c r="H838" s="268" t="s">
        <v>139</v>
      </c>
      <c r="I838" s="286">
        <v>5.8745259628840003</v>
      </c>
      <c r="J838" s="287">
        <f t="shared" si="70"/>
        <v>400</v>
      </c>
      <c r="K838" s="288">
        <v>200</v>
      </c>
      <c r="L838" s="288">
        <v>200</v>
      </c>
      <c r="M838" s="289" t="e">
        <f t="shared" si="71"/>
        <v>#DIV/0!</v>
      </c>
      <c r="N838" s="289" t="e">
        <f t="shared" si="72"/>
        <v>#DIV/0!</v>
      </c>
      <c r="O838" s="290">
        <f>IF(K838="nio",0,IF(K838&gt;0,VLOOKUP(G838,'3-Productie normen'!A:K,VLOOKUP(K838,'3-Productie normen'!$B$35:$C$41,2,FALSE),FALSE)))/VLOOKUP(B838,'2-Kosten per locatie'!$A$12:$C$15,3,FALSE)</f>
        <v>0</v>
      </c>
      <c r="P838" s="290">
        <f t="shared" si="73"/>
        <v>0</v>
      </c>
      <c r="Q838" s="291"/>
      <c r="S838" s="292">
        <f t="shared" si="74"/>
        <v>2349.8103851536002</v>
      </c>
    </row>
    <row r="839" spans="1:19" ht="14.1" customHeight="1">
      <c r="A839" s="38">
        <v>839</v>
      </c>
      <c r="B839" s="253" t="s">
        <v>38</v>
      </c>
      <c r="C839" s="253" t="s">
        <v>986</v>
      </c>
      <c r="D839" s="284" t="s">
        <v>219</v>
      </c>
      <c r="E839" s="49" t="s">
        <v>1207</v>
      </c>
      <c r="F839" s="50" t="s">
        <v>1208</v>
      </c>
      <c r="G839" s="268" t="s">
        <v>48</v>
      </c>
      <c r="H839" s="268" t="s">
        <v>139</v>
      </c>
      <c r="I839" s="286">
        <v>1.437139717695</v>
      </c>
      <c r="J839" s="287">
        <f t="shared" si="70"/>
        <v>400</v>
      </c>
      <c r="K839" s="288">
        <v>200</v>
      </c>
      <c r="L839" s="288">
        <v>200</v>
      </c>
      <c r="M839" s="289" t="e">
        <f t="shared" si="71"/>
        <v>#DIV/0!</v>
      </c>
      <c r="N839" s="289" t="e">
        <f t="shared" si="72"/>
        <v>#DIV/0!</v>
      </c>
      <c r="O839" s="290">
        <f>IF(K839="nio",0,IF(K839&gt;0,VLOOKUP(G839,'3-Productie normen'!A:K,VLOOKUP(K839,'3-Productie normen'!$B$35:$C$41,2,FALSE),FALSE)))/VLOOKUP(B839,'2-Kosten per locatie'!$A$12:$C$15,3,FALSE)</f>
        <v>0</v>
      </c>
      <c r="P839" s="290">
        <f t="shared" si="73"/>
        <v>0</v>
      </c>
      <c r="Q839" s="291"/>
      <c r="S839" s="292">
        <f t="shared" si="74"/>
        <v>574.85588707800002</v>
      </c>
    </row>
    <row r="840" spans="1:19" ht="14.1" customHeight="1">
      <c r="A840" s="38">
        <v>840</v>
      </c>
      <c r="B840" s="253" t="s">
        <v>38</v>
      </c>
      <c r="C840" s="253" t="s">
        <v>986</v>
      </c>
      <c r="D840" s="284" t="s">
        <v>219</v>
      </c>
      <c r="E840" s="49" t="s">
        <v>1209</v>
      </c>
      <c r="F840" s="50" t="s">
        <v>1208</v>
      </c>
      <c r="G840" s="268" t="s">
        <v>48</v>
      </c>
      <c r="H840" s="268" t="s">
        <v>139</v>
      </c>
      <c r="I840" s="286">
        <v>1.499656664535</v>
      </c>
      <c r="J840" s="287">
        <f t="shared" si="70"/>
        <v>400</v>
      </c>
      <c r="K840" s="288">
        <v>200</v>
      </c>
      <c r="L840" s="288">
        <v>200</v>
      </c>
      <c r="M840" s="289" t="e">
        <f t="shared" si="71"/>
        <v>#DIV/0!</v>
      </c>
      <c r="N840" s="289" t="e">
        <f t="shared" si="72"/>
        <v>#DIV/0!</v>
      </c>
      <c r="O840" s="290">
        <f>IF(K840="nio",0,IF(K840&gt;0,VLOOKUP(G840,'3-Productie normen'!A:K,VLOOKUP(K840,'3-Productie normen'!$B$35:$C$41,2,FALSE),FALSE)))/VLOOKUP(B840,'2-Kosten per locatie'!$A$12:$C$15,3,FALSE)</f>
        <v>0</v>
      </c>
      <c r="P840" s="290">
        <f t="shared" si="73"/>
        <v>0</v>
      </c>
      <c r="Q840" s="291"/>
      <c r="S840" s="292">
        <f t="shared" si="74"/>
        <v>599.86266581400002</v>
      </c>
    </row>
    <row r="841" spans="1:19" ht="14.1" customHeight="1">
      <c r="A841" s="38">
        <v>841</v>
      </c>
      <c r="B841" s="253" t="s">
        <v>38</v>
      </c>
      <c r="C841" s="253" t="s">
        <v>986</v>
      </c>
      <c r="D841" s="284" t="s">
        <v>219</v>
      </c>
      <c r="E841" s="49" t="s">
        <v>1210</v>
      </c>
      <c r="F841" s="50" t="s">
        <v>1211</v>
      </c>
      <c r="G841" s="194" t="s">
        <v>65</v>
      </c>
      <c r="H841" s="268" t="s">
        <v>164</v>
      </c>
      <c r="I841" s="286">
        <v>4.6304276867679999</v>
      </c>
      <c r="J841" s="287">
        <f t="shared" si="70"/>
        <v>0</v>
      </c>
      <c r="K841" s="288" t="s">
        <v>104</v>
      </c>
      <c r="L841" s="288"/>
      <c r="M841" s="289">
        <f t="shared" si="71"/>
        <v>0</v>
      </c>
      <c r="N841" s="289">
        <f t="shared" si="72"/>
        <v>0</v>
      </c>
      <c r="O841" s="290">
        <f>IF(K841="nio",0,IF(K841&gt;0,VLOOKUP(G841,'3-Productie normen'!A:K,VLOOKUP(K841,'3-Productie normen'!$B$35:$C$41,2,FALSE),FALSE)))/VLOOKUP(B841,'2-Kosten per locatie'!$A$12:$C$15,3,FALSE)</f>
        <v>0</v>
      </c>
      <c r="P841" s="290">
        <f t="shared" si="73"/>
        <v>0</v>
      </c>
      <c r="Q841" s="291"/>
      <c r="S841" s="292">
        <f t="shared" si="74"/>
        <v>0</v>
      </c>
    </row>
    <row r="842" spans="1:19" ht="14.1" customHeight="1">
      <c r="A842" s="38">
        <v>842</v>
      </c>
      <c r="B842" s="253" t="s">
        <v>38</v>
      </c>
      <c r="C842" s="253" t="s">
        <v>986</v>
      </c>
      <c r="D842" s="284" t="s">
        <v>219</v>
      </c>
      <c r="E842" s="49" t="s">
        <v>1212</v>
      </c>
      <c r="F842" s="50" t="s">
        <v>138</v>
      </c>
      <c r="G842" s="194" t="s">
        <v>65</v>
      </c>
      <c r="H842" s="268" t="s">
        <v>164</v>
      </c>
      <c r="I842" s="286">
        <v>2.3704996684849999</v>
      </c>
      <c r="J842" s="287">
        <f t="shared" si="70"/>
        <v>0</v>
      </c>
      <c r="K842" s="288" t="s">
        <v>104</v>
      </c>
      <c r="L842" s="288"/>
      <c r="M842" s="289">
        <f t="shared" si="71"/>
        <v>0</v>
      </c>
      <c r="N842" s="289">
        <f t="shared" si="72"/>
        <v>0</v>
      </c>
      <c r="O842" s="290">
        <f>IF(K842="nio",0,IF(K842&gt;0,VLOOKUP(G842,'3-Productie normen'!A:K,VLOOKUP(K842,'3-Productie normen'!$B$35:$C$41,2,FALSE),FALSE)))/VLOOKUP(B842,'2-Kosten per locatie'!$A$12:$C$15,3,FALSE)</f>
        <v>0</v>
      </c>
      <c r="P842" s="290">
        <f t="shared" si="73"/>
        <v>0</v>
      </c>
      <c r="Q842" s="291"/>
      <c r="S842" s="292">
        <f t="shared" si="74"/>
        <v>0</v>
      </c>
    </row>
    <row r="843" spans="1:19" ht="14.1" customHeight="1">
      <c r="A843" s="38">
        <v>843</v>
      </c>
      <c r="B843" s="253" t="s">
        <v>38</v>
      </c>
      <c r="C843" s="253" t="s">
        <v>986</v>
      </c>
      <c r="D843" s="284" t="s">
        <v>219</v>
      </c>
      <c r="E843" s="49" t="s">
        <v>1213</v>
      </c>
      <c r="F843" s="50" t="s">
        <v>289</v>
      </c>
      <c r="G843" s="194" t="s">
        <v>65</v>
      </c>
      <c r="H843" s="268" t="s">
        <v>164</v>
      </c>
      <c r="I843" s="286">
        <v>4.0738783756419998</v>
      </c>
      <c r="J843" s="287">
        <f t="shared" si="70"/>
        <v>0</v>
      </c>
      <c r="K843" s="288" t="s">
        <v>104</v>
      </c>
      <c r="L843" s="288"/>
      <c r="M843" s="289">
        <f t="shared" si="71"/>
        <v>0</v>
      </c>
      <c r="N843" s="289">
        <f t="shared" si="72"/>
        <v>0</v>
      </c>
      <c r="O843" s="290">
        <f>IF(K843="nio",0,IF(K843&gt;0,VLOOKUP(G843,'3-Productie normen'!A:K,VLOOKUP(K843,'3-Productie normen'!$B$35:$C$41,2,FALSE),FALSE)))/VLOOKUP(B843,'2-Kosten per locatie'!$A$12:$C$15,3,FALSE)</f>
        <v>0</v>
      </c>
      <c r="P843" s="290">
        <f t="shared" si="73"/>
        <v>0</v>
      </c>
      <c r="Q843" s="291"/>
      <c r="S843" s="292">
        <f t="shared" si="74"/>
        <v>0</v>
      </c>
    </row>
    <row r="844" spans="1:19" ht="14.1" customHeight="1">
      <c r="A844" s="38">
        <v>844</v>
      </c>
      <c r="B844" s="253" t="s">
        <v>38</v>
      </c>
      <c r="C844" s="253" t="s">
        <v>986</v>
      </c>
      <c r="D844" s="284" t="s">
        <v>219</v>
      </c>
      <c r="E844" s="49" t="s">
        <v>1214</v>
      </c>
      <c r="F844" s="50" t="s">
        <v>1215</v>
      </c>
      <c r="G844" s="268" t="s">
        <v>48</v>
      </c>
      <c r="H844" s="268" t="s">
        <v>139</v>
      </c>
      <c r="I844" s="286">
        <v>11.874999617992</v>
      </c>
      <c r="J844" s="287">
        <f t="shared" si="70"/>
        <v>400</v>
      </c>
      <c r="K844" s="288">
        <v>200</v>
      </c>
      <c r="L844" s="288">
        <v>200</v>
      </c>
      <c r="M844" s="289" t="e">
        <f t="shared" si="71"/>
        <v>#DIV/0!</v>
      </c>
      <c r="N844" s="289" t="e">
        <f t="shared" si="72"/>
        <v>#DIV/0!</v>
      </c>
      <c r="O844" s="290">
        <f>IF(K844="nio",0,IF(K844&gt;0,VLOOKUP(G844,'3-Productie normen'!A:K,VLOOKUP(K844,'3-Productie normen'!$B$35:$C$41,2,FALSE),FALSE)))/VLOOKUP(B844,'2-Kosten per locatie'!$A$12:$C$15,3,FALSE)</f>
        <v>0</v>
      </c>
      <c r="P844" s="290">
        <f t="shared" si="73"/>
        <v>0</v>
      </c>
      <c r="Q844" s="291"/>
      <c r="S844" s="292">
        <f t="shared" si="74"/>
        <v>4749.9998471968001</v>
      </c>
    </row>
    <row r="845" spans="1:19" ht="14.1" customHeight="1">
      <c r="A845" s="38">
        <v>845</v>
      </c>
      <c r="B845" s="253" t="s">
        <v>38</v>
      </c>
      <c r="C845" s="253" t="s">
        <v>986</v>
      </c>
      <c r="D845" s="284" t="s">
        <v>219</v>
      </c>
      <c r="E845" s="49" t="s">
        <v>1216</v>
      </c>
      <c r="F845" s="50" t="s">
        <v>1217</v>
      </c>
      <c r="G845" s="268" t="s">
        <v>48</v>
      </c>
      <c r="H845" s="268" t="s">
        <v>139</v>
      </c>
      <c r="I845" s="286">
        <v>1.437488836567</v>
      </c>
      <c r="J845" s="287">
        <f t="shared" si="70"/>
        <v>400</v>
      </c>
      <c r="K845" s="288">
        <v>200</v>
      </c>
      <c r="L845" s="288">
        <v>200</v>
      </c>
      <c r="M845" s="289" t="e">
        <f t="shared" si="71"/>
        <v>#DIV/0!</v>
      </c>
      <c r="N845" s="289" t="e">
        <f t="shared" si="72"/>
        <v>#DIV/0!</v>
      </c>
      <c r="O845" s="290">
        <f>IF(K845="nio",0,IF(K845&gt;0,VLOOKUP(G845,'3-Productie normen'!A:K,VLOOKUP(K845,'3-Productie normen'!$B$35:$C$41,2,FALSE),FALSE)))/VLOOKUP(B845,'2-Kosten per locatie'!$A$12:$C$15,3,FALSE)</f>
        <v>0</v>
      </c>
      <c r="P845" s="290">
        <f t="shared" si="73"/>
        <v>0</v>
      </c>
      <c r="Q845" s="291"/>
      <c r="S845" s="292">
        <f t="shared" si="74"/>
        <v>574.99553462680001</v>
      </c>
    </row>
    <row r="846" spans="1:19" ht="14.1" customHeight="1">
      <c r="A846" s="38">
        <v>846</v>
      </c>
      <c r="B846" s="253" t="s">
        <v>38</v>
      </c>
      <c r="C846" s="253" t="s">
        <v>986</v>
      </c>
      <c r="D846" s="284" t="s">
        <v>219</v>
      </c>
      <c r="E846" s="49" t="s">
        <v>1218</v>
      </c>
      <c r="F846" s="50" t="s">
        <v>1217</v>
      </c>
      <c r="G846" s="268" t="s">
        <v>48</v>
      </c>
      <c r="H846" s="268" t="s">
        <v>139</v>
      </c>
      <c r="I846" s="286">
        <v>1.5</v>
      </c>
      <c r="J846" s="287">
        <f t="shared" si="70"/>
        <v>400</v>
      </c>
      <c r="K846" s="288">
        <v>200</v>
      </c>
      <c r="L846" s="288">
        <v>200</v>
      </c>
      <c r="M846" s="289" t="e">
        <f t="shared" si="71"/>
        <v>#DIV/0!</v>
      </c>
      <c r="N846" s="289" t="e">
        <f t="shared" si="72"/>
        <v>#DIV/0!</v>
      </c>
      <c r="O846" s="290">
        <f>IF(K846="nio",0,IF(K846&gt;0,VLOOKUP(G846,'3-Productie normen'!A:K,VLOOKUP(K846,'3-Productie normen'!$B$35:$C$41,2,FALSE),FALSE)))/VLOOKUP(B846,'2-Kosten per locatie'!$A$12:$C$15,3,FALSE)</f>
        <v>0</v>
      </c>
      <c r="P846" s="290">
        <f t="shared" si="73"/>
        <v>0</v>
      </c>
      <c r="Q846" s="291"/>
      <c r="S846" s="292">
        <f t="shared" si="74"/>
        <v>600</v>
      </c>
    </row>
    <row r="847" spans="1:19" ht="14.1" customHeight="1">
      <c r="A847" s="38">
        <v>847</v>
      </c>
      <c r="B847" s="253" t="s">
        <v>38</v>
      </c>
      <c r="C847" s="253" t="s">
        <v>986</v>
      </c>
      <c r="D847" s="284" t="s">
        <v>219</v>
      </c>
      <c r="E847" s="49" t="s">
        <v>1219</v>
      </c>
      <c r="F847" s="50" t="s">
        <v>1217</v>
      </c>
      <c r="G847" s="268" t="s">
        <v>48</v>
      </c>
      <c r="H847" s="268" t="s">
        <v>139</v>
      </c>
      <c r="I847" s="286">
        <v>1.5</v>
      </c>
      <c r="J847" s="287">
        <f t="shared" si="70"/>
        <v>400</v>
      </c>
      <c r="K847" s="288">
        <v>200</v>
      </c>
      <c r="L847" s="288">
        <v>200</v>
      </c>
      <c r="M847" s="289" t="e">
        <f t="shared" si="71"/>
        <v>#DIV/0!</v>
      </c>
      <c r="N847" s="289" t="e">
        <f t="shared" si="72"/>
        <v>#DIV/0!</v>
      </c>
      <c r="O847" s="290">
        <f>IF(K847="nio",0,IF(K847&gt;0,VLOOKUP(G847,'3-Productie normen'!A:K,VLOOKUP(K847,'3-Productie normen'!$B$35:$C$41,2,FALSE),FALSE)))/VLOOKUP(B847,'2-Kosten per locatie'!$A$12:$C$15,3,FALSE)</f>
        <v>0</v>
      </c>
      <c r="P847" s="290">
        <f t="shared" si="73"/>
        <v>0</v>
      </c>
      <c r="Q847" s="291"/>
      <c r="S847" s="292">
        <f t="shared" si="74"/>
        <v>600</v>
      </c>
    </row>
    <row r="848" spans="1:19" ht="14.1" customHeight="1">
      <c r="A848" s="38">
        <v>848</v>
      </c>
      <c r="B848" s="253" t="s">
        <v>38</v>
      </c>
      <c r="C848" s="253" t="s">
        <v>986</v>
      </c>
      <c r="D848" s="284" t="s">
        <v>219</v>
      </c>
      <c r="E848" s="49" t="s">
        <v>1220</v>
      </c>
      <c r="F848" s="50" t="s">
        <v>1217</v>
      </c>
      <c r="G848" s="268" t="s">
        <v>48</v>
      </c>
      <c r="H848" s="268" t="s">
        <v>139</v>
      </c>
      <c r="I848" s="286">
        <v>1.5</v>
      </c>
      <c r="J848" s="287">
        <f t="shared" si="70"/>
        <v>400</v>
      </c>
      <c r="K848" s="288">
        <v>200</v>
      </c>
      <c r="L848" s="288">
        <v>200</v>
      </c>
      <c r="M848" s="289" t="e">
        <f t="shared" si="71"/>
        <v>#DIV/0!</v>
      </c>
      <c r="N848" s="289" t="e">
        <f t="shared" si="72"/>
        <v>#DIV/0!</v>
      </c>
      <c r="O848" s="290">
        <f>IF(K848="nio",0,IF(K848&gt;0,VLOOKUP(G848,'3-Productie normen'!A:K,VLOOKUP(K848,'3-Productie normen'!$B$35:$C$41,2,FALSE),FALSE)))/VLOOKUP(B848,'2-Kosten per locatie'!$A$12:$C$15,3,FALSE)</f>
        <v>0</v>
      </c>
      <c r="P848" s="290">
        <f t="shared" si="73"/>
        <v>0</v>
      </c>
      <c r="Q848" s="291"/>
      <c r="S848" s="292">
        <f t="shared" si="74"/>
        <v>600</v>
      </c>
    </row>
    <row r="849" spans="1:19" ht="14.1" customHeight="1">
      <c r="A849" s="38">
        <v>849</v>
      </c>
      <c r="B849" s="253" t="s">
        <v>38</v>
      </c>
      <c r="C849" s="253" t="s">
        <v>986</v>
      </c>
      <c r="D849" s="284" t="s">
        <v>219</v>
      </c>
      <c r="E849" s="49" t="s">
        <v>1221</v>
      </c>
      <c r="F849" s="50" t="s">
        <v>289</v>
      </c>
      <c r="G849" s="194" t="s">
        <v>65</v>
      </c>
      <c r="H849" s="268" t="s">
        <v>164</v>
      </c>
      <c r="I849" s="286">
        <v>2.6132796024210001</v>
      </c>
      <c r="J849" s="287">
        <f t="shared" si="70"/>
        <v>0</v>
      </c>
      <c r="K849" s="288" t="s">
        <v>104</v>
      </c>
      <c r="L849" s="288"/>
      <c r="M849" s="289">
        <f t="shared" si="71"/>
        <v>0</v>
      </c>
      <c r="N849" s="289">
        <f t="shared" si="72"/>
        <v>0</v>
      </c>
      <c r="O849" s="290">
        <f>IF(K849="nio",0,IF(K849&gt;0,VLOOKUP(G849,'3-Productie normen'!A:K,VLOOKUP(K849,'3-Productie normen'!$B$35:$C$41,2,FALSE),FALSE)))/VLOOKUP(B849,'2-Kosten per locatie'!$A$12:$C$15,3,FALSE)</f>
        <v>0</v>
      </c>
      <c r="P849" s="290">
        <f t="shared" si="73"/>
        <v>0</v>
      </c>
      <c r="Q849" s="291"/>
      <c r="S849" s="292">
        <f t="shared" si="74"/>
        <v>0</v>
      </c>
    </row>
    <row r="850" spans="1:19" ht="14.1" customHeight="1">
      <c r="A850" s="38">
        <v>850</v>
      </c>
      <c r="B850" s="253" t="s">
        <v>38</v>
      </c>
      <c r="C850" s="253" t="s">
        <v>986</v>
      </c>
      <c r="D850" s="284" t="s">
        <v>219</v>
      </c>
      <c r="E850" s="49" t="s">
        <v>1222</v>
      </c>
      <c r="F850" s="50" t="s">
        <v>138</v>
      </c>
      <c r="G850" s="194" t="s">
        <v>65</v>
      </c>
      <c r="H850" s="268" t="s">
        <v>164</v>
      </c>
      <c r="I850" s="286">
        <v>2.4703731568470002</v>
      </c>
      <c r="J850" s="287">
        <f t="shared" si="70"/>
        <v>0</v>
      </c>
      <c r="K850" s="288" t="s">
        <v>104</v>
      </c>
      <c r="L850" s="288"/>
      <c r="M850" s="289">
        <f t="shared" si="71"/>
        <v>0</v>
      </c>
      <c r="N850" s="289">
        <f t="shared" si="72"/>
        <v>0</v>
      </c>
      <c r="O850" s="290">
        <f>IF(K850="nio",0,IF(K850&gt;0,VLOOKUP(G850,'3-Productie normen'!A:K,VLOOKUP(K850,'3-Productie normen'!$B$35:$C$41,2,FALSE),FALSE)))/VLOOKUP(B850,'2-Kosten per locatie'!$A$12:$C$15,3,FALSE)</f>
        <v>0</v>
      </c>
      <c r="P850" s="290">
        <f t="shared" si="73"/>
        <v>0</v>
      </c>
      <c r="Q850" s="291"/>
      <c r="S850" s="292">
        <f t="shared" si="74"/>
        <v>0</v>
      </c>
    </row>
    <row r="851" spans="1:19" ht="14.1" customHeight="1">
      <c r="A851" s="38">
        <v>851</v>
      </c>
      <c r="B851" s="253" t="s">
        <v>38</v>
      </c>
      <c r="C851" s="253" t="s">
        <v>986</v>
      </c>
      <c r="D851" s="284" t="s">
        <v>301</v>
      </c>
      <c r="E851" s="49" t="s">
        <v>1223</v>
      </c>
      <c r="F851" s="50" t="s">
        <v>1224</v>
      </c>
      <c r="G851" s="271" t="s">
        <v>60</v>
      </c>
      <c r="H851" s="268" t="s">
        <v>142</v>
      </c>
      <c r="I851" s="286">
        <v>51.845362311214998</v>
      </c>
      <c r="J851" s="287">
        <f t="shared" si="70"/>
        <v>200</v>
      </c>
      <c r="K851" s="288">
        <v>200</v>
      </c>
      <c r="L851" s="288"/>
      <c r="M851" s="289" t="e">
        <f t="shared" si="71"/>
        <v>#DIV/0!</v>
      </c>
      <c r="N851" s="289">
        <f t="shared" si="72"/>
        <v>0</v>
      </c>
      <c r="O851" s="290">
        <f>IF(K851="nio",0,IF(K851&gt;0,VLOOKUP(G851,'3-Productie normen'!A:K,VLOOKUP(K851,'3-Productie normen'!$B$35:$C$41,2,FALSE),FALSE)))/VLOOKUP(B851,'2-Kosten per locatie'!$A$12:$C$15,3,FALSE)</f>
        <v>0</v>
      </c>
      <c r="P851" s="290">
        <f t="shared" si="73"/>
        <v>0</v>
      </c>
      <c r="Q851" s="291"/>
      <c r="S851" s="292">
        <f t="shared" si="74"/>
        <v>10369.072462242999</v>
      </c>
    </row>
    <row r="852" spans="1:19" ht="14.1" customHeight="1">
      <c r="A852" s="38">
        <v>852</v>
      </c>
      <c r="B852" s="253" t="s">
        <v>38</v>
      </c>
      <c r="C852" s="253" t="s">
        <v>986</v>
      </c>
      <c r="D852" s="284" t="s">
        <v>301</v>
      </c>
      <c r="E852" s="49" t="s">
        <v>1225</v>
      </c>
      <c r="F852" s="50" t="s">
        <v>1224</v>
      </c>
      <c r="G852" s="271" t="s">
        <v>60</v>
      </c>
      <c r="H852" s="268" t="s">
        <v>99</v>
      </c>
      <c r="I852" s="286">
        <v>51.874185895818997</v>
      </c>
      <c r="J852" s="287">
        <f t="shared" si="70"/>
        <v>200</v>
      </c>
      <c r="K852" s="288">
        <v>200</v>
      </c>
      <c r="L852" s="288"/>
      <c r="M852" s="289" t="e">
        <f t="shared" si="71"/>
        <v>#DIV/0!</v>
      </c>
      <c r="N852" s="289">
        <f t="shared" si="72"/>
        <v>0</v>
      </c>
      <c r="O852" s="290">
        <f>IF(K852="nio",0,IF(K852&gt;0,VLOOKUP(G852,'3-Productie normen'!A:K,VLOOKUP(K852,'3-Productie normen'!$B$35:$C$41,2,FALSE),FALSE)))/VLOOKUP(B852,'2-Kosten per locatie'!$A$12:$C$15,3,FALSE)</f>
        <v>0</v>
      </c>
      <c r="P852" s="290">
        <f t="shared" si="73"/>
        <v>0</v>
      </c>
      <c r="Q852" s="291"/>
      <c r="S852" s="292">
        <f t="shared" si="74"/>
        <v>10374.8371791638</v>
      </c>
    </row>
    <row r="853" spans="1:19" ht="14.1" customHeight="1">
      <c r="A853" s="38">
        <v>853</v>
      </c>
      <c r="B853" s="253" t="s">
        <v>38</v>
      </c>
      <c r="C853" s="253" t="s">
        <v>986</v>
      </c>
      <c r="D853" s="284" t="s">
        <v>301</v>
      </c>
      <c r="E853" s="49" t="s">
        <v>1226</v>
      </c>
      <c r="F853" s="50" t="s">
        <v>1227</v>
      </c>
      <c r="G853" s="268" t="s">
        <v>47</v>
      </c>
      <c r="H853" s="268" t="s">
        <v>142</v>
      </c>
      <c r="I853" s="286">
        <v>50.905190970069</v>
      </c>
      <c r="J853" s="287">
        <f t="shared" si="70"/>
        <v>80</v>
      </c>
      <c r="K853" s="288">
        <v>80</v>
      </c>
      <c r="L853" s="288"/>
      <c r="M853" s="289" t="e">
        <f t="shared" si="71"/>
        <v>#DIV/0!</v>
      </c>
      <c r="N853" s="289">
        <f t="shared" si="72"/>
        <v>0</v>
      </c>
      <c r="O853" s="290">
        <f>IF(K853="nio",0,IF(K853&gt;0,VLOOKUP(G853,'3-Productie normen'!A:K,VLOOKUP(K853,'3-Productie normen'!$B$35:$C$41,2,FALSE),FALSE)))/VLOOKUP(B853,'2-Kosten per locatie'!$A$12:$C$15,3,FALSE)</f>
        <v>0</v>
      </c>
      <c r="P853" s="290">
        <f t="shared" si="73"/>
        <v>0</v>
      </c>
      <c r="Q853" s="291"/>
      <c r="S853" s="292">
        <f t="shared" si="74"/>
        <v>4072.4152776055198</v>
      </c>
    </row>
    <row r="854" spans="1:19" ht="14.1" customHeight="1">
      <c r="A854" s="38">
        <v>854</v>
      </c>
      <c r="B854" s="253" t="s">
        <v>38</v>
      </c>
      <c r="C854" s="253" t="s">
        <v>986</v>
      </c>
      <c r="D854" s="284" t="s">
        <v>301</v>
      </c>
      <c r="E854" s="49" t="s">
        <v>1228</v>
      </c>
      <c r="F854" s="50" t="s">
        <v>1224</v>
      </c>
      <c r="G854" s="271" t="s">
        <v>60</v>
      </c>
      <c r="H854" s="268" t="s">
        <v>164</v>
      </c>
      <c r="I854" s="286">
        <v>76.354181630490004</v>
      </c>
      <c r="J854" s="287">
        <f t="shared" si="70"/>
        <v>200</v>
      </c>
      <c r="K854" s="288">
        <v>200</v>
      </c>
      <c r="L854" s="288"/>
      <c r="M854" s="289" t="e">
        <f t="shared" si="71"/>
        <v>#DIV/0!</v>
      </c>
      <c r="N854" s="289">
        <f t="shared" si="72"/>
        <v>0</v>
      </c>
      <c r="O854" s="290">
        <f>IF(K854="nio",0,IF(K854&gt;0,VLOOKUP(G854,'3-Productie normen'!A:K,VLOOKUP(K854,'3-Productie normen'!$B$35:$C$41,2,FALSE),FALSE)))/VLOOKUP(B854,'2-Kosten per locatie'!$A$12:$C$15,3,FALSE)</f>
        <v>0</v>
      </c>
      <c r="P854" s="290">
        <f t="shared" si="73"/>
        <v>0</v>
      </c>
      <c r="Q854" s="291"/>
      <c r="S854" s="292">
        <f t="shared" si="74"/>
        <v>15270.836326098</v>
      </c>
    </row>
    <row r="855" spans="1:19" ht="14.1" customHeight="1">
      <c r="A855" s="38">
        <v>855</v>
      </c>
      <c r="B855" s="253" t="s">
        <v>38</v>
      </c>
      <c r="C855" s="253" t="s">
        <v>986</v>
      </c>
      <c r="D855" s="284" t="s">
        <v>301</v>
      </c>
      <c r="E855" s="49" t="s">
        <v>1229</v>
      </c>
      <c r="F855" s="50" t="s">
        <v>141</v>
      </c>
      <c r="G855" s="271" t="s">
        <v>60</v>
      </c>
      <c r="H855" s="268" t="s">
        <v>142</v>
      </c>
      <c r="I855" s="286">
        <v>52.868436634479998</v>
      </c>
      <c r="J855" s="287">
        <f t="shared" si="70"/>
        <v>200</v>
      </c>
      <c r="K855" s="288">
        <v>200</v>
      </c>
      <c r="L855" s="288"/>
      <c r="M855" s="289" t="e">
        <f t="shared" si="71"/>
        <v>#DIV/0!</v>
      </c>
      <c r="N855" s="289">
        <f t="shared" si="72"/>
        <v>0</v>
      </c>
      <c r="O855" s="290">
        <f>IF(K855="nio",0,IF(K855&gt;0,VLOOKUP(G855,'3-Productie normen'!A:K,VLOOKUP(K855,'3-Productie normen'!$B$35:$C$41,2,FALSE),FALSE)))/VLOOKUP(B855,'2-Kosten per locatie'!$A$12:$C$15,3,FALSE)</f>
        <v>0</v>
      </c>
      <c r="P855" s="290">
        <f t="shared" si="73"/>
        <v>0</v>
      </c>
      <c r="Q855" s="291"/>
      <c r="S855" s="292">
        <f t="shared" si="74"/>
        <v>10573.687326895999</v>
      </c>
    </row>
    <row r="856" spans="1:19" ht="14.1" customHeight="1">
      <c r="A856" s="38">
        <v>856</v>
      </c>
      <c r="B856" s="253" t="s">
        <v>38</v>
      </c>
      <c r="C856" s="253" t="s">
        <v>986</v>
      </c>
      <c r="D856" s="284" t="s">
        <v>301</v>
      </c>
      <c r="E856" s="49" t="s">
        <v>1230</v>
      </c>
      <c r="F856" s="50" t="s">
        <v>1231</v>
      </c>
      <c r="G856" s="268" t="s">
        <v>60</v>
      </c>
      <c r="H856" s="268" t="s">
        <v>142</v>
      </c>
      <c r="I856" s="286">
        <v>50.903688662992998</v>
      </c>
      <c r="J856" s="287">
        <f t="shared" si="70"/>
        <v>200</v>
      </c>
      <c r="K856" s="288">
        <v>200</v>
      </c>
      <c r="L856" s="288"/>
      <c r="M856" s="289" t="e">
        <f t="shared" si="71"/>
        <v>#DIV/0!</v>
      </c>
      <c r="N856" s="289">
        <f t="shared" si="72"/>
        <v>0</v>
      </c>
      <c r="O856" s="290">
        <f>IF(K856="nio",0,IF(K856&gt;0,VLOOKUP(G856,'3-Productie normen'!A:K,VLOOKUP(K856,'3-Productie normen'!$B$35:$C$41,2,FALSE),FALSE)))/VLOOKUP(B856,'2-Kosten per locatie'!$A$12:$C$15,3,FALSE)</f>
        <v>0</v>
      </c>
      <c r="P856" s="290">
        <f t="shared" si="73"/>
        <v>0</v>
      </c>
      <c r="Q856" s="291"/>
      <c r="S856" s="292">
        <f t="shared" si="74"/>
        <v>10180.7377325986</v>
      </c>
    </row>
    <row r="857" spans="1:19" ht="14.1" customHeight="1">
      <c r="A857" s="38">
        <v>857</v>
      </c>
      <c r="B857" s="253" t="s">
        <v>38</v>
      </c>
      <c r="C857" s="253" t="s">
        <v>986</v>
      </c>
      <c r="D857" s="284" t="s">
        <v>301</v>
      </c>
      <c r="E857" s="49" t="s">
        <v>1232</v>
      </c>
      <c r="F857" s="50" t="s">
        <v>1233</v>
      </c>
      <c r="G857" s="271" t="s">
        <v>61</v>
      </c>
      <c r="H857" s="268" t="s">
        <v>142</v>
      </c>
      <c r="I857" s="286">
        <v>25.452343486930001</v>
      </c>
      <c r="J857" s="287">
        <f t="shared" si="70"/>
        <v>200</v>
      </c>
      <c r="K857" s="288">
        <v>200</v>
      </c>
      <c r="L857" s="288"/>
      <c r="M857" s="289" t="e">
        <f t="shared" si="71"/>
        <v>#DIV/0!</v>
      </c>
      <c r="N857" s="289">
        <f t="shared" si="72"/>
        <v>0</v>
      </c>
      <c r="O857" s="290">
        <f>IF(K857="nio",0,IF(K857&gt;0,VLOOKUP(G857,'3-Productie normen'!A:K,VLOOKUP(K857,'3-Productie normen'!$B$35:$C$41,2,FALSE),FALSE)))/VLOOKUP(B857,'2-Kosten per locatie'!$A$12:$C$15,3,FALSE)</f>
        <v>0</v>
      </c>
      <c r="P857" s="290">
        <f t="shared" si="73"/>
        <v>0</v>
      </c>
      <c r="Q857" s="291"/>
      <c r="S857" s="292">
        <f t="shared" si="74"/>
        <v>5090.4686973859998</v>
      </c>
    </row>
    <row r="858" spans="1:19" ht="14.1" customHeight="1">
      <c r="A858" s="38">
        <v>858</v>
      </c>
      <c r="B858" s="253" t="s">
        <v>38</v>
      </c>
      <c r="C858" s="253" t="s">
        <v>986</v>
      </c>
      <c r="D858" s="284" t="s">
        <v>301</v>
      </c>
      <c r="E858" s="49" t="s">
        <v>1234</v>
      </c>
      <c r="F858" s="50" t="s">
        <v>1231</v>
      </c>
      <c r="G858" s="268" t="s">
        <v>60</v>
      </c>
      <c r="H858" s="268" t="s">
        <v>142</v>
      </c>
      <c r="I858" s="286">
        <v>50.904021433281997</v>
      </c>
      <c r="J858" s="287">
        <f t="shared" si="70"/>
        <v>200</v>
      </c>
      <c r="K858" s="288">
        <v>200</v>
      </c>
      <c r="L858" s="288"/>
      <c r="M858" s="289" t="e">
        <f t="shared" si="71"/>
        <v>#DIV/0!</v>
      </c>
      <c r="N858" s="289">
        <f t="shared" si="72"/>
        <v>0</v>
      </c>
      <c r="O858" s="290">
        <f>IF(K858="nio",0,IF(K858&gt;0,VLOOKUP(G858,'3-Productie normen'!A:K,VLOOKUP(K858,'3-Productie normen'!$B$35:$C$41,2,FALSE),FALSE)))/VLOOKUP(B858,'2-Kosten per locatie'!$A$12:$C$15,3,FALSE)</f>
        <v>0</v>
      </c>
      <c r="P858" s="290">
        <f t="shared" si="73"/>
        <v>0</v>
      </c>
      <c r="Q858" s="291"/>
      <c r="S858" s="292">
        <f t="shared" si="74"/>
        <v>10180.804286656399</v>
      </c>
    </row>
    <row r="859" spans="1:19" ht="14.1" customHeight="1">
      <c r="A859" s="38">
        <v>859</v>
      </c>
      <c r="B859" s="253" t="s">
        <v>38</v>
      </c>
      <c r="C859" s="253" t="s">
        <v>986</v>
      </c>
      <c r="D859" s="284" t="s">
        <v>301</v>
      </c>
      <c r="E859" s="49" t="s">
        <v>1235</v>
      </c>
      <c r="F859" s="50" t="s">
        <v>1231</v>
      </c>
      <c r="G859" s="268" t="s">
        <v>60</v>
      </c>
      <c r="H859" s="268" t="s">
        <v>142</v>
      </c>
      <c r="I859" s="286">
        <v>50.878543206545999</v>
      </c>
      <c r="J859" s="287">
        <f t="shared" si="70"/>
        <v>200</v>
      </c>
      <c r="K859" s="288">
        <v>200</v>
      </c>
      <c r="L859" s="288"/>
      <c r="M859" s="289" t="e">
        <f t="shared" si="71"/>
        <v>#DIV/0!</v>
      </c>
      <c r="N859" s="289">
        <f t="shared" si="72"/>
        <v>0</v>
      </c>
      <c r="O859" s="290">
        <f>IF(K859="nio",0,IF(K859&gt;0,VLOOKUP(G859,'3-Productie normen'!A:K,VLOOKUP(K859,'3-Productie normen'!$B$35:$C$41,2,FALSE),FALSE)))/VLOOKUP(B859,'2-Kosten per locatie'!$A$12:$C$15,3,FALSE)</f>
        <v>0</v>
      </c>
      <c r="P859" s="290">
        <f t="shared" si="73"/>
        <v>0</v>
      </c>
      <c r="Q859" s="291"/>
      <c r="S859" s="292">
        <f t="shared" si="74"/>
        <v>10175.7086413092</v>
      </c>
    </row>
    <row r="860" spans="1:19" ht="14.1" customHeight="1">
      <c r="A860" s="38">
        <v>860</v>
      </c>
      <c r="B860" s="253" t="s">
        <v>38</v>
      </c>
      <c r="C860" s="253" t="s">
        <v>986</v>
      </c>
      <c r="D860" s="284" t="s">
        <v>301</v>
      </c>
      <c r="E860" s="49" t="s">
        <v>1236</v>
      </c>
      <c r="F860" s="50" t="s">
        <v>1237</v>
      </c>
      <c r="G860" s="268" t="s">
        <v>47</v>
      </c>
      <c r="H860" s="268" t="s">
        <v>142</v>
      </c>
      <c r="I860" s="286">
        <v>12.00601711849</v>
      </c>
      <c r="J860" s="287">
        <f t="shared" si="70"/>
        <v>80</v>
      </c>
      <c r="K860" s="288">
        <v>80</v>
      </c>
      <c r="L860" s="288"/>
      <c r="M860" s="289" t="e">
        <f t="shared" si="71"/>
        <v>#DIV/0!</v>
      </c>
      <c r="N860" s="289">
        <f t="shared" si="72"/>
        <v>0</v>
      </c>
      <c r="O860" s="290">
        <f>IF(K860="nio",0,IF(K860&gt;0,VLOOKUP(G860,'3-Productie normen'!A:K,VLOOKUP(K860,'3-Productie normen'!$B$35:$C$41,2,FALSE),FALSE)))/VLOOKUP(B860,'2-Kosten per locatie'!$A$12:$C$15,3,FALSE)</f>
        <v>0</v>
      </c>
      <c r="P860" s="290">
        <f t="shared" si="73"/>
        <v>0</v>
      </c>
      <c r="Q860" s="291"/>
      <c r="S860" s="292">
        <f t="shared" si="74"/>
        <v>960.4813694792</v>
      </c>
    </row>
    <row r="861" spans="1:19" ht="14.1" customHeight="1">
      <c r="A861" s="38">
        <v>861</v>
      </c>
      <c r="B861" s="253" t="s">
        <v>38</v>
      </c>
      <c r="C861" s="253" t="s">
        <v>986</v>
      </c>
      <c r="D861" s="284" t="s">
        <v>301</v>
      </c>
      <c r="E861" s="49" t="s">
        <v>1238</v>
      </c>
      <c r="F861" s="50" t="s">
        <v>1237</v>
      </c>
      <c r="G861" s="268" t="s">
        <v>47</v>
      </c>
      <c r="H861" s="268" t="s">
        <v>142</v>
      </c>
      <c r="I861" s="286">
        <v>12.455279104185999</v>
      </c>
      <c r="J861" s="287">
        <f t="shared" si="70"/>
        <v>80</v>
      </c>
      <c r="K861" s="288">
        <v>80</v>
      </c>
      <c r="L861" s="288"/>
      <c r="M861" s="289" t="e">
        <f t="shared" si="71"/>
        <v>#DIV/0!</v>
      </c>
      <c r="N861" s="289">
        <f t="shared" si="72"/>
        <v>0</v>
      </c>
      <c r="O861" s="290">
        <f>IF(K861="nio",0,IF(K861&gt;0,VLOOKUP(G861,'3-Productie normen'!A:K,VLOOKUP(K861,'3-Productie normen'!$B$35:$C$41,2,FALSE),FALSE)))/VLOOKUP(B861,'2-Kosten per locatie'!$A$12:$C$15,3,FALSE)</f>
        <v>0</v>
      </c>
      <c r="P861" s="290">
        <f t="shared" si="73"/>
        <v>0</v>
      </c>
      <c r="Q861" s="291"/>
      <c r="S861" s="292">
        <f t="shared" si="74"/>
        <v>996.42232833487992</v>
      </c>
    </row>
    <row r="862" spans="1:19" ht="14.1" customHeight="1">
      <c r="A862" s="38">
        <v>862</v>
      </c>
      <c r="B862" s="253" t="s">
        <v>38</v>
      </c>
      <c r="C862" s="253" t="s">
        <v>986</v>
      </c>
      <c r="D862" s="284" t="s">
        <v>301</v>
      </c>
      <c r="E862" s="49" t="s">
        <v>1239</v>
      </c>
      <c r="F862" s="50" t="s">
        <v>1240</v>
      </c>
      <c r="G862" s="268" t="s">
        <v>47</v>
      </c>
      <c r="H862" s="268" t="s">
        <v>142</v>
      </c>
      <c r="I862" s="286">
        <v>26.566281722869999</v>
      </c>
      <c r="J862" s="287">
        <f t="shared" si="70"/>
        <v>80</v>
      </c>
      <c r="K862" s="288">
        <v>80</v>
      </c>
      <c r="L862" s="288"/>
      <c r="M862" s="289" t="e">
        <f t="shared" si="71"/>
        <v>#DIV/0!</v>
      </c>
      <c r="N862" s="289">
        <f t="shared" si="72"/>
        <v>0</v>
      </c>
      <c r="O862" s="290">
        <f>IF(K862="nio",0,IF(K862&gt;0,VLOOKUP(G862,'3-Productie normen'!A:K,VLOOKUP(K862,'3-Productie normen'!$B$35:$C$41,2,FALSE),FALSE)))/VLOOKUP(B862,'2-Kosten per locatie'!$A$12:$C$15,3,FALSE)</f>
        <v>0</v>
      </c>
      <c r="P862" s="290">
        <f t="shared" si="73"/>
        <v>0</v>
      </c>
      <c r="Q862" s="291"/>
      <c r="S862" s="292">
        <f t="shared" si="74"/>
        <v>2125.3025378295997</v>
      </c>
    </row>
    <row r="863" spans="1:19" ht="14.1" customHeight="1">
      <c r="A863" s="38">
        <v>863</v>
      </c>
      <c r="B863" s="253" t="s">
        <v>38</v>
      </c>
      <c r="C863" s="253" t="s">
        <v>986</v>
      </c>
      <c r="D863" s="284" t="s">
        <v>301</v>
      </c>
      <c r="E863" s="49" t="s">
        <v>1241</v>
      </c>
      <c r="F863" s="50" t="s">
        <v>1242</v>
      </c>
      <c r="G863" s="271" t="s">
        <v>61</v>
      </c>
      <c r="H863" s="268" t="s">
        <v>142</v>
      </c>
      <c r="I863" s="286">
        <v>79.698670463588996</v>
      </c>
      <c r="J863" s="287">
        <f t="shared" si="70"/>
        <v>200</v>
      </c>
      <c r="K863" s="288">
        <v>200</v>
      </c>
      <c r="L863" s="288"/>
      <c r="M863" s="289" t="e">
        <f t="shared" si="71"/>
        <v>#DIV/0!</v>
      </c>
      <c r="N863" s="289">
        <f t="shared" si="72"/>
        <v>0</v>
      </c>
      <c r="O863" s="290">
        <f>IF(K863="nio",0,IF(K863&gt;0,VLOOKUP(G863,'3-Productie normen'!A:K,VLOOKUP(K863,'3-Productie normen'!$B$35:$C$41,2,FALSE),FALSE)))/VLOOKUP(B863,'2-Kosten per locatie'!$A$12:$C$15,3,FALSE)</f>
        <v>0</v>
      </c>
      <c r="P863" s="290">
        <f t="shared" si="73"/>
        <v>0</v>
      </c>
      <c r="Q863" s="291"/>
      <c r="S863" s="292">
        <f t="shared" si="74"/>
        <v>15939.734092717799</v>
      </c>
    </row>
    <row r="864" spans="1:19" ht="14.1" customHeight="1">
      <c r="A864" s="38">
        <v>864</v>
      </c>
      <c r="B864" s="253" t="s">
        <v>38</v>
      </c>
      <c r="C864" s="253" t="s">
        <v>986</v>
      </c>
      <c r="D864" s="284" t="s">
        <v>301</v>
      </c>
      <c r="E864" s="49" t="s">
        <v>1243</v>
      </c>
      <c r="F864" s="50" t="s">
        <v>1244</v>
      </c>
      <c r="G864" s="268" t="s">
        <v>47</v>
      </c>
      <c r="H864" s="268" t="s">
        <v>142</v>
      </c>
      <c r="I864" s="286">
        <v>40.284072226386002</v>
      </c>
      <c r="J864" s="287">
        <f t="shared" si="70"/>
        <v>80</v>
      </c>
      <c r="K864" s="288">
        <v>80</v>
      </c>
      <c r="L864" s="288"/>
      <c r="M864" s="289" t="e">
        <f t="shared" si="71"/>
        <v>#DIV/0!</v>
      </c>
      <c r="N864" s="289">
        <f t="shared" si="72"/>
        <v>0</v>
      </c>
      <c r="O864" s="290">
        <f>IF(K864="nio",0,IF(K864&gt;0,VLOOKUP(G864,'3-Productie normen'!A:K,VLOOKUP(K864,'3-Productie normen'!$B$35:$C$41,2,FALSE),FALSE)))/VLOOKUP(B864,'2-Kosten per locatie'!$A$12:$C$15,3,FALSE)</f>
        <v>0</v>
      </c>
      <c r="P864" s="290">
        <f t="shared" si="73"/>
        <v>0</v>
      </c>
      <c r="Q864" s="291"/>
      <c r="S864" s="292">
        <f t="shared" si="74"/>
        <v>3222.7257781108801</v>
      </c>
    </row>
    <row r="865" spans="1:19" ht="14.1" customHeight="1">
      <c r="A865" s="38">
        <v>865</v>
      </c>
      <c r="B865" s="253" t="s">
        <v>38</v>
      </c>
      <c r="C865" s="253" t="s">
        <v>986</v>
      </c>
      <c r="D865" s="284" t="s">
        <v>301</v>
      </c>
      <c r="E865" s="49" t="s">
        <v>1245</v>
      </c>
      <c r="F865" s="50" t="s">
        <v>1246</v>
      </c>
      <c r="G865" s="268" t="s">
        <v>53</v>
      </c>
      <c r="H865" s="268" t="s">
        <v>142</v>
      </c>
      <c r="I865" s="286">
        <v>20.143011914616</v>
      </c>
      <c r="J865" s="287">
        <f t="shared" si="70"/>
        <v>200</v>
      </c>
      <c r="K865" s="288">
        <v>200</v>
      </c>
      <c r="L865" s="288"/>
      <c r="M865" s="289" t="e">
        <f t="shared" si="71"/>
        <v>#DIV/0!</v>
      </c>
      <c r="N865" s="289">
        <f t="shared" si="72"/>
        <v>0</v>
      </c>
      <c r="O865" s="290">
        <f>IF(K865="nio",0,IF(K865&gt;0,VLOOKUP(G865,'3-Productie normen'!A:K,VLOOKUP(K865,'3-Productie normen'!$B$35:$C$41,2,FALSE),FALSE)))/VLOOKUP(B865,'2-Kosten per locatie'!$A$12:$C$15,3,FALSE)</f>
        <v>0</v>
      </c>
      <c r="P865" s="290">
        <f t="shared" si="73"/>
        <v>0</v>
      </c>
      <c r="Q865" s="291"/>
      <c r="S865" s="292">
        <f t="shared" si="74"/>
        <v>4028.6023829231999</v>
      </c>
    </row>
    <row r="866" spans="1:19" ht="14.1" customHeight="1">
      <c r="A866" s="38">
        <v>866</v>
      </c>
      <c r="B866" s="253" t="s">
        <v>38</v>
      </c>
      <c r="C866" s="253" t="s">
        <v>986</v>
      </c>
      <c r="D866" s="284" t="s">
        <v>301</v>
      </c>
      <c r="E866" s="49" t="s">
        <v>1247</v>
      </c>
      <c r="F866" s="50" t="s">
        <v>1248</v>
      </c>
      <c r="G866" s="268" t="s">
        <v>47</v>
      </c>
      <c r="H866" s="268" t="s">
        <v>142</v>
      </c>
      <c r="I866" s="286">
        <v>21.355364361435001</v>
      </c>
      <c r="J866" s="287">
        <f t="shared" si="70"/>
        <v>80</v>
      </c>
      <c r="K866" s="288">
        <v>80</v>
      </c>
      <c r="L866" s="288"/>
      <c r="M866" s="289" t="e">
        <f t="shared" si="71"/>
        <v>#DIV/0!</v>
      </c>
      <c r="N866" s="289">
        <f t="shared" si="72"/>
        <v>0</v>
      </c>
      <c r="O866" s="290">
        <f>IF(K866="nio",0,IF(K866&gt;0,VLOOKUP(G866,'3-Productie normen'!A:K,VLOOKUP(K866,'3-Productie normen'!$B$35:$C$41,2,FALSE),FALSE)))/VLOOKUP(B866,'2-Kosten per locatie'!$A$12:$C$15,3,FALSE)</f>
        <v>0</v>
      </c>
      <c r="P866" s="290">
        <f t="shared" si="73"/>
        <v>0</v>
      </c>
      <c r="Q866" s="291"/>
      <c r="S866" s="292">
        <f t="shared" si="74"/>
        <v>1708.4291489148</v>
      </c>
    </row>
    <row r="867" spans="1:19" ht="14.1" customHeight="1">
      <c r="A867" s="38">
        <v>867</v>
      </c>
      <c r="B867" s="253" t="s">
        <v>38</v>
      </c>
      <c r="C867" s="253" t="s">
        <v>986</v>
      </c>
      <c r="D867" s="284" t="s">
        <v>301</v>
      </c>
      <c r="E867" s="49" t="s">
        <v>1249</v>
      </c>
      <c r="F867" s="50" t="s">
        <v>1250</v>
      </c>
      <c r="G867" s="194" t="s">
        <v>65</v>
      </c>
      <c r="H867" s="268" t="s">
        <v>142</v>
      </c>
      <c r="I867" s="286">
        <v>17.139509123690999</v>
      </c>
      <c r="J867" s="287">
        <f t="shared" si="70"/>
        <v>0</v>
      </c>
      <c r="K867" s="288" t="s">
        <v>104</v>
      </c>
      <c r="L867" s="288"/>
      <c r="M867" s="289">
        <f t="shared" si="71"/>
        <v>0</v>
      </c>
      <c r="N867" s="289">
        <f t="shared" si="72"/>
        <v>0</v>
      </c>
      <c r="O867" s="290">
        <f>IF(K867="nio",0,IF(K867&gt;0,VLOOKUP(G867,'3-Productie normen'!A:K,VLOOKUP(K867,'3-Productie normen'!$B$35:$C$41,2,FALSE),FALSE)))/VLOOKUP(B867,'2-Kosten per locatie'!$A$12:$C$15,3,FALSE)</f>
        <v>0</v>
      </c>
      <c r="P867" s="290">
        <f t="shared" si="73"/>
        <v>0</v>
      </c>
      <c r="Q867" s="291"/>
      <c r="S867" s="292">
        <f t="shared" si="74"/>
        <v>0</v>
      </c>
    </row>
    <row r="868" spans="1:19" ht="14.1" customHeight="1">
      <c r="A868" s="38">
        <v>868</v>
      </c>
      <c r="B868" s="253" t="s">
        <v>38</v>
      </c>
      <c r="C868" s="253" t="s">
        <v>986</v>
      </c>
      <c r="D868" s="284" t="s">
        <v>301</v>
      </c>
      <c r="E868" s="49" t="s">
        <v>1251</v>
      </c>
      <c r="F868" s="50" t="s">
        <v>103</v>
      </c>
      <c r="G868" s="194" t="s">
        <v>65</v>
      </c>
      <c r="H868" s="268" t="s">
        <v>142</v>
      </c>
      <c r="I868" s="286">
        <v>17.139518602302001</v>
      </c>
      <c r="J868" s="287">
        <f t="shared" si="70"/>
        <v>0</v>
      </c>
      <c r="K868" s="288" t="s">
        <v>104</v>
      </c>
      <c r="L868" s="288"/>
      <c r="M868" s="289">
        <f t="shared" si="71"/>
        <v>0</v>
      </c>
      <c r="N868" s="289">
        <f t="shared" si="72"/>
        <v>0</v>
      </c>
      <c r="O868" s="290">
        <f>IF(K868="nio",0,IF(K868&gt;0,VLOOKUP(G868,'3-Productie normen'!A:K,VLOOKUP(K868,'3-Productie normen'!$B$35:$C$41,2,FALSE),FALSE)))/VLOOKUP(B868,'2-Kosten per locatie'!$A$12:$C$15,3,FALSE)</f>
        <v>0</v>
      </c>
      <c r="P868" s="290">
        <f t="shared" si="73"/>
        <v>0</v>
      </c>
      <c r="Q868" s="291"/>
      <c r="S868" s="292">
        <f t="shared" si="74"/>
        <v>0</v>
      </c>
    </row>
    <row r="869" spans="1:19" ht="14.1" customHeight="1">
      <c r="A869" s="38">
        <v>869</v>
      </c>
      <c r="B869" s="253" t="s">
        <v>38</v>
      </c>
      <c r="C869" s="253" t="s">
        <v>986</v>
      </c>
      <c r="D869" s="284" t="s">
        <v>301</v>
      </c>
      <c r="E869" s="49" t="s">
        <v>1252</v>
      </c>
      <c r="F869" s="50" t="s">
        <v>1253</v>
      </c>
      <c r="G869" s="268" t="s">
        <v>47</v>
      </c>
      <c r="H869" s="268" t="s">
        <v>142</v>
      </c>
      <c r="I869" s="286">
        <v>17.139528080914001</v>
      </c>
      <c r="J869" s="287">
        <f t="shared" si="70"/>
        <v>80</v>
      </c>
      <c r="K869" s="288">
        <v>80</v>
      </c>
      <c r="L869" s="288"/>
      <c r="M869" s="289" t="e">
        <f t="shared" si="71"/>
        <v>#DIV/0!</v>
      </c>
      <c r="N869" s="289">
        <f t="shared" si="72"/>
        <v>0</v>
      </c>
      <c r="O869" s="290">
        <f>IF(K869="nio",0,IF(K869&gt;0,VLOOKUP(G869,'3-Productie normen'!A:K,VLOOKUP(K869,'3-Productie normen'!$B$35:$C$41,2,FALSE),FALSE)))/VLOOKUP(B869,'2-Kosten per locatie'!$A$12:$C$15,3,FALSE)</f>
        <v>0</v>
      </c>
      <c r="P869" s="290">
        <f t="shared" si="73"/>
        <v>0</v>
      </c>
      <c r="Q869" s="291"/>
      <c r="S869" s="292">
        <f t="shared" si="74"/>
        <v>1371.1622464731201</v>
      </c>
    </row>
    <row r="870" spans="1:19" ht="14.1" customHeight="1">
      <c r="A870" s="38">
        <v>870</v>
      </c>
      <c r="B870" s="253" t="s">
        <v>38</v>
      </c>
      <c r="C870" s="253" t="s">
        <v>986</v>
      </c>
      <c r="D870" s="284" t="s">
        <v>301</v>
      </c>
      <c r="E870" s="49" t="s">
        <v>1254</v>
      </c>
      <c r="F870" s="50" t="s">
        <v>1255</v>
      </c>
      <c r="G870" s="268" t="s">
        <v>47</v>
      </c>
      <c r="H870" s="268" t="s">
        <v>142</v>
      </c>
      <c r="I870" s="286">
        <v>23.563890579837999</v>
      </c>
      <c r="J870" s="287">
        <f t="shared" si="70"/>
        <v>80</v>
      </c>
      <c r="K870" s="288">
        <v>80</v>
      </c>
      <c r="L870" s="288"/>
      <c r="M870" s="289" t="e">
        <f t="shared" si="71"/>
        <v>#DIV/0!</v>
      </c>
      <c r="N870" s="289">
        <f t="shared" si="72"/>
        <v>0</v>
      </c>
      <c r="O870" s="290">
        <f>IF(K870="nio",0,IF(K870&gt;0,VLOOKUP(G870,'3-Productie normen'!A:K,VLOOKUP(K870,'3-Productie normen'!$B$35:$C$41,2,FALSE),FALSE)))/VLOOKUP(B870,'2-Kosten per locatie'!$A$12:$C$15,3,FALSE)</f>
        <v>0</v>
      </c>
      <c r="P870" s="290">
        <f t="shared" si="73"/>
        <v>0</v>
      </c>
      <c r="Q870" s="291"/>
      <c r="S870" s="292">
        <f t="shared" si="74"/>
        <v>1885.11124638704</v>
      </c>
    </row>
    <row r="871" spans="1:19" ht="14.1" customHeight="1">
      <c r="A871" s="38">
        <v>871</v>
      </c>
      <c r="B871" s="253" t="s">
        <v>38</v>
      </c>
      <c r="C871" s="253" t="s">
        <v>986</v>
      </c>
      <c r="D871" s="284" t="s">
        <v>301</v>
      </c>
      <c r="E871" s="49" t="s">
        <v>1256</v>
      </c>
      <c r="F871" s="50" t="s">
        <v>1253</v>
      </c>
      <c r="G871" s="268" t="s">
        <v>47</v>
      </c>
      <c r="H871" s="268" t="s">
        <v>142</v>
      </c>
      <c r="I871" s="286">
        <v>19.338999999999999</v>
      </c>
      <c r="J871" s="287">
        <f t="shared" si="70"/>
        <v>80</v>
      </c>
      <c r="K871" s="288">
        <v>80</v>
      </c>
      <c r="L871" s="288"/>
      <c r="M871" s="289" t="e">
        <f t="shared" si="71"/>
        <v>#DIV/0!</v>
      </c>
      <c r="N871" s="289">
        <f t="shared" si="72"/>
        <v>0</v>
      </c>
      <c r="O871" s="290">
        <f>IF(K871="nio",0,IF(K871&gt;0,VLOOKUP(G871,'3-Productie normen'!A:K,VLOOKUP(K871,'3-Productie normen'!$B$35:$C$41,2,FALSE),FALSE)))/VLOOKUP(B871,'2-Kosten per locatie'!$A$12:$C$15,3,FALSE)</f>
        <v>0</v>
      </c>
      <c r="P871" s="290">
        <f t="shared" si="73"/>
        <v>0</v>
      </c>
      <c r="Q871" s="291"/>
      <c r="S871" s="292">
        <f t="shared" si="74"/>
        <v>1547.12</v>
      </c>
    </row>
    <row r="872" spans="1:19" ht="14.1" customHeight="1">
      <c r="A872" s="38">
        <v>872</v>
      </c>
      <c r="B872" s="253" t="s">
        <v>38</v>
      </c>
      <c r="C872" s="253" t="s">
        <v>986</v>
      </c>
      <c r="D872" s="284" t="s">
        <v>301</v>
      </c>
      <c r="E872" s="49" t="s">
        <v>1257</v>
      </c>
      <c r="F872" s="50" t="s">
        <v>1258</v>
      </c>
      <c r="G872" s="194" t="s">
        <v>65</v>
      </c>
      <c r="H872" s="268" t="s">
        <v>142</v>
      </c>
      <c r="I872" s="286">
        <v>9.6694999999999993</v>
      </c>
      <c r="J872" s="287">
        <f t="shared" si="70"/>
        <v>0</v>
      </c>
      <c r="K872" s="288" t="s">
        <v>104</v>
      </c>
      <c r="L872" s="288"/>
      <c r="M872" s="289">
        <f t="shared" si="71"/>
        <v>0</v>
      </c>
      <c r="N872" s="289">
        <f t="shared" si="72"/>
        <v>0</v>
      </c>
      <c r="O872" s="290">
        <f>IF(K872="nio",0,IF(K872&gt;0,VLOOKUP(G872,'3-Productie normen'!A:K,VLOOKUP(K872,'3-Productie normen'!$B$35:$C$41,2,FALSE),FALSE)))/VLOOKUP(B872,'2-Kosten per locatie'!$A$12:$C$15,3,FALSE)</f>
        <v>0</v>
      </c>
      <c r="P872" s="290">
        <f t="shared" si="73"/>
        <v>0</v>
      </c>
      <c r="Q872" s="291"/>
      <c r="S872" s="292">
        <f t="shared" si="74"/>
        <v>0</v>
      </c>
    </row>
    <row r="873" spans="1:19" ht="14.1" customHeight="1">
      <c r="A873" s="38">
        <v>873</v>
      </c>
      <c r="B873" s="253" t="s">
        <v>38</v>
      </c>
      <c r="C873" s="253" t="s">
        <v>986</v>
      </c>
      <c r="D873" s="284" t="s">
        <v>301</v>
      </c>
      <c r="E873" s="49" t="s">
        <v>1259</v>
      </c>
      <c r="F873" s="50" t="s">
        <v>605</v>
      </c>
      <c r="G873" s="268" t="s">
        <v>49</v>
      </c>
      <c r="H873" s="268" t="s">
        <v>142</v>
      </c>
      <c r="I873" s="286">
        <v>149.08674435585399</v>
      </c>
      <c r="J873" s="287">
        <f t="shared" si="70"/>
        <v>200</v>
      </c>
      <c r="K873" s="288">
        <v>200</v>
      </c>
      <c r="L873" s="288"/>
      <c r="M873" s="289" t="e">
        <f t="shared" si="71"/>
        <v>#DIV/0!</v>
      </c>
      <c r="N873" s="289">
        <f t="shared" si="72"/>
        <v>0</v>
      </c>
      <c r="O873" s="290">
        <f>IF(K873="nio",0,IF(K873&gt;0,VLOOKUP(G873,'3-Productie normen'!A:K,VLOOKUP(K873,'3-Productie normen'!$B$35:$C$41,2,FALSE),FALSE)))/VLOOKUP(B873,'2-Kosten per locatie'!$A$12:$C$15,3,FALSE)</f>
        <v>0</v>
      </c>
      <c r="P873" s="290">
        <f t="shared" si="73"/>
        <v>0</v>
      </c>
      <c r="Q873" s="291"/>
      <c r="S873" s="292">
        <f t="shared" si="74"/>
        <v>29817.348871170798</v>
      </c>
    </row>
    <row r="874" spans="1:19" ht="14.1" customHeight="1">
      <c r="A874" s="38">
        <v>874</v>
      </c>
      <c r="B874" s="253" t="s">
        <v>38</v>
      </c>
      <c r="C874" s="253" t="s">
        <v>986</v>
      </c>
      <c r="D874" s="284" t="s">
        <v>301</v>
      </c>
      <c r="E874" s="49" t="s">
        <v>1260</v>
      </c>
      <c r="F874" s="50" t="s">
        <v>210</v>
      </c>
      <c r="G874" s="268" t="s">
        <v>49</v>
      </c>
      <c r="H874" s="268" t="s">
        <v>164</v>
      </c>
      <c r="I874" s="286">
        <v>145.779108254226</v>
      </c>
      <c r="J874" s="287">
        <f t="shared" si="70"/>
        <v>200</v>
      </c>
      <c r="K874" s="288">
        <v>200</v>
      </c>
      <c r="L874" s="288"/>
      <c r="M874" s="289" t="e">
        <f t="shared" si="71"/>
        <v>#DIV/0!</v>
      </c>
      <c r="N874" s="289">
        <f t="shared" si="72"/>
        <v>0</v>
      </c>
      <c r="O874" s="290">
        <f>IF(K874="nio",0,IF(K874&gt;0,VLOOKUP(G874,'3-Productie normen'!A:K,VLOOKUP(K874,'3-Productie normen'!$B$35:$C$41,2,FALSE),FALSE)))/VLOOKUP(B874,'2-Kosten per locatie'!$A$12:$C$15,3,FALSE)</f>
        <v>0</v>
      </c>
      <c r="P874" s="290">
        <f t="shared" si="73"/>
        <v>0</v>
      </c>
      <c r="Q874" s="291"/>
      <c r="S874" s="292">
        <f t="shared" si="74"/>
        <v>29155.821650845202</v>
      </c>
    </row>
    <row r="875" spans="1:19" ht="14.1" customHeight="1">
      <c r="A875" s="38">
        <v>875</v>
      </c>
      <c r="B875" s="253" t="s">
        <v>38</v>
      </c>
      <c r="C875" s="253" t="s">
        <v>986</v>
      </c>
      <c r="D875" s="284" t="s">
        <v>301</v>
      </c>
      <c r="E875" s="49" t="s">
        <v>1261</v>
      </c>
      <c r="F875" s="50" t="s">
        <v>984</v>
      </c>
      <c r="G875" s="271" t="s">
        <v>58</v>
      </c>
      <c r="H875" s="268" t="s">
        <v>142</v>
      </c>
      <c r="I875" s="286">
        <v>25.920815840764</v>
      </c>
      <c r="J875" s="287">
        <f t="shared" si="70"/>
        <v>200</v>
      </c>
      <c r="K875" s="288">
        <v>200</v>
      </c>
      <c r="L875" s="288"/>
      <c r="M875" s="289" t="e">
        <f t="shared" si="71"/>
        <v>#DIV/0!</v>
      </c>
      <c r="N875" s="289">
        <f t="shared" si="72"/>
        <v>0</v>
      </c>
      <c r="O875" s="290">
        <f>IF(K875="nio",0,IF(K875&gt;0,VLOOKUP(G875,'3-Productie normen'!A:K,VLOOKUP(K875,'3-Productie normen'!$B$35:$C$41,2,FALSE),FALSE)))/VLOOKUP(B875,'2-Kosten per locatie'!$A$12:$C$15,3,FALSE)</f>
        <v>0</v>
      </c>
      <c r="P875" s="290">
        <f t="shared" si="73"/>
        <v>0</v>
      </c>
      <c r="Q875" s="291"/>
      <c r="S875" s="292">
        <f t="shared" si="74"/>
        <v>5184.1631681527997</v>
      </c>
    </row>
    <row r="876" spans="1:19" ht="14.1" customHeight="1">
      <c r="A876" s="38">
        <v>876</v>
      </c>
      <c r="B876" s="253" t="s">
        <v>38</v>
      </c>
      <c r="C876" s="253" t="s">
        <v>986</v>
      </c>
      <c r="D876" s="284" t="s">
        <v>301</v>
      </c>
      <c r="E876" s="49" t="s">
        <v>1262</v>
      </c>
      <c r="F876" s="50" t="s">
        <v>1263</v>
      </c>
      <c r="G876" s="268" t="s">
        <v>48</v>
      </c>
      <c r="H876" s="268" t="s">
        <v>139</v>
      </c>
      <c r="I876" s="286">
        <v>11.876590629240001</v>
      </c>
      <c r="J876" s="287">
        <f t="shared" si="70"/>
        <v>400</v>
      </c>
      <c r="K876" s="288">
        <v>200</v>
      </c>
      <c r="L876" s="288">
        <v>200</v>
      </c>
      <c r="M876" s="289" t="e">
        <f t="shared" si="71"/>
        <v>#DIV/0!</v>
      </c>
      <c r="N876" s="289" t="e">
        <f t="shared" si="72"/>
        <v>#DIV/0!</v>
      </c>
      <c r="O876" s="290">
        <f>IF(K876="nio",0,IF(K876&gt;0,VLOOKUP(G876,'3-Productie normen'!A:K,VLOOKUP(K876,'3-Productie normen'!$B$35:$C$41,2,FALSE),FALSE)))/VLOOKUP(B876,'2-Kosten per locatie'!$A$12:$C$15,3,FALSE)</f>
        <v>0</v>
      </c>
      <c r="P876" s="290">
        <f t="shared" si="73"/>
        <v>0</v>
      </c>
      <c r="Q876" s="291"/>
      <c r="S876" s="292">
        <f t="shared" si="74"/>
        <v>4750.6362516960007</v>
      </c>
    </row>
    <row r="877" spans="1:19" ht="14.1" customHeight="1">
      <c r="A877" s="38">
        <v>877</v>
      </c>
      <c r="B877" s="253" t="s">
        <v>38</v>
      </c>
      <c r="C877" s="253" t="s">
        <v>986</v>
      </c>
      <c r="D877" s="284" t="s">
        <v>301</v>
      </c>
      <c r="E877" s="49" t="s">
        <v>1264</v>
      </c>
      <c r="F877" s="50" t="s">
        <v>1217</v>
      </c>
      <c r="G877" s="268" t="s">
        <v>48</v>
      </c>
      <c r="H877" s="268" t="s">
        <v>139</v>
      </c>
      <c r="I877" s="286">
        <v>1.4374562834789999</v>
      </c>
      <c r="J877" s="287">
        <f t="shared" si="70"/>
        <v>400</v>
      </c>
      <c r="K877" s="288">
        <v>200</v>
      </c>
      <c r="L877" s="288">
        <v>200</v>
      </c>
      <c r="M877" s="289" t="e">
        <f t="shared" si="71"/>
        <v>#DIV/0!</v>
      </c>
      <c r="N877" s="289" t="e">
        <f t="shared" si="72"/>
        <v>#DIV/0!</v>
      </c>
      <c r="O877" s="290">
        <f>IF(K877="nio",0,IF(K877&gt;0,VLOOKUP(G877,'3-Productie normen'!A:K,VLOOKUP(K877,'3-Productie normen'!$B$35:$C$41,2,FALSE),FALSE)))/VLOOKUP(B877,'2-Kosten per locatie'!$A$12:$C$15,3,FALSE)</f>
        <v>0</v>
      </c>
      <c r="P877" s="290">
        <f t="shared" si="73"/>
        <v>0</v>
      </c>
      <c r="Q877" s="291"/>
      <c r="S877" s="292">
        <f t="shared" si="74"/>
        <v>574.98251339159992</v>
      </c>
    </row>
    <row r="878" spans="1:19" ht="14.1" customHeight="1">
      <c r="A878" s="38">
        <v>878</v>
      </c>
      <c r="B878" s="253" t="s">
        <v>38</v>
      </c>
      <c r="C878" s="253" t="s">
        <v>986</v>
      </c>
      <c r="D878" s="284" t="s">
        <v>301</v>
      </c>
      <c r="E878" s="49" t="s">
        <v>1265</v>
      </c>
      <c r="F878" s="50" t="s">
        <v>1217</v>
      </c>
      <c r="G878" s="268" t="s">
        <v>48</v>
      </c>
      <c r="H878" s="268" t="s">
        <v>139</v>
      </c>
      <c r="I878" s="286">
        <v>1.499954382761</v>
      </c>
      <c r="J878" s="287">
        <f t="shared" si="70"/>
        <v>400</v>
      </c>
      <c r="K878" s="288">
        <v>200</v>
      </c>
      <c r="L878" s="288">
        <v>200</v>
      </c>
      <c r="M878" s="289" t="e">
        <f t="shared" si="71"/>
        <v>#DIV/0!</v>
      </c>
      <c r="N878" s="289" t="e">
        <f t="shared" si="72"/>
        <v>#DIV/0!</v>
      </c>
      <c r="O878" s="290">
        <f>IF(K878="nio",0,IF(K878&gt;0,VLOOKUP(G878,'3-Productie normen'!A:K,VLOOKUP(K878,'3-Productie normen'!$B$35:$C$41,2,FALSE),FALSE)))/VLOOKUP(B878,'2-Kosten per locatie'!$A$12:$C$15,3,FALSE)</f>
        <v>0</v>
      </c>
      <c r="P878" s="290">
        <f t="shared" si="73"/>
        <v>0</v>
      </c>
      <c r="Q878" s="291"/>
      <c r="S878" s="292">
        <f t="shared" si="74"/>
        <v>599.98175310440001</v>
      </c>
    </row>
    <row r="879" spans="1:19" ht="14.1" customHeight="1">
      <c r="A879" s="38">
        <v>879</v>
      </c>
      <c r="B879" s="253" t="s">
        <v>38</v>
      </c>
      <c r="C879" s="253" t="s">
        <v>986</v>
      </c>
      <c r="D879" s="284" t="s">
        <v>301</v>
      </c>
      <c r="E879" s="49" t="s">
        <v>1266</v>
      </c>
      <c r="F879" s="50" t="s">
        <v>1217</v>
      </c>
      <c r="G879" s="268" t="s">
        <v>48</v>
      </c>
      <c r="H879" s="268" t="s">
        <v>139</v>
      </c>
      <c r="I879" s="286">
        <v>1.499954382761</v>
      </c>
      <c r="J879" s="287">
        <f t="shared" si="70"/>
        <v>400</v>
      </c>
      <c r="K879" s="288">
        <v>200</v>
      </c>
      <c r="L879" s="288">
        <v>200</v>
      </c>
      <c r="M879" s="289" t="e">
        <f t="shared" si="71"/>
        <v>#DIV/0!</v>
      </c>
      <c r="N879" s="289" t="e">
        <f t="shared" si="72"/>
        <v>#DIV/0!</v>
      </c>
      <c r="O879" s="290">
        <f>IF(K879="nio",0,IF(K879&gt;0,VLOOKUP(G879,'3-Productie normen'!A:K,VLOOKUP(K879,'3-Productie normen'!$B$35:$C$41,2,FALSE),FALSE)))/VLOOKUP(B879,'2-Kosten per locatie'!$A$12:$C$15,3,FALSE)</f>
        <v>0</v>
      </c>
      <c r="P879" s="290">
        <f t="shared" si="73"/>
        <v>0</v>
      </c>
      <c r="Q879" s="291"/>
      <c r="S879" s="292">
        <f t="shared" si="74"/>
        <v>599.98175310440001</v>
      </c>
    </row>
    <row r="880" spans="1:19" ht="14.1" customHeight="1">
      <c r="A880" s="38">
        <v>880</v>
      </c>
      <c r="B880" s="253" t="s">
        <v>38</v>
      </c>
      <c r="C880" s="253" t="s">
        <v>986</v>
      </c>
      <c r="D880" s="284" t="s">
        <v>301</v>
      </c>
      <c r="E880" s="49" t="s">
        <v>1267</v>
      </c>
      <c r="F880" s="50" t="s">
        <v>1217</v>
      </c>
      <c r="G880" s="268" t="s">
        <v>48</v>
      </c>
      <c r="H880" s="268" t="s">
        <v>139</v>
      </c>
      <c r="I880" s="286">
        <v>1.499953967622</v>
      </c>
      <c r="J880" s="287">
        <f t="shared" si="70"/>
        <v>400</v>
      </c>
      <c r="K880" s="288">
        <v>200</v>
      </c>
      <c r="L880" s="288">
        <v>200</v>
      </c>
      <c r="M880" s="289" t="e">
        <f t="shared" si="71"/>
        <v>#DIV/0!</v>
      </c>
      <c r="N880" s="289" t="e">
        <f t="shared" si="72"/>
        <v>#DIV/0!</v>
      </c>
      <c r="O880" s="290">
        <f>IF(K880="nio",0,IF(K880&gt;0,VLOOKUP(G880,'3-Productie normen'!A:K,VLOOKUP(K880,'3-Productie normen'!$B$35:$C$41,2,FALSE),FALSE)))/VLOOKUP(B880,'2-Kosten per locatie'!$A$12:$C$15,3,FALSE)</f>
        <v>0</v>
      </c>
      <c r="P880" s="290">
        <f t="shared" si="73"/>
        <v>0</v>
      </c>
      <c r="Q880" s="291"/>
      <c r="S880" s="292">
        <f t="shared" si="74"/>
        <v>599.98158704879995</v>
      </c>
    </row>
    <row r="881" spans="1:19" ht="14.1" customHeight="1">
      <c r="A881" s="38">
        <v>881</v>
      </c>
      <c r="B881" s="253" t="s">
        <v>38</v>
      </c>
      <c r="C881" s="253" t="s">
        <v>986</v>
      </c>
      <c r="D881" s="284" t="s">
        <v>301</v>
      </c>
      <c r="E881" s="49" t="s">
        <v>1268</v>
      </c>
      <c r="F881" s="50" t="s">
        <v>138</v>
      </c>
      <c r="G881" s="194" t="s">
        <v>65</v>
      </c>
      <c r="H881" s="268" t="s">
        <v>164</v>
      </c>
      <c r="I881" s="286">
        <v>1.984137684242</v>
      </c>
      <c r="J881" s="287">
        <f t="shared" si="70"/>
        <v>0</v>
      </c>
      <c r="K881" s="288" t="s">
        <v>104</v>
      </c>
      <c r="L881" s="288"/>
      <c r="M881" s="289">
        <f t="shared" si="71"/>
        <v>0</v>
      </c>
      <c r="N881" s="289">
        <f t="shared" si="72"/>
        <v>0</v>
      </c>
      <c r="O881" s="290">
        <f>IF(K881="nio",0,IF(K881&gt;0,VLOOKUP(G881,'3-Productie normen'!A:K,VLOOKUP(K881,'3-Productie normen'!$B$35:$C$41,2,FALSE),FALSE)))/VLOOKUP(B881,'2-Kosten per locatie'!$A$12:$C$15,3,FALSE)</f>
        <v>0</v>
      </c>
      <c r="P881" s="290">
        <f t="shared" si="73"/>
        <v>0</v>
      </c>
      <c r="Q881" s="291"/>
      <c r="S881" s="292">
        <f t="shared" si="74"/>
        <v>0</v>
      </c>
    </row>
    <row r="882" spans="1:19" ht="14.1" customHeight="1">
      <c r="A882" s="38">
        <v>882</v>
      </c>
      <c r="B882" s="253" t="s">
        <v>38</v>
      </c>
      <c r="C882" s="253" t="s">
        <v>986</v>
      </c>
      <c r="D882" s="284" t="s">
        <v>301</v>
      </c>
      <c r="E882" s="49" t="s">
        <v>1269</v>
      </c>
      <c r="F882" s="50" t="s">
        <v>289</v>
      </c>
      <c r="G882" s="194" t="s">
        <v>65</v>
      </c>
      <c r="H882" s="268" t="s">
        <v>164</v>
      </c>
      <c r="I882" s="286">
        <v>4.0737535827049998</v>
      </c>
      <c r="J882" s="287">
        <f t="shared" si="70"/>
        <v>0</v>
      </c>
      <c r="K882" s="288" t="s">
        <v>104</v>
      </c>
      <c r="L882" s="288"/>
      <c r="M882" s="289">
        <f t="shared" si="71"/>
        <v>0</v>
      </c>
      <c r="N882" s="289">
        <f t="shared" si="72"/>
        <v>0</v>
      </c>
      <c r="O882" s="290">
        <f>IF(K882="nio",0,IF(K882&gt;0,VLOOKUP(G882,'3-Productie normen'!A:K,VLOOKUP(K882,'3-Productie normen'!$B$35:$C$41,2,FALSE),FALSE)))/VLOOKUP(B882,'2-Kosten per locatie'!$A$12:$C$15,3,FALSE)</f>
        <v>0</v>
      </c>
      <c r="P882" s="290">
        <f t="shared" si="73"/>
        <v>0</v>
      </c>
      <c r="Q882" s="291"/>
      <c r="S882" s="292">
        <f t="shared" si="74"/>
        <v>0</v>
      </c>
    </row>
    <row r="883" spans="1:19" ht="14.1" customHeight="1">
      <c r="A883" s="38">
        <v>883</v>
      </c>
      <c r="B883" s="253" t="s">
        <v>38</v>
      </c>
      <c r="C883" s="253" t="s">
        <v>986</v>
      </c>
      <c r="D883" s="284" t="s">
        <v>301</v>
      </c>
      <c r="E883" s="49" t="s">
        <v>1270</v>
      </c>
      <c r="F883" s="50" t="s">
        <v>1271</v>
      </c>
      <c r="G883" s="268" t="s">
        <v>48</v>
      </c>
      <c r="H883" s="268" t="s">
        <v>139</v>
      </c>
      <c r="I883" s="286">
        <v>11.871169464612001</v>
      </c>
      <c r="J883" s="287">
        <f t="shared" si="70"/>
        <v>400</v>
      </c>
      <c r="K883" s="288">
        <v>200</v>
      </c>
      <c r="L883" s="288">
        <v>200</v>
      </c>
      <c r="M883" s="289" t="e">
        <f t="shared" si="71"/>
        <v>#DIV/0!</v>
      </c>
      <c r="N883" s="289" t="e">
        <f t="shared" si="72"/>
        <v>#DIV/0!</v>
      </c>
      <c r="O883" s="290">
        <f>IF(K883="nio",0,IF(K883&gt;0,VLOOKUP(G883,'3-Productie normen'!A:K,VLOOKUP(K883,'3-Productie normen'!$B$35:$C$41,2,FALSE),FALSE)))/VLOOKUP(B883,'2-Kosten per locatie'!$A$12:$C$15,3,FALSE)</f>
        <v>0</v>
      </c>
      <c r="P883" s="290">
        <f t="shared" si="73"/>
        <v>0</v>
      </c>
      <c r="Q883" s="291"/>
      <c r="S883" s="292">
        <f t="shared" si="74"/>
        <v>4748.4677858448003</v>
      </c>
    </row>
    <row r="884" spans="1:19" ht="14.1" customHeight="1">
      <c r="A884" s="38">
        <v>884</v>
      </c>
      <c r="B884" s="253" t="s">
        <v>38</v>
      </c>
      <c r="C884" s="253" t="s">
        <v>986</v>
      </c>
      <c r="D884" s="284" t="s">
        <v>301</v>
      </c>
      <c r="E884" s="49" t="s">
        <v>1272</v>
      </c>
      <c r="F884" s="50" t="s">
        <v>1208</v>
      </c>
      <c r="G884" s="268" t="s">
        <v>48</v>
      </c>
      <c r="H884" s="268" t="s">
        <v>139</v>
      </c>
      <c r="I884" s="286">
        <v>1.4375</v>
      </c>
      <c r="J884" s="287">
        <f t="shared" si="70"/>
        <v>400</v>
      </c>
      <c r="K884" s="288">
        <v>200</v>
      </c>
      <c r="L884" s="288">
        <v>200</v>
      </c>
      <c r="M884" s="289" t="e">
        <f t="shared" si="71"/>
        <v>#DIV/0!</v>
      </c>
      <c r="N884" s="289" t="e">
        <f t="shared" si="72"/>
        <v>#DIV/0!</v>
      </c>
      <c r="O884" s="290">
        <f>IF(K884="nio",0,IF(K884&gt;0,VLOOKUP(G884,'3-Productie normen'!A:K,VLOOKUP(K884,'3-Productie normen'!$B$35:$C$41,2,FALSE),FALSE)))/VLOOKUP(B884,'2-Kosten per locatie'!$A$12:$C$15,3,FALSE)</f>
        <v>0</v>
      </c>
      <c r="P884" s="290">
        <f t="shared" si="73"/>
        <v>0</v>
      </c>
      <c r="Q884" s="291"/>
      <c r="S884" s="292">
        <f t="shared" si="74"/>
        <v>575</v>
      </c>
    </row>
    <row r="885" spans="1:19" ht="14.1" customHeight="1">
      <c r="A885" s="38">
        <v>885</v>
      </c>
      <c r="B885" s="253" t="s">
        <v>38</v>
      </c>
      <c r="C885" s="253" t="s">
        <v>986</v>
      </c>
      <c r="D885" s="284" t="s">
        <v>301</v>
      </c>
      <c r="E885" s="49" t="s">
        <v>1273</v>
      </c>
      <c r="F885" s="50" t="s">
        <v>1208</v>
      </c>
      <c r="G885" s="268" t="s">
        <v>48</v>
      </c>
      <c r="H885" s="268" t="s">
        <v>139</v>
      </c>
      <c r="I885" s="286">
        <v>1.5</v>
      </c>
      <c r="J885" s="287">
        <f t="shared" si="70"/>
        <v>400</v>
      </c>
      <c r="K885" s="288">
        <v>200</v>
      </c>
      <c r="L885" s="288">
        <v>200</v>
      </c>
      <c r="M885" s="289" t="e">
        <f t="shared" si="71"/>
        <v>#DIV/0!</v>
      </c>
      <c r="N885" s="289" t="e">
        <f t="shared" si="72"/>
        <v>#DIV/0!</v>
      </c>
      <c r="O885" s="290">
        <f>IF(K885="nio",0,IF(K885&gt;0,VLOOKUP(G885,'3-Productie normen'!A:K,VLOOKUP(K885,'3-Productie normen'!$B$35:$C$41,2,FALSE),FALSE)))/VLOOKUP(B885,'2-Kosten per locatie'!$A$12:$C$15,3,FALSE)</f>
        <v>0</v>
      </c>
      <c r="P885" s="290">
        <f t="shared" si="73"/>
        <v>0</v>
      </c>
      <c r="Q885" s="291"/>
      <c r="S885" s="292">
        <f t="shared" si="74"/>
        <v>600</v>
      </c>
    </row>
    <row r="886" spans="1:19" ht="14.1" customHeight="1">
      <c r="A886" s="38">
        <v>886</v>
      </c>
      <c r="B886" s="253" t="s">
        <v>38</v>
      </c>
      <c r="C886" s="253" t="s">
        <v>986</v>
      </c>
      <c r="D886" s="284" t="s">
        <v>301</v>
      </c>
      <c r="E886" s="49" t="s">
        <v>1274</v>
      </c>
      <c r="F886" s="50" t="s">
        <v>1208</v>
      </c>
      <c r="G886" s="268" t="s">
        <v>48</v>
      </c>
      <c r="H886" s="268" t="s">
        <v>139</v>
      </c>
      <c r="I886" s="286">
        <v>1.5</v>
      </c>
      <c r="J886" s="287">
        <f t="shared" si="70"/>
        <v>400</v>
      </c>
      <c r="K886" s="288">
        <v>200</v>
      </c>
      <c r="L886" s="288">
        <v>200</v>
      </c>
      <c r="M886" s="289" t="e">
        <f t="shared" si="71"/>
        <v>#DIV/0!</v>
      </c>
      <c r="N886" s="289" t="e">
        <f t="shared" si="72"/>
        <v>#DIV/0!</v>
      </c>
      <c r="O886" s="290">
        <f>IF(K886="nio",0,IF(K886&gt;0,VLOOKUP(G886,'3-Productie normen'!A:K,VLOOKUP(K886,'3-Productie normen'!$B$35:$C$41,2,FALSE),FALSE)))/VLOOKUP(B886,'2-Kosten per locatie'!$A$12:$C$15,3,FALSE)</f>
        <v>0</v>
      </c>
      <c r="P886" s="290">
        <f t="shared" si="73"/>
        <v>0</v>
      </c>
      <c r="Q886" s="291"/>
      <c r="S886" s="292">
        <f t="shared" si="74"/>
        <v>600</v>
      </c>
    </row>
    <row r="887" spans="1:19" ht="14.1" customHeight="1">
      <c r="A887" s="38">
        <v>887</v>
      </c>
      <c r="B887" s="253" t="s">
        <v>38</v>
      </c>
      <c r="C887" s="253" t="s">
        <v>986</v>
      </c>
      <c r="D887" s="284" t="s">
        <v>301</v>
      </c>
      <c r="E887" s="49" t="s">
        <v>1275</v>
      </c>
      <c r="F887" s="50" t="s">
        <v>1208</v>
      </c>
      <c r="G887" s="268" t="s">
        <v>48</v>
      </c>
      <c r="H887" s="268" t="s">
        <v>139</v>
      </c>
      <c r="I887" s="286">
        <v>1.4375</v>
      </c>
      <c r="J887" s="287">
        <f t="shared" si="70"/>
        <v>400</v>
      </c>
      <c r="K887" s="288">
        <v>200</v>
      </c>
      <c r="L887" s="288">
        <v>200</v>
      </c>
      <c r="M887" s="289" t="e">
        <f t="shared" si="71"/>
        <v>#DIV/0!</v>
      </c>
      <c r="N887" s="289" t="e">
        <f t="shared" si="72"/>
        <v>#DIV/0!</v>
      </c>
      <c r="O887" s="290">
        <f>IF(K887="nio",0,IF(K887&gt;0,VLOOKUP(G887,'3-Productie normen'!A:K,VLOOKUP(K887,'3-Productie normen'!$B$35:$C$41,2,FALSE),FALSE)))/VLOOKUP(B887,'2-Kosten per locatie'!$A$12:$C$15,3,FALSE)</f>
        <v>0</v>
      </c>
      <c r="P887" s="290">
        <f t="shared" si="73"/>
        <v>0</v>
      </c>
      <c r="Q887" s="291"/>
      <c r="S887" s="292">
        <f t="shared" si="74"/>
        <v>575</v>
      </c>
    </row>
    <row r="888" spans="1:19" ht="14.1" customHeight="1">
      <c r="A888" s="38">
        <v>888</v>
      </c>
      <c r="B888" s="253" t="s">
        <v>38</v>
      </c>
      <c r="C888" s="253" t="s">
        <v>986</v>
      </c>
      <c r="D888" s="284" t="s">
        <v>301</v>
      </c>
      <c r="E888" s="49" t="s">
        <v>1276</v>
      </c>
      <c r="F888" s="50" t="s">
        <v>289</v>
      </c>
      <c r="G888" s="194" t="s">
        <v>65</v>
      </c>
      <c r="H888" s="268" t="s">
        <v>164</v>
      </c>
      <c r="I888" s="286">
        <v>2.4704380670139998</v>
      </c>
      <c r="J888" s="287">
        <f t="shared" si="70"/>
        <v>0</v>
      </c>
      <c r="K888" s="288" t="s">
        <v>104</v>
      </c>
      <c r="L888" s="288"/>
      <c r="M888" s="289">
        <f t="shared" si="71"/>
        <v>0</v>
      </c>
      <c r="N888" s="289">
        <f t="shared" si="72"/>
        <v>0</v>
      </c>
      <c r="O888" s="290">
        <f>IF(K888="nio",0,IF(K888&gt;0,VLOOKUP(G888,'3-Productie normen'!A:K,VLOOKUP(K888,'3-Productie normen'!$B$35:$C$41,2,FALSE),FALSE)))/VLOOKUP(B888,'2-Kosten per locatie'!$A$12:$C$15,3,FALSE)</f>
        <v>0</v>
      </c>
      <c r="P888" s="290">
        <f t="shared" si="73"/>
        <v>0</v>
      </c>
      <c r="Q888" s="291"/>
      <c r="S888" s="292">
        <f t="shared" si="74"/>
        <v>0</v>
      </c>
    </row>
    <row r="889" spans="1:19" ht="14.1" customHeight="1">
      <c r="A889" s="38">
        <v>889</v>
      </c>
      <c r="B889" s="253" t="s">
        <v>38</v>
      </c>
      <c r="C889" s="253" t="s">
        <v>986</v>
      </c>
      <c r="D889" s="284" t="s">
        <v>301</v>
      </c>
      <c r="E889" s="49" t="s">
        <v>1277</v>
      </c>
      <c r="F889" s="50" t="s">
        <v>138</v>
      </c>
      <c r="G889" s="194" t="s">
        <v>65</v>
      </c>
      <c r="H889" s="268" t="s">
        <v>164</v>
      </c>
      <c r="I889" s="286">
        <v>2.630025434902</v>
      </c>
      <c r="J889" s="287">
        <f t="shared" si="70"/>
        <v>0</v>
      </c>
      <c r="K889" s="288" t="s">
        <v>104</v>
      </c>
      <c r="L889" s="288"/>
      <c r="M889" s="289">
        <f t="shared" si="71"/>
        <v>0</v>
      </c>
      <c r="N889" s="289">
        <f t="shared" si="72"/>
        <v>0</v>
      </c>
      <c r="O889" s="290">
        <f>IF(K889="nio",0,IF(K889&gt;0,VLOOKUP(G889,'3-Productie normen'!A:K,VLOOKUP(K889,'3-Productie normen'!$B$35:$C$41,2,FALSE),FALSE)))/VLOOKUP(B889,'2-Kosten per locatie'!$A$12:$C$15,3,FALSE)</f>
        <v>0</v>
      </c>
      <c r="P889" s="290">
        <f t="shared" si="73"/>
        <v>0</v>
      </c>
      <c r="Q889" s="291"/>
      <c r="S889" s="292">
        <f t="shared" si="74"/>
        <v>0</v>
      </c>
    </row>
    <row r="890" spans="1:19" ht="14.1" customHeight="1">
      <c r="A890" s="38">
        <v>890</v>
      </c>
      <c r="B890" s="253" t="s">
        <v>38</v>
      </c>
      <c r="C890" s="253" t="s">
        <v>986</v>
      </c>
      <c r="D890" s="284" t="s">
        <v>918</v>
      </c>
      <c r="E890" s="49" t="s">
        <v>1278</v>
      </c>
      <c r="F890" s="50" t="s">
        <v>1083</v>
      </c>
      <c r="G890" s="271" t="s">
        <v>61</v>
      </c>
      <c r="H890" s="268" t="s">
        <v>142</v>
      </c>
      <c r="I890" s="286">
        <v>29.642942394807999</v>
      </c>
      <c r="J890" s="287">
        <f t="shared" si="70"/>
        <v>200</v>
      </c>
      <c r="K890" s="288">
        <v>200</v>
      </c>
      <c r="L890" s="288"/>
      <c r="M890" s="289" t="e">
        <f t="shared" si="71"/>
        <v>#DIV/0!</v>
      </c>
      <c r="N890" s="289">
        <f t="shared" si="72"/>
        <v>0</v>
      </c>
      <c r="O890" s="290">
        <f>IF(K890="nio",0,IF(K890&gt;0,VLOOKUP(G890,'3-Productie normen'!A:K,VLOOKUP(K890,'3-Productie normen'!$B$35:$C$41,2,FALSE),FALSE)))/VLOOKUP(B890,'2-Kosten per locatie'!$A$12:$C$15,3,FALSE)</f>
        <v>0</v>
      </c>
      <c r="P890" s="290">
        <f t="shared" si="73"/>
        <v>0</v>
      </c>
      <c r="Q890" s="291"/>
      <c r="S890" s="292">
        <f t="shared" si="74"/>
        <v>5928.5884789616002</v>
      </c>
    </row>
    <row r="891" spans="1:19" ht="14.1" customHeight="1">
      <c r="A891" s="38">
        <v>891</v>
      </c>
      <c r="B891" s="253" t="s">
        <v>38</v>
      </c>
      <c r="C891" s="253" t="s">
        <v>986</v>
      </c>
      <c r="D891" s="284" t="s">
        <v>918</v>
      </c>
      <c r="E891" s="49" t="s">
        <v>1279</v>
      </c>
      <c r="F891" s="50" t="s">
        <v>1079</v>
      </c>
      <c r="G891" s="271" t="s">
        <v>61</v>
      </c>
      <c r="H891" s="268" t="s">
        <v>142</v>
      </c>
      <c r="I891" s="286">
        <v>50.149227133597002</v>
      </c>
      <c r="J891" s="287">
        <f t="shared" si="70"/>
        <v>200</v>
      </c>
      <c r="K891" s="288">
        <v>200</v>
      </c>
      <c r="L891" s="288"/>
      <c r="M891" s="289" t="e">
        <f t="shared" si="71"/>
        <v>#DIV/0!</v>
      </c>
      <c r="N891" s="289">
        <f t="shared" si="72"/>
        <v>0</v>
      </c>
      <c r="O891" s="290">
        <f>IF(K891="nio",0,IF(K891&gt;0,VLOOKUP(G891,'3-Productie normen'!A:K,VLOOKUP(K891,'3-Productie normen'!$B$35:$C$41,2,FALSE),FALSE)))/VLOOKUP(B891,'2-Kosten per locatie'!$A$12:$C$15,3,FALSE)</f>
        <v>0</v>
      </c>
      <c r="P891" s="290">
        <f t="shared" si="73"/>
        <v>0</v>
      </c>
      <c r="Q891" s="291"/>
      <c r="S891" s="292">
        <f t="shared" si="74"/>
        <v>10029.845426719401</v>
      </c>
    </row>
    <row r="892" spans="1:19" ht="14.1" customHeight="1">
      <c r="A892" s="38">
        <v>892</v>
      </c>
      <c r="B892" s="253" t="s">
        <v>38</v>
      </c>
      <c r="C892" s="253" t="s">
        <v>986</v>
      </c>
      <c r="D892" s="284" t="s">
        <v>918</v>
      </c>
      <c r="E892" s="49" t="s">
        <v>1280</v>
      </c>
      <c r="F892" s="50" t="s">
        <v>1281</v>
      </c>
      <c r="G892" s="271" t="s">
        <v>61</v>
      </c>
      <c r="H892" s="268" t="s">
        <v>142</v>
      </c>
      <c r="I892" s="286">
        <v>34.822022831395003</v>
      </c>
      <c r="J892" s="287">
        <f t="shared" si="70"/>
        <v>200</v>
      </c>
      <c r="K892" s="288">
        <v>200</v>
      </c>
      <c r="L892" s="288"/>
      <c r="M892" s="289" t="e">
        <f t="shared" si="71"/>
        <v>#DIV/0!</v>
      </c>
      <c r="N892" s="289">
        <f t="shared" si="72"/>
        <v>0</v>
      </c>
      <c r="O892" s="290">
        <f>IF(K892="nio",0,IF(K892&gt;0,VLOOKUP(G892,'3-Productie normen'!A:K,VLOOKUP(K892,'3-Productie normen'!$B$35:$C$41,2,FALSE),FALSE)))/VLOOKUP(B892,'2-Kosten per locatie'!$A$12:$C$15,3,FALSE)</f>
        <v>0</v>
      </c>
      <c r="P892" s="290">
        <f t="shared" si="73"/>
        <v>0</v>
      </c>
      <c r="Q892" s="291"/>
      <c r="S892" s="292">
        <f t="shared" si="74"/>
        <v>6964.4045662790004</v>
      </c>
    </row>
    <row r="893" spans="1:19" ht="14.1" customHeight="1">
      <c r="A893" s="38">
        <v>893</v>
      </c>
      <c r="B893" s="253" t="s">
        <v>38</v>
      </c>
      <c r="C893" s="253" t="s">
        <v>986</v>
      </c>
      <c r="D893" s="284" t="s">
        <v>918</v>
      </c>
      <c r="E893" s="49" t="s">
        <v>1282</v>
      </c>
      <c r="F893" s="50" t="s">
        <v>1283</v>
      </c>
      <c r="G893" s="271" t="s">
        <v>61</v>
      </c>
      <c r="H893" s="268" t="s">
        <v>142</v>
      </c>
      <c r="I893" s="286">
        <v>34.822022831395003</v>
      </c>
      <c r="J893" s="287">
        <f t="shared" si="70"/>
        <v>200</v>
      </c>
      <c r="K893" s="288">
        <v>200</v>
      </c>
      <c r="L893" s="288"/>
      <c r="M893" s="289" t="e">
        <f t="shared" si="71"/>
        <v>#DIV/0!</v>
      </c>
      <c r="N893" s="289">
        <f t="shared" si="72"/>
        <v>0</v>
      </c>
      <c r="O893" s="290">
        <f>IF(K893="nio",0,IF(K893&gt;0,VLOOKUP(G893,'3-Productie normen'!A:K,VLOOKUP(K893,'3-Productie normen'!$B$35:$C$41,2,FALSE),FALSE)))/VLOOKUP(B893,'2-Kosten per locatie'!$A$12:$C$15,3,FALSE)</f>
        <v>0</v>
      </c>
      <c r="P893" s="290">
        <f t="shared" si="73"/>
        <v>0</v>
      </c>
      <c r="Q893" s="291"/>
      <c r="S893" s="292">
        <f t="shared" si="74"/>
        <v>6964.4045662790004</v>
      </c>
    </row>
    <row r="894" spans="1:19" ht="14.1" customHeight="1">
      <c r="A894" s="38">
        <v>894</v>
      </c>
      <c r="B894" s="253" t="s">
        <v>38</v>
      </c>
      <c r="C894" s="253" t="s">
        <v>986</v>
      </c>
      <c r="D894" s="284" t="s">
        <v>918</v>
      </c>
      <c r="E894" s="49" t="s">
        <v>1284</v>
      </c>
      <c r="F894" s="50" t="s">
        <v>1285</v>
      </c>
      <c r="G894" s="271" t="s">
        <v>61</v>
      </c>
      <c r="H894" s="268" t="s">
        <v>142</v>
      </c>
      <c r="I894" s="286">
        <v>35.013295823207997</v>
      </c>
      <c r="J894" s="287">
        <f t="shared" si="70"/>
        <v>200</v>
      </c>
      <c r="K894" s="288">
        <v>200</v>
      </c>
      <c r="L894" s="288"/>
      <c r="M894" s="289" t="e">
        <f t="shared" si="71"/>
        <v>#DIV/0!</v>
      </c>
      <c r="N894" s="289">
        <f t="shared" si="72"/>
        <v>0</v>
      </c>
      <c r="O894" s="290">
        <f>IF(K894="nio",0,IF(K894&gt;0,VLOOKUP(G894,'3-Productie normen'!A:K,VLOOKUP(K894,'3-Productie normen'!$B$35:$C$41,2,FALSE),FALSE)))/VLOOKUP(B894,'2-Kosten per locatie'!$A$12:$C$15,3,FALSE)</f>
        <v>0</v>
      </c>
      <c r="P894" s="290">
        <f t="shared" si="73"/>
        <v>0</v>
      </c>
      <c r="Q894" s="291"/>
      <c r="S894" s="292">
        <f t="shared" si="74"/>
        <v>7002.6591646415991</v>
      </c>
    </row>
    <row r="895" spans="1:19" ht="14.1" customHeight="1">
      <c r="A895" s="38">
        <v>895</v>
      </c>
      <c r="B895" s="253" t="s">
        <v>38</v>
      </c>
      <c r="C895" s="253" t="s">
        <v>986</v>
      </c>
      <c r="D895" s="284" t="s">
        <v>918</v>
      </c>
      <c r="E895" s="49" t="s">
        <v>1286</v>
      </c>
      <c r="F895" s="50" t="s">
        <v>1287</v>
      </c>
      <c r="G895" s="271" t="s">
        <v>61</v>
      </c>
      <c r="H895" s="268" t="s">
        <v>142</v>
      </c>
      <c r="I895" s="286">
        <v>9.2627570700249997</v>
      </c>
      <c r="J895" s="287">
        <f t="shared" ref="J895:J958" si="75">SUM(K895:L895)</f>
        <v>200</v>
      </c>
      <c r="K895" s="288">
        <v>200</v>
      </c>
      <c r="L895" s="288"/>
      <c r="M895" s="289" t="e">
        <f t="shared" ref="M895:M958" si="76">IF(K895="nio",0,IF(K895&gt;0,K895*I895/O895,0))</f>
        <v>#DIV/0!</v>
      </c>
      <c r="N895" s="289">
        <f t="shared" ref="N895:N958" si="77">IF(L895&gt;0,L895*I895/P895,0)</f>
        <v>0</v>
      </c>
      <c r="O895" s="290">
        <f>IF(K895="nio",0,IF(K895&gt;0,VLOOKUP(G895,'3-Productie normen'!A:K,VLOOKUP(K895,'3-Productie normen'!$B$35:$C$41,2,FALSE),FALSE)))/VLOOKUP(B895,'2-Kosten per locatie'!$A$12:$C$15,3,FALSE)</f>
        <v>0</v>
      </c>
      <c r="P895" s="290">
        <f t="shared" ref="P895:P958" si="78">IF(L895&gt;0,O895*$P$8,0)</f>
        <v>0</v>
      </c>
      <c r="Q895" s="291"/>
      <c r="S895" s="292">
        <f t="shared" ref="S895:S958" si="79">J895*I895</f>
        <v>1852.551414005</v>
      </c>
    </row>
    <row r="896" spans="1:19" ht="14.1" customHeight="1">
      <c r="A896" s="38">
        <v>896</v>
      </c>
      <c r="B896" s="253" t="s">
        <v>38</v>
      </c>
      <c r="C896" s="253" t="s">
        <v>986</v>
      </c>
      <c r="D896" s="284" t="s">
        <v>918</v>
      </c>
      <c r="E896" s="49" t="s">
        <v>1288</v>
      </c>
      <c r="F896" s="50" t="s">
        <v>1289</v>
      </c>
      <c r="G896" s="271" t="s">
        <v>61</v>
      </c>
      <c r="H896" s="268" t="s">
        <v>142</v>
      </c>
      <c r="I896" s="286">
        <v>10.245276760552001</v>
      </c>
      <c r="J896" s="287">
        <f t="shared" si="75"/>
        <v>200</v>
      </c>
      <c r="K896" s="288">
        <v>200</v>
      </c>
      <c r="L896" s="288"/>
      <c r="M896" s="289" t="e">
        <f t="shared" si="76"/>
        <v>#DIV/0!</v>
      </c>
      <c r="N896" s="289">
        <f t="shared" si="77"/>
        <v>0</v>
      </c>
      <c r="O896" s="290">
        <f>IF(K896="nio",0,IF(K896&gt;0,VLOOKUP(G896,'3-Productie normen'!A:K,VLOOKUP(K896,'3-Productie normen'!$B$35:$C$41,2,FALSE),FALSE)))/VLOOKUP(B896,'2-Kosten per locatie'!$A$12:$C$15,3,FALSE)</f>
        <v>0</v>
      </c>
      <c r="P896" s="290">
        <f t="shared" si="78"/>
        <v>0</v>
      </c>
      <c r="Q896" s="291"/>
      <c r="S896" s="292">
        <f t="shared" si="79"/>
        <v>2049.0553521104002</v>
      </c>
    </row>
    <row r="897" spans="1:19" ht="14.1" customHeight="1">
      <c r="A897" s="38">
        <v>897</v>
      </c>
      <c r="B897" s="253" t="s">
        <v>38</v>
      </c>
      <c r="C897" s="253" t="s">
        <v>986</v>
      </c>
      <c r="D897" s="284" t="s">
        <v>918</v>
      </c>
      <c r="E897" s="49" t="s">
        <v>1290</v>
      </c>
      <c r="F897" s="50" t="s">
        <v>1291</v>
      </c>
      <c r="G897" s="271" t="s">
        <v>61</v>
      </c>
      <c r="H897" s="268" t="s">
        <v>142</v>
      </c>
      <c r="I897" s="286">
        <v>10.042102579315999</v>
      </c>
      <c r="J897" s="287">
        <f t="shared" si="75"/>
        <v>200</v>
      </c>
      <c r="K897" s="288">
        <v>200</v>
      </c>
      <c r="L897" s="288"/>
      <c r="M897" s="289" t="e">
        <f t="shared" si="76"/>
        <v>#DIV/0!</v>
      </c>
      <c r="N897" s="289">
        <f t="shared" si="77"/>
        <v>0</v>
      </c>
      <c r="O897" s="290">
        <f>IF(K897="nio",0,IF(K897&gt;0,VLOOKUP(G897,'3-Productie normen'!A:K,VLOOKUP(K897,'3-Productie normen'!$B$35:$C$41,2,FALSE),FALSE)))/VLOOKUP(B897,'2-Kosten per locatie'!$A$12:$C$15,3,FALSE)</f>
        <v>0</v>
      </c>
      <c r="P897" s="290">
        <f t="shared" si="78"/>
        <v>0</v>
      </c>
      <c r="Q897" s="291"/>
      <c r="S897" s="292">
        <f t="shared" si="79"/>
        <v>2008.4205158631999</v>
      </c>
    </row>
    <row r="898" spans="1:19" ht="14.1" customHeight="1">
      <c r="A898" s="38">
        <v>898</v>
      </c>
      <c r="B898" s="253" t="s">
        <v>38</v>
      </c>
      <c r="C898" s="253" t="s">
        <v>986</v>
      </c>
      <c r="D898" s="284" t="s">
        <v>918</v>
      </c>
      <c r="E898" s="49" t="s">
        <v>1292</v>
      </c>
      <c r="F898" s="50" t="s">
        <v>1293</v>
      </c>
      <c r="G898" s="271" t="s">
        <v>61</v>
      </c>
      <c r="H898" s="268" t="s">
        <v>142</v>
      </c>
      <c r="I898" s="286">
        <v>10.442557099863</v>
      </c>
      <c r="J898" s="287">
        <f t="shared" si="75"/>
        <v>200</v>
      </c>
      <c r="K898" s="288">
        <v>200</v>
      </c>
      <c r="L898" s="288"/>
      <c r="M898" s="289" t="e">
        <f t="shared" si="76"/>
        <v>#DIV/0!</v>
      </c>
      <c r="N898" s="289">
        <f t="shared" si="77"/>
        <v>0</v>
      </c>
      <c r="O898" s="290">
        <f>IF(K898="nio",0,IF(K898&gt;0,VLOOKUP(G898,'3-Productie normen'!A:K,VLOOKUP(K898,'3-Productie normen'!$B$35:$C$41,2,FALSE),FALSE)))/VLOOKUP(B898,'2-Kosten per locatie'!$A$12:$C$15,3,FALSE)</f>
        <v>0</v>
      </c>
      <c r="P898" s="290">
        <f t="shared" si="78"/>
        <v>0</v>
      </c>
      <c r="Q898" s="291"/>
      <c r="S898" s="292">
        <f t="shared" si="79"/>
        <v>2088.5114199725999</v>
      </c>
    </row>
    <row r="899" spans="1:19" ht="14.1" customHeight="1">
      <c r="A899" s="38">
        <v>899</v>
      </c>
      <c r="B899" s="253" t="s">
        <v>38</v>
      </c>
      <c r="C899" s="253" t="s">
        <v>986</v>
      </c>
      <c r="D899" s="284" t="s">
        <v>918</v>
      </c>
      <c r="E899" s="49" t="s">
        <v>1294</v>
      </c>
      <c r="F899" s="50" t="s">
        <v>1295</v>
      </c>
      <c r="G899" s="194" t="s">
        <v>65</v>
      </c>
      <c r="H899" s="268" t="s">
        <v>142</v>
      </c>
      <c r="I899" s="286">
        <v>5.7329970598719999</v>
      </c>
      <c r="J899" s="287">
        <f t="shared" si="75"/>
        <v>0</v>
      </c>
      <c r="K899" s="288" t="s">
        <v>104</v>
      </c>
      <c r="L899" s="288"/>
      <c r="M899" s="289">
        <f t="shared" si="76"/>
        <v>0</v>
      </c>
      <c r="N899" s="289">
        <f t="shared" si="77"/>
        <v>0</v>
      </c>
      <c r="O899" s="290">
        <f>IF(K899="nio",0,IF(K899&gt;0,VLOOKUP(G899,'3-Productie normen'!A:K,VLOOKUP(K899,'3-Productie normen'!$B$35:$C$41,2,FALSE),FALSE)))/VLOOKUP(B899,'2-Kosten per locatie'!$A$12:$C$15,3,FALSE)</f>
        <v>0</v>
      </c>
      <c r="P899" s="290">
        <f t="shared" si="78"/>
        <v>0</v>
      </c>
      <c r="Q899" s="291"/>
      <c r="S899" s="292">
        <f t="shared" si="79"/>
        <v>0</v>
      </c>
    </row>
    <row r="900" spans="1:19" ht="14.1" customHeight="1">
      <c r="A900" s="38">
        <v>900</v>
      </c>
      <c r="B900" s="253" t="s">
        <v>38</v>
      </c>
      <c r="C900" s="253" t="s">
        <v>986</v>
      </c>
      <c r="D900" s="284" t="s">
        <v>918</v>
      </c>
      <c r="E900" s="49" t="s">
        <v>1296</v>
      </c>
      <c r="F900" s="50" t="s">
        <v>210</v>
      </c>
      <c r="G900" s="268" t="s">
        <v>49</v>
      </c>
      <c r="H900" s="268" t="s">
        <v>142</v>
      </c>
      <c r="I900" s="286">
        <v>61.827538187094</v>
      </c>
      <c r="J900" s="287">
        <f t="shared" si="75"/>
        <v>200</v>
      </c>
      <c r="K900" s="288">
        <v>200</v>
      </c>
      <c r="L900" s="288"/>
      <c r="M900" s="289" t="e">
        <f t="shared" si="76"/>
        <v>#DIV/0!</v>
      </c>
      <c r="N900" s="289">
        <f t="shared" si="77"/>
        <v>0</v>
      </c>
      <c r="O900" s="290">
        <f>IF(K900="nio",0,IF(K900&gt;0,VLOOKUP(G900,'3-Productie normen'!A:K,VLOOKUP(K900,'3-Productie normen'!$B$35:$C$41,2,FALSE),FALSE)))/VLOOKUP(B900,'2-Kosten per locatie'!$A$12:$C$15,3,FALSE)</f>
        <v>0</v>
      </c>
      <c r="P900" s="290">
        <f t="shared" si="78"/>
        <v>0</v>
      </c>
      <c r="Q900" s="291"/>
      <c r="S900" s="292">
        <f t="shared" si="79"/>
        <v>12365.507637418799</v>
      </c>
    </row>
    <row r="901" spans="1:19" ht="14.1" customHeight="1">
      <c r="A901" s="38">
        <v>901</v>
      </c>
      <c r="B901" s="253" t="s">
        <v>38</v>
      </c>
      <c r="C901" s="253" t="s">
        <v>986</v>
      </c>
      <c r="D901" s="284" t="s">
        <v>918</v>
      </c>
      <c r="E901" s="49" t="s">
        <v>1297</v>
      </c>
      <c r="F901" s="50" t="s">
        <v>1298</v>
      </c>
      <c r="G901" s="271" t="s">
        <v>58</v>
      </c>
      <c r="H901" s="268"/>
      <c r="I901" s="286">
        <v>10.882886584614001</v>
      </c>
      <c r="J901" s="287">
        <f t="shared" si="75"/>
        <v>200</v>
      </c>
      <c r="K901" s="288">
        <v>200</v>
      </c>
      <c r="L901" s="288"/>
      <c r="M901" s="289" t="e">
        <f t="shared" si="76"/>
        <v>#DIV/0!</v>
      </c>
      <c r="N901" s="289">
        <f t="shared" si="77"/>
        <v>0</v>
      </c>
      <c r="O901" s="290">
        <f>IF(K901="nio",0,IF(K901&gt;0,VLOOKUP(G901,'3-Productie normen'!A:K,VLOOKUP(K901,'3-Productie normen'!$B$35:$C$41,2,FALSE),FALSE)))/VLOOKUP(B901,'2-Kosten per locatie'!$A$12:$C$15,3,FALSE)</f>
        <v>0</v>
      </c>
      <c r="P901" s="290">
        <f t="shared" si="78"/>
        <v>0</v>
      </c>
      <c r="Q901" s="291"/>
      <c r="S901" s="292">
        <f t="shared" si="79"/>
        <v>2176.5773169228</v>
      </c>
    </row>
    <row r="902" spans="1:19" ht="14.1" customHeight="1">
      <c r="A902" s="38">
        <v>902</v>
      </c>
      <c r="B902" s="253" t="s">
        <v>38</v>
      </c>
      <c r="C902" s="253" t="s">
        <v>986</v>
      </c>
      <c r="D902" s="284" t="s">
        <v>918</v>
      </c>
      <c r="E902" s="49" t="s">
        <v>1299</v>
      </c>
      <c r="F902" s="50" t="s">
        <v>1300</v>
      </c>
      <c r="G902" s="271" t="s">
        <v>58</v>
      </c>
      <c r="H902" s="268" t="s">
        <v>139</v>
      </c>
      <c r="I902" s="286">
        <v>11.061257337082999</v>
      </c>
      <c r="J902" s="287">
        <f t="shared" si="75"/>
        <v>200</v>
      </c>
      <c r="K902" s="288">
        <v>200</v>
      </c>
      <c r="L902" s="288"/>
      <c r="M902" s="289" t="e">
        <f t="shared" si="76"/>
        <v>#DIV/0!</v>
      </c>
      <c r="N902" s="289">
        <f t="shared" si="77"/>
        <v>0</v>
      </c>
      <c r="O902" s="290">
        <f>IF(K902="nio",0,IF(K902&gt;0,VLOOKUP(G902,'3-Productie normen'!A:K,VLOOKUP(K902,'3-Productie normen'!$B$35:$C$41,2,FALSE),FALSE)))/VLOOKUP(B902,'2-Kosten per locatie'!$A$12:$C$15,3,FALSE)</f>
        <v>0</v>
      </c>
      <c r="P902" s="290">
        <f t="shared" si="78"/>
        <v>0</v>
      </c>
      <c r="Q902" s="291"/>
      <c r="S902" s="292">
        <f t="shared" si="79"/>
        <v>2212.2514674166</v>
      </c>
    </row>
    <row r="903" spans="1:19" ht="14.1" customHeight="1">
      <c r="A903" s="38">
        <v>903</v>
      </c>
      <c r="B903" s="253" t="s">
        <v>38</v>
      </c>
      <c r="C903" s="253" t="s">
        <v>986</v>
      </c>
      <c r="D903" s="284" t="s">
        <v>918</v>
      </c>
      <c r="E903" s="49" t="s">
        <v>1301</v>
      </c>
      <c r="F903" s="50" t="s">
        <v>103</v>
      </c>
      <c r="G903" s="194" t="s">
        <v>65</v>
      </c>
      <c r="H903" s="268" t="s">
        <v>139</v>
      </c>
      <c r="I903" s="286">
        <v>3.9204797867260002</v>
      </c>
      <c r="J903" s="287">
        <f t="shared" si="75"/>
        <v>0</v>
      </c>
      <c r="K903" s="288" t="s">
        <v>104</v>
      </c>
      <c r="L903" s="288"/>
      <c r="M903" s="289">
        <f t="shared" si="76"/>
        <v>0</v>
      </c>
      <c r="N903" s="289">
        <f t="shared" si="77"/>
        <v>0</v>
      </c>
      <c r="O903" s="290">
        <f>IF(K903="nio",0,IF(K903&gt;0,VLOOKUP(G903,'3-Productie normen'!A:K,VLOOKUP(K903,'3-Productie normen'!$B$35:$C$41,2,FALSE),FALSE)))/VLOOKUP(B903,'2-Kosten per locatie'!$A$12:$C$15,3,FALSE)</f>
        <v>0</v>
      </c>
      <c r="P903" s="290">
        <f t="shared" si="78"/>
        <v>0</v>
      </c>
      <c r="Q903" s="291"/>
      <c r="S903" s="292">
        <f t="shared" si="79"/>
        <v>0</v>
      </c>
    </row>
    <row r="904" spans="1:19" ht="14.1" customHeight="1">
      <c r="A904" s="38">
        <v>904</v>
      </c>
      <c r="B904" s="253" t="s">
        <v>38</v>
      </c>
      <c r="C904" s="253" t="s">
        <v>986</v>
      </c>
      <c r="D904" s="284" t="s">
        <v>918</v>
      </c>
      <c r="E904" s="49" t="s">
        <v>1302</v>
      </c>
      <c r="F904" s="50" t="s">
        <v>1303</v>
      </c>
      <c r="G904" s="194" t="s">
        <v>65</v>
      </c>
      <c r="H904" s="268" t="s">
        <v>139</v>
      </c>
      <c r="I904" s="286">
        <v>23.248663892732999</v>
      </c>
      <c r="J904" s="287">
        <f t="shared" si="75"/>
        <v>0</v>
      </c>
      <c r="K904" s="288" t="s">
        <v>104</v>
      </c>
      <c r="L904" s="288"/>
      <c r="M904" s="289">
        <f t="shared" si="76"/>
        <v>0</v>
      </c>
      <c r="N904" s="289">
        <f t="shared" si="77"/>
        <v>0</v>
      </c>
      <c r="O904" s="290">
        <f>IF(K904="nio",0,IF(K904&gt;0,VLOOKUP(G904,'3-Productie normen'!A:K,VLOOKUP(K904,'3-Productie normen'!$B$35:$C$41,2,FALSE),FALSE)))/VLOOKUP(B904,'2-Kosten per locatie'!$A$12:$C$15,3,FALSE)</f>
        <v>0</v>
      </c>
      <c r="P904" s="290">
        <f t="shared" si="78"/>
        <v>0</v>
      </c>
      <c r="Q904" s="291"/>
      <c r="S904" s="292">
        <f t="shared" si="79"/>
        <v>0</v>
      </c>
    </row>
    <row r="905" spans="1:19" ht="14.1" customHeight="1">
      <c r="A905" s="38">
        <v>905</v>
      </c>
      <c r="B905" s="253" t="s">
        <v>38</v>
      </c>
      <c r="C905" s="253" t="s">
        <v>986</v>
      </c>
      <c r="D905" s="284" t="s">
        <v>918</v>
      </c>
      <c r="E905" s="49" t="s">
        <v>1304</v>
      </c>
      <c r="F905" s="50" t="s">
        <v>1305</v>
      </c>
      <c r="G905" s="194" t="s">
        <v>65</v>
      </c>
      <c r="H905" s="268" t="s">
        <v>139</v>
      </c>
      <c r="I905" s="286">
        <v>62.498822145154001</v>
      </c>
      <c r="J905" s="287">
        <f t="shared" si="75"/>
        <v>0</v>
      </c>
      <c r="K905" s="288" t="s">
        <v>104</v>
      </c>
      <c r="L905" s="288"/>
      <c r="M905" s="289">
        <f t="shared" si="76"/>
        <v>0</v>
      </c>
      <c r="N905" s="289">
        <f t="shared" si="77"/>
        <v>0</v>
      </c>
      <c r="O905" s="290">
        <f>IF(K905="nio",0,IF(K905&gt;0,VLOOKUP(G905,'3-Productie normen'!A:K,VLOOKUP(K905,'3-Productie normen'!$B$35:$C$41,2,FALSE),FALSE)))/VLOOKUP(B905,'2-Kosten per locatie'!$A$12:$C$15,3,FALSE)</f>
        <v>0</v>
      </c>
      <c r="P905" s="290">
        <f t="shared" si="78"/>
        <v>0</v>
      </c>
      <c r="Q905" s="291"/>
      <c r="S905" s="292">
        <f t="shared" si="79"/>
        <v>0</v>
      </c>
    </row>
    <row r="906" spans="1:19" ht="14.1" customHeight="1">
      <c r="A906" s="38">
        <v>906</v>
      </c>
      <c r="B906" s="253" t="s">
        <v>38</v>
      </c>
      <c r="C906" s="253" t="s">
        <v>986</v>
      </c>
      <c r="D906" s="284" t="s">
        <v>918</v>
      </c>
      <c r="E906" s="49" t="s">
        <v>1306</v>
      </c>
      <c r="F906" s="50" t="s">
        <v>1307</v>
      </c>
      <c r="G906" s="194" t="s">
        <v>65</v>
      </c>
      <c r="H906" s="268" t="s">
        <v>139</v>
      </c>
      <c r="I906" s="286">
        <v>52.993000000000002</v>
      </c>
      <c r="J906" s="287">
        <f t="shared" si="75"/>
        <v>0</v>
      </c>
      <c r="K906" s="288" t="s">
        <v>104</v>
      </c>
      <c r="L906" s="288"/>
      <c r="M906" s="289">
        <f t="shared" si="76"/>
        <v>0</v>
      </c>
      <c r="N906" s="289">
        <f t="shared" si="77"/>
        <v>0</v>
      </c>
      <c r="O906" s="290">
        <f>IF(K906="nio",0,IF(K906&gt;0,VLOOKUP(G906,'3-Productie normen'!A:K,VLOOKUP(K906,'3-Productie normen'!$B$35:$C$41,2,FALSE),FALSE)))/VLOOKUP(B906,'2-Kosten per locatie'!$A$12:$C$15,3,FALSE)</f>
        <v>0</v>
      </c>
      <c r="P906" s="290">
        <f t="shared" si="78"/>
        <v>0</v>
      </c>
      <c r="Q906" s="291"/>
      <c r="S906" s="292">
        <f t="shared" si="79"/>
        <v>0</v>
      </c>
    </row>
    <row r="907" spans="1:19" ht="14.1" customHeight="1">
      <c r="A907" s="38">
        <v>907</v>
      </c>
      <c r="B907" s="253" t="s">
        <v>38</v>
      </c>
      <c r="C907" s="253" t="s">
        <v>986</v>
      </c>
      <c r="D907" s="284" t="s">
        <v>918</v>
      </c>
      <c r="E907" s="49" t="s">
        <v>1308</v>
      </c>
      <c r="F907" s="50" t="s">
        <v>1309</v>
      </c>
      <c r="G907" s="194" t="s">
        <v>65</v>
      </c>
      <c r="H907" s="268" t="s">
        <v>142</v>
      </c>
      <c r="I907" s="286">
        <v>2.2120000000000002</v>
      </c>
      <c r="J907" s="287">
        <f t="shared" si="75"/>
        <v>0</v>
      </c>
      <c r="K907" s="288" t="s">
        <v>104</v>
      </c>
      <c r="L907" s="288"/>
      <c r="M907" s="289">
        <f t="shared" si="76"/>
        <v>0</v>
      </c>
      <c r="N907" s="289">
        <f t="shared" si="77"/>
        <v>0</v>
      </c>
      <c r="O907" s="290">
        <f>IF(K907="nio",0,IF(K907&gt;0,VLOOKUP(G907,'3-Productie normen'!A:K,VLOOKUP(K907,'3-Productie normen'!$B$35:$C$41,2,FALSE),FALSE)))/VLOOKUP(B907,'2-Kosten per locatie'!$A$12:$C$15,3,FALSE)</f>
        <v>0</v>
      </c>
      <c r="P907" s="290">
        <f t="shared" si="78"/>
        <v>0</v>
      </c>
      <c r="Q907" s="291"/>
      <c r="S907" s="292">
        <f t="shared" si="79"/>
        <v>0</v>
      </c>
    </row>
    <row r="908" spans="1:19" ht="14.1" customHeight="1">
      <c r="A908" s="38">
        <v>908</v>
      </c>
      <c r="B908" s="253" t="s">
        <v>38</v>
      </c>
      <c r="C908" s="253" t="s">
        <v>986</v>
      </c>
      <c r="D908" s="284" t="s">
        <v>96</v>
      </c>
      <c r="E908" s="49" t="s">
        <v>1310</v>
      </c>
      <c r="F908" s="50" t="s">
        <v>1311</v>
      </c>
      <c r="G908" s="194" t="s">
        <v>65</v>
      </c>
      <c r="H908" s="268"/>
      <c r="I908" s="286">
        <v>13.018703489642</v>
      </c>
      <c r="J908" s="287">
        <f t="shared" si="75"/>
        <v>0</v>
      </c>
      <c r="K908" s="288" t="s">
        <v>104</v>
      </c>
      <c r="L908" s="288"/>
      <c r="M908" s="289">
        <f t="shared" si="76"/>
        <v>0</v>
      </c>
      <c r="N908" s="289">
        <f t="shared" si="77"/>
        <v>0</v>
      </c>
      <c r="O908" s="290">
        <f>IF(K908="nio",0,IF(K908&gt;0,VLOOKUP(G908,'3-Productie normen'!A:K,VLOOKUP(K908,'3-Productie normen'!$B$35:$C$41,2,FALSE),FALSE)))/VLOOKUP(B908,'2-Kosten per locatie'!$A$12:$C$15,3,FALSE)</f>
        <v>0</v>
      </c>
      <c r="P908" s="290">
        <f t="shared" si="78"/>
        <v>0</v>
      </c>
      <c r="Q908" s="291"/>
      <c r="S908" s="292">
        <f t="shared" si="79"/>
        <v>0</v>
      </c>
    </row>
    <row r="909" spans="1:19" ht="14.1" customHeight="1">
      <c r="A909" s="38">
        <v>909</v>
      </c>
      <c r="B909" s="253" t="s">
        <v>38</v>
      </c>
      <c r="C909" s="253" t="s">
        <v>986</v>
      </c>
      <c r="D909" s="284" t="s">
        <v>96</v>
      </c>
      <c r="E909" s="49" t="s">
        <v>1312</v>
      </c>
      <c r="F909" s="50" t="s">
        <v>1311</v>
      </c>
      <c r="G909" s="194" t="s">
        <v>65</v>
      </c>
      <c r="H909" s="268"/>
      <c r="I909" s="286">
        <v>10.904737727703999</v>
      </c>
      <c r="J909" s="287">
        <f t="shared" si="75"/>
        <v>0</v>
      </c>
      <c r="K909" s="288" t="s">
        <v>104</v>
      </c>
      <c r="L909" s="288"/>
      <c r="M909" s="289">
        <f t="shared" si="76"/>
        <v>0</v>
      </c>
      <c r="N909" s="289">
        <f t="shared" si="77"/>
        <v>0</v>
      </c>
      <c r="O909" s="290">
        <f>IF(K909="nio",0,IF(K909&gt;0,VLOOKUP(G909,'3-Productie normen'!A:K,VLOOKUP(K909,'3-Productie normen'!$B$35:$C$41,2,FALSE),FALSE)))/VLOOKUP(B909,'2-Kosten per locatie'!$A$12:$C$15,3,FALSE)</f>
        <v>0</v>
      </c>
      <c r="P909" s="290">
        <f t="shared" si="78"/>
        <v>0</v>
      </c>
      <c r="Q909" s="291"/>
      <c r="S909" s="292">
        <f t="shared" si="79"/>
        <v>0</v>
      </c>
    </row>
    <row r="910" spans="1:19" ht="14.1" customHeight="1">
      <c r="A910" s="38">
        <v>910</v>
      </c>
      <c r="B910" s="253" t="s">
        <v>38</v>
      </c>
      <c r="C910" s="253" t="s">
        <v>986</v>
      </c>
      <c r="D910" s="284" t="s">
        <v>96</v>
      </c>
      <c r="E910" s="49" t="s">
        <v>1313</v>
      </c>
      <c r="F910" s="50" t="s">
        <v>1311</v>
      </c>
      <c r="G910" s="194" t="s">
        <v>65</v>
      </c>
      <c r="H910" s="268"/>
      <c r="I910" s="286">
        <v>24.741404603324</v>
      </c>
      <c r="J910" s="287">
        <f t="shared" si="75"/>
        <v>0</v>
      </c>
      <c r="K910" s="288" t="s">
        <v>104</v>
      </c>
      <c r="L910" s="288"/>
      <c r="M910" s="289">
        <f t="shared" si="76"/>
        <v>0</v>
      </c>
      <c r="N910" s="289">
        <f t="shared" si="77"/>
        <v>0</v>
      </c>
      <c r="O910" s="290">
        <f>IF(K910="nio",0,IF(K910&gt;0,VLOOKUP(G910,'3-Productie normen'!A:K,VLOOKUP(K910,'3-Productie normen'!$B$35:$C$41,2,FALSE),FALSE)))/VLOOKUP(B910,'2-Kosten per locatie'!$A$12:$C$15,3,FALSE)</f>
        <v>0</v>
      </c>
      <c r="P910" s="290">
        <f t="shared" si="78"/>
        <v>0</v>
      </c>
      <c r="Q910" s="291"/>
      <c r="S910" s="292">
        <f t="shared" si="79"/>
        <v>0</v>
      </c>
    </row>
    <row r="911" spans="1:19" ht="14.1" customHeight="1">
      <c r="A911" s="38">
        <v>911</v>
      </c>
      <c r="B911" s="253" t="s">
        <v>38</v>
      </c>
      <c r="C911" s="253" t="s">
        <v>986</v>
      </c>
      <c r="D911" s="284" t="s">
        <v>96</v>
      </c>
      <c r="E911" s="49" t="s">
        <v>1314</v>
      </c>
      <c r="F911" s="50" t="s">
        <v>1311</v>
      </c>
      <c r="G911" s="194" t="s">
        <v>65</v>
      </c>
      <c r="H911" s="268"/>
      <c r="I911" s="286">
        <v>16.878989248381</v>
      </c>
      <c r="J911" s="287">
        <f t="shared" si="75"/>
        <v>0</v>
      </c>
      <c r="K911" s="288" t="s">
        <v>104</v>
      </c>
      <c r="L911" s="288"/>
      <c r="M911" s="289">
        <f t="shared" si="76"/>
        <v>0</v>
      </c>
      <c r="N911" s="289">
        <f t="shared" si="77"/>
        <v>0</v>
      </c>
      <c r="O911" s="290">
        <f>IF(K911="nio",0,IF(K911&gt;0,VLOOKUP(G911,'3-Productie normen'!A:K,VLOOKUP(K911,'3-Productie normen'!$B$35:$C$41,2,FALSE),FALSE)))/VLOOKUP(B911,'2-Kosten per locatie'!$A$12:$C$15,3,FALSE)</f>
        <v>0</v>
      </c>
      <c r="P911" s="290">
        <f t="shared" si="78"/>
        <v>0</v>
      </c>
      <c r="Q911" s="291"/>
      <c r="S911" s="292">
        <f t="shared" si="79"/>
        <v>0</v>
      </c>
    </row>
    <row r="912" spans="1:19" ht="14.1" customHeight="1">
      <c r="A912" s="38">
        <v>912</v>
      </c>
      <c r="B912" s="253" t="s">
        <v>38</v>
      </c>
      <c r="C912" s="253" t="s">
        <v>986</v>
      </c>
      <c r="D912" s="284" t="s">
        <v>96</v>
      </c>
      <c r="E912" s="49" t="s">
        <v>1315</v>
      </c>
      <c r="F912" s="50" t="s">
        <v>1311</v>
      </c>
      <c r="G912" s="194" t="s">
        <v>65</v>
      </c>
      <c r="H912" s="268"/>
      <c r="I912" s="286">
        <v>115.63853798608601</v>
      </c>
      <c r="J912" s="287">
        <f t="shared" si="75"/>
        <v>0</v>
      </c>
      <c r="K912" s="288" t="s">
        <v>104</v>
      </c>
      <c r="L912" s="288"/>
      <c r="M912" s="289">
        <f t="shared" si="76"/>
        <v>0</v>
      </c>
      <c r="N912" s="289">
        <f t="shared" si="77"/>
        <v>0</v>
      </c>
      <c r="O912" s="290">
        <f>IF(K912="nio",0,IF(K912&gt;0,VLOOKUP(G912,'3-Productie normen'!A:K,VLOOKUP(K912,'3-Productie normen'!$B$35:$C$41,2,FALSE),FALSE)))/VLOOKUP(B912,'2-Kosten per locatie'!$A$12:$C$15,3,FALSE)</f>
        <v>0</v>
      </c>
      <c r="P912" s="290">
        <f t="shared" si="78"/>
        <v>0</v>
      </c>
      <c r="Q912" s="291"/>
      <c r="S912" s="292">
        <f t="shared" si="79"/>
        <v>0</v>
      </c>
    </row>
    <row r="913" spans="1:19" ht="14.1" customHeight="1">
      <c r="A913" s="38">
        <v>913</v>
      </c>
      <c r="B913" s="253" t="s">
        <v>38</v>
      </c>
      <c r="C913" s="253" t="s">
        <v>986</v>
      </c>
      <c r="D913" s="284" t="s">
        <v>96</v>
      </c>
      <c r="E913" s="49" t="s">
        <v>1316</v>
      </c>
      <c r="F913" s="50" t="s">
        <v>1311</v>
      </c>
      <c r="G913" s="194" t="s">
        <v>65</v>
      </c>
      <c r="H913" s="268"/>
      <c r="I913" s="286">
        <v>59.45383716592</v>
      </c>
      <c r="J913" s="287">
        <f t="shared" si="75"/>
        <v>0</v>
      </c>
      <c r="K913" s="288" t="s">
        <v>104</v>
      </c>
      <c r="L913" s="288"/>
      <c r="M913" s="289">
        <f t="shared" si="76"/>
        <v>0</v>
      </c>
      <c r="N913" s="289">
        <f t="shared" si="77"/>
        <v>0</v>
      </c>
      <c r="O913" s="290">
        <f>IF(K913="nio",0,IF(K913&gt;0,VLOOKUP(G913,'3-Productie normen'!A:K,VLOOKUP(K913,'3-Productie normen'!$B$35:$C$41,2,FALSE),FALSE)))/VLOOKUP(B913,'2-Kosten per locatie'!$A$12:$C$15,3,FALSE)</f>
        <v>0</v>
      </c>
      <c r="P913" s="290">
        <f t="shared" si="78"/>
        <v>0</v>
      </c>
      <c r="Q913" s="291"/>
      <c r="S913" s="292">
        <f t="shared" si="79"/>
        <v>0</v>
      </c>
    </row>
    <row r="914" spans="1:19" ht="14.1" customHeight="1">
      <c r="A914" s="38">
        <v>914</v>
      </c>
      <c r="B914" s="253" t="s">
        <v>38</v>
      </c>
      <c r="C914" s="253" t="s">
        <v>986</v>
      </c>
      <c r="D914" s="284" t="s">
        <v>96</v>
      </c>
      <c r="E914" s="49" t="s">
        <v>1317</v>
      </c>
      <c r="F914" s="50" t="s">
        <v>1318</v>
      </c>
      <c r="G914" s="194" t="s">
        <v>65</v>
      </c>
      <c r="H914" s="268"/>
      <c r="I914" s="286">
        <v>5.6451871024519997</v>
      </c>
      <c r="J914" s="287">
        <f t="shared" si="75"/>
        <v>0</v>
      </c>
      <c r="K914" s="288" t="s">
        <v>104</v>
      </c>
      <c r="L914" s="288"/>
      <c r="M914" s="289">
        <f t="shared" si="76"/>
        <v>0</v>
      </c>
      <c r="N914" s="289">
        <f t="shared" si="77"/>
        <v>0</v>
      </c>
      <c r="O914" s="290">
        <f>IF(K914="nio",0,IF(K914&gt;0,VLOOKUP(G914,'3-Productie normen'!A:K,VLOOKUP(K914,'3-Productie normen'!$B$35:$C$41,2,FALSE),FALSE)))/VLOOKUP(B914,'2-Kosten per locatie'!$A$12:$C$15,3,FALSE)</f>
        <v>0</v>
      </c>
      <c r="P914" s="290">
        <f t="shared" si="78"/>
        <v>0</v>
      </c>
      <c r="Q914" s="291"/>
      <c r="S914" s="292">
        <f t="shared" si="79"/>
        <v>0</v>
      </c>
    </row>
    <row r="915" spans="1:19" ht="14.1" customHeight="1">
      <c r="A915" s="38">
        <v>915</v>
      </c>
      <c r="B915" s="253" t="s">
        <v>38</v>
      </c>
      <c r="C915" s="253" t="s">
        <v>986</v>
      </c>
      <c r="D915" s="284" t="s">
        <v>96</v>
      </c>
      <c r="E915" s="49" t="s">
        <v>1319</v>
      </c>
      <c r="F915" s="50" t="s">
        <v>1318</v>
      </c>
      <c r="G915" s="194" t="s">
        <v>65</v>
      </c>
      <c r="H915" s="268"/>
      <c r="I915" s="286">
        <v>1.7805401404579999</v>
      </c>
      <c r="J915" s="287">
        <f t="shared" si="75"/>
        <v>0</v>
      </c>
      <c r="K915" s="288" t="s">
        <v>104</v>
      </c>
      <c r="L915" s="288"/>
      <c r="M915" s="289">
        <f t="shared" si="76"/>
        <v>0</v>
      </c>
      <c r="N915" s="289">
        <f t="shared" si="77"/>
        <v>0</v>
      </c>
      <c r="O915" s="290">
        <f>IF(K915="nio",0,IF(K915&gt;0,VLOOKUP(G915,'3-Productie normen'!A:K,VLOOKUP(K915,'3-Productie normen'!$B$35:$C$41,2,FALSE),FALSE)))/VLOOKUP(B915,'2-Kosten per locatie'!$A$12:$C$15,3,FALSE)</f>
        <v>0</v>
      </c>
      <c r="P915" s="290">
        <f t="shared" si="78"/>
        <v>0</v>
      </c>
      <c r="Q915" s="291"/>
      <c r="S915" s="292">
        <f t="shared" si="79"/>
        <v>0</v>
      </c>
    </row>
    <row r="916" spans="1:19" ht="14.1" customHeight="1">
      <c r="A916" s="38">
        <v>916</v>
      </c>
      <c r="B916" s="253" t="s">
        <v>38</v>
      </c>
      <c r="C916" s="253" t="s">
        <v>986</v>
      </c>
      <c r="D916" s="284" t="s">
        <v>96</v>
      </c>
      <c r="E916" s="49" t="s">
        <v>1320</v>
      </c>
      <c r="F916" s="50" t="s">
        <v>1318</v>
      </c>
      <c r="G916" s="194" t="s">
        <v>65</v>
      </c>
      <c r="H916" s="268"/>
      <c r="I916" s="286">
        <v>1.7805401404579999</v>
      </c>
      <c r="J916" s="287">
        <f t="shared" si="75"/>
        <v>0</v>
      </c>
      <c r="K916" s="288" t="s">
        <v>104</v>
      </c>
      <c r="L916" s="288"/>
      <c r="M916" s="289">
        <f t="shared" si="76"/>
        <v>0</v>
      </c>
      <c r="N916" s="289">
        <f t="shared" si="77"/>
        <v>0</v>
      </c>
      <c r="O916" s="290">
        <f>IF(K916="nio",0,IF(K916&gt;0,VLOOKUP(G916,'3-Productie normen'!A:K,VLOOKUP(K916,'3-Productie normen'!$B$35:$C$41,2,FALSE),FALSE)))/VLOOKUP(B916,'2-Kosten per locatie'!$A$12:$C$15,3,FALSE)</f>
        <v>0</v>
      </c>
      <c r="P916" s="290">
        <f t="shared" si="78"/>
        <v>0</v>
      </c>
      <c r="Q916" s="291"/>
      <c r="S916" s="292">
        <f t="shared" si="79"/>
        <v>0</v>
      </c>
    </row>
    <row r="917" spans="1:19" ht="14.1" customHeight="1">
      <c r="A917" s="38">
        <v>917</v>
      </c>
      <c r="B917" s="253" t="s">
        <v>38</v>
      </c>
      <c r="C917" s="253" t="s">
        <v>986</v>
      </c>
      <c r="D917" s="284" t="s">
        <v>96</v>
      </c>
      <c r="E917" s="49" t="s">
        <v>1321</v>
      </c>
      <c r="F917" s="50" t="s">
        <v>1318</v>
      </c>
      <c r="G917" s="194" t="s">
        <v>65</v>
      </c>
      <c r="H917" s="268"/>
      <c r="I917" s="286">
        <v>2.0671178411639999</v>
      </c>
      <c r="J917" s="287">
        <f t="shared" si="75"/>
        <v>0</v>
      </c>
      <c r="K917" s="288" t="s">
        <v>104</v>
      </c>
      <c r="L917" s="288"/>
      <c r="M917" s="289">
        <f t="shared" si="76"/>
        <v>0</v>
      </c>
      <c r="N917" s="289">
        <f t="shared" si="77"/>
        <v>0</v>
      </c>
      <c r="O917" s="290">
        <f>IF(K917="nio",0,IF(K917&gt;0,VLOOKUP(G917,'3-Productie normen'!A:K,VLOOKUP(K917,'3-Productie normen'!$B$35:$C$41,2,FALSE),FALSE)))/VLOOKUP(B917,'2-Kosten per locatie'!$A$12:$C$15,3,FALSE)</f>
        <v>0</v>
      </c>
      <c r="P917" s="290">
        <f t="shared" si="78"/>
        <v>0</v>
      </c>
      <c r="Q917" s="291"/>
      <c r="S917" s="292">
        <f t="shared" si="79"/>
        <v>0</v>
      </c>
    </row>
    <row r="918" spans="1:19" ht="14.1" customHeight="1">
      <c r="A918" s="38">
        <v>918</v>
      </c>
      <c r="B918" s="253" t="s">
        <v>38</v>
      </c>
      <c r="C918" s="253" t="s">
        <v>986</v>
      </c>
      <c r="D918" s="284" t="s">
        <v>96</v>
      </c>
      <c r="E918" s="49" t="s">
        <v>1322</v>
      </c>
      <c r="F918" s="50" t="s">
        <v>1318</v>
      </c>
      <c r="G918" s="194" t="s">
        <v>65</v>
      </c>
      <c r="H918" s="268"/>
      <c r="I918" s="286">
        <v>9.6717203437499997</v>
      </c>
      <c r="J918" s="287">
        <f t="shared" si="75"/>
        <v>0</v>
      </c>
      <c r="K918" s="288" t="s">
        <v>104</v>
      </c>
      <c r="L918" s="288"/>
      <c r="M918" s="289">
        <f t="shared" si="76"/>
        <v>0</v>
      </c>
      <c r="N918" s="289">
        <f t="shared" si="77"/>
        <v>0</v>
      </c>
      <c r="O918" s="290">
        <f>IF(K918="nio",0,IF(K918&gt;0,VLOOKUP(G918,'3-Productie normen'!A:K,VLOOKUP(K918,'3-Productie normen'!$B$35:$C$41,2,FALSE),FALSE)))/VLOOKUP(B918,'2-Kosten per locatie'!$A$12:$C$15,3,FALSE)</f>
        <v>0</v>
      </c>
      <c r="P918" s="290">
        <f t="shared" si="78"/>
        <v>0</v>
      </c>
      <c r="Q918" s="291"/>
      <c r="S918" s="292">
        <f t="shared" si="79"/>
        <v>0</v>
      </c>
    </row>
    <row r="919" spans="1:19" ht="14.1" customHeight="1">
      <c r="A919" s="38">
        <v>919</v>
      </c>
      <c r="B919" s="253" t="s">
        <v>38</v>
      </c>
      <c r="C919" s="253" t="s">
        <v>986</v>
      </c>
      <c r="D919" s="284" t="s">
        <v>96</v>
      </c>
      <c r="E919" s="49" t="s">
        <v>1323</v>
      </c>
      <c r="F919" s="50" t="s">
        <v>1318</v>
      </c>
      <c r="G919" s="194" t="s">
        <v>65</v>
      </c>
      <c r="H919" s="268"/>
      <c r="I919" s="286">
        <v>0.378304672038</v>
      </c>
      <c r="J919" s="287">
        <f t="shared" si="75"/>
        <v>0</v>
      </c>
      <c r="K919" s="288" t="s">
        <v>104</v>
      </c>
      <c r="L919" s="288"/>
      <c r="M919" s="289">
        <f t="shared" si="76"/>
        <v>0</v>
      </c>
      <c r="N919" s="289">
        <f t="shared" si="77"/>
        <v>0</v>
      </c>
      <c r="O919" s="290">
        <f>IF(K919="nio",0,IF(K919&gt;0,VLOOKUP(G919,'3-Productie normen'!A:K,VLOOKUP(K919,'3-Productie normen'!$B$35:$C$41,2,FALSE),FALSE)))/VLOOKUP(B919,'2-Kosten per locatie'!$A$12:$C$15,3,FALSE)</f>
        <v>0</v>
      </c>
      <c r="P919" s="290">
        <f t="shared" si="78"/>
        <v>0</v>
      </c>
      <c r="Q919" s="291"/>
      <c r="S919" s="292">
        <f t="shared" si="79"/>
        <v>0</v>
      </c>
    </row>
    <row r="920" spans="1:19" ht="14.1" customHeight="1">
      <c r="A920" s="38">
        <v>920</v>
      </c>
      <c r="B920" s="253" t="s">
        <v>38</v>
      </c>
      <c r="C920" s="253" t="s">
        <v>986</v>
      </c>
      <c r="D920" s="284" t="s">
        <v>96</v>
      </c>
      <c r="E920" s="49" t="s">
        <v>1324</v>
      </c>
      <c r="F920" s="50" t="s">
        <v>1318</v>
      </c>
      <c r="G920" s="194" t="s">
        <v>65</v>
      </c>
      <c r="H920" s="268"/>
      <c r="I920" s="286">
        <v>0.36128260921200001</v>
      </c>
      <c r="J920" s="287">
        <f t="shared" si="75"/>
        <v>0</v>
      </c>
      <c r="K920" s="288" t="s">
        <v>104</v>
      </c>
      <c r="L920" s="288"/>
      <c r="M920" s="289">
        <f t="shared" si="76"/>
        <v>0</v>
      </c>
      <c r="N920" s="289">
        <f t="shared" si="77"/>
        <v>0</v>
      </c>
      <c r="O920" s="290">
        <f>IF(K920="nio",0,IF(K920&gt;0,VLOOKUP(G920,'3-Productie normen'!A:K,VLOOKUP(K920,'3-Productie normen'!$B$35:$C$41,2,FALSE),FALSE)))/VLOOKUP(B920,'2-Kosten per locatie'!$A$12:$C$15,3,FALSE)</f>
        <v>0</v>
      </c>
      <c r="P920" s="290">
        <f t="shared" si="78"/>
        <v>0</v>
      </c>
      <c r="Q920" s="291"/>
      <c r="S920" s="292">
        <f t="shared" si="79"/>
        <v>0</v>
      </c>
    </row>
    <row r="921" spans="1:19" ht="14.1" customHeight="1">
      <c r="A921" s="38">
        <v>921</v>
      </c>
      <c r="B921" s="253" t="s">
        <v>38</v>
      </c>
      <c r="C921" s="253" t="s">
        <v>986</v>
      </c>
      <c r="D921" s="284" t="s">
        <v>96</v>
      </c>
      <c r="E921" s="49" t="s">
        <v>1325</v>
      </c>
      <c r="F921" s="50" t="s">
        <v>1318</v>
      </c>
      <c r="G921" s="194" t="s">
        <v>65</v>
      </c>
      <c r="H921" s="268"/>
      <c r="I921" s="286">
        <v>5.5540764908220002</v>
      </c>
      <c r="J921" s="287">
        <f t="shared" si="75"/>
        <v>0</v>
      </c>
      <c r="K921" s="288" t="s">
        <v>104</v>
      </c>
      <c r="L921" s="288"/>
      <c r="M921" s="289">
        <f t="shared" si="76"/>
        <v>0</v>
      </c>
      <c r="N921" s="289">
        <f t="shared" si="77"/>
        <v>0</v>
      </c>
      <c r="O921" s="290">
        <f>IF(K921="nio",0,IF(K921&gt;0,VLOOKUP(G921,'3-Productie normen'!A:K,VLOOKUP(K921,'3-Productie normen'!$B$35:$C$41,2,FALSE),FALSE)))/VLOOKUP(B921,'2-Kosten per locatie'!$A$12:$C$15,3,FALSE)</f>
        <v>0</v>
      </c>
      <c r="P921" s="290">
        <f t="shared" si="78"/>
        <v>0</v>
      </c>
      <c r="Q921" s="291"/>
      <c r="S921" s="292">
        <f t="shared" si="79"/>
        <v>0</v>
      </c>
    </row>
    <row r="922" spans="1:19" ht="14.1" customHeight="1">
      <c r="A922" s="38">
        <v>922</v>
      </c>
      <c r="B922" s="253" t="s">
        <v>38</v>
      </c>
      <c r="C922" s="253" t="s">
        <v>986</v>
      </c>
      <c r="D922" s="284" t="s">
        <v>96</v>
      </c>
      <c r="E922" s="49" t="s">
        <v>1326</v>
      </c>
      <c r="F922" s="50" t="s">
        <v>1318</v>
      </c>
      <c r="G922" s="194" t="s">
        <v>65</v>
      </c>
      <c r="H922" s="268"/>
      <c r="I922" s="286">
        <v>1.5233411875</v>
      </c>
      <c r="J922" s="287">
        <f t="shared" si="75"/>
        <v>0</v>
      </c>
      <c r="K922" s="288" t="s">
        <v>104</v>
      </c>
      <c r="L922" s="288"/>
      <c r="M922" s="289">
        <f t="shared" si="76"/>
        <v>0</v>
      </c>
      <c r="N922" s="289">
        <f t="shared" si="77"/>
        <v>0</v>
      </c>
      <c r="O922" s="290">
        <f>IF(K922="nio",0,IF(K922&gt;0,VLOOKUP(G922,'3-Productie normen'!A:K,VLOOKUP(K922,'3-Productie normen'!$B$35:$C$41,2,FALSE),FALSE)))/VLOOKUP(B922,'2-Kosten per locatie'!$A$12:$C$15,3,FALSE)</f>
        <v>0</v>
      </c>
      <c r="P922" s="290">
        <f t="shared" si="78"/>
        <v>0</v>
      </c>
      <c r="Q922" s="291"/>
      <c r="S922" s="292">
        <f t="shared" si="79"/>
        <v>0</v>
      </c>
    </row>
    <row r="923" spans="1:19" ht="14.1" customHeight="1">
      <c r="A923" s="38">
        <v>923</v>
      </c>
      <c r="B923" s="253" t="s">
        <v>38</v>
      </c>
      <c r="C923" s="253" t="s">
        <v>986</v>
      </c>
      <c r="D923" s="284" t="s">
        <v>96</v>
      </c>
      <c r="E923" s="49" t="s">
        <v>1327</v>
      </c>
      <c r="F923" s="50" t="s">
        <v>1318</v>
      </c>
      <c r="G923" s="194" t="s">
        <v>65</v>
      </c>
      <c r="H923" s="268"/>
      <c r="I923" s="286">
        <v>1.720022651948</v>
      </c>
      <c r="J923" s="287">
        <f t="shared" si="75"/>
        <v>0</v>
      </c>
      <c r="K923" s="288" t="s">
        <v>104</v>
      </c>
      <c r="L923" s="288"/>
      <c r="M923" s="289">
        <f t="shared" si="76"/>
        <v>0</v>
      </c>
      <c r="N923" s="289">
        <f t="shared" si="77"/>
        <v>0</v>
      </c>
      <c r="O923" s="290">
        <f>IF(K923="nio",0,IF(K923&gt;0,VLOOKUP(G923,'3-Productie normen'!A:K,VLOOKUP(K923,'3-Productie normen'!$B$35:$C$41,2,FALSE),FALSE)))/VLOOKUP(B923,'2-Kosten per locatie'!$A$12:$C$15,3,FALSE)</f>
        <v>0</v>
      </c>
      <c r="P923" s="290">
        <f t="shared" si="78"/>
        <v>0</v>
      </c>
      <c r="Q923" s="291"/>
      <c r="S923" s="292">
        <f t="shared" si="79"/>
        <v>0</v>
      </c>
    </row>
    <row r="924" spans="1:19" ht="14.1" customHeight="1">
      <c r="A924" s="38">
        <v>924</v>
      </c>
      <c r="B924" s="253" t="s">
        <v>38</v>
      </c>
      <c r="C924" s="253" t="s">
        <v>986</v>
      </c>
      <c r="D924" s="284" t="s">
        <v>96</v>
      </c>
      <c r="E924" s="49" t="s">
        <v>1328</v>
      </c>
      <c r="F924" s="50" t="s">
        <v>1318</v>
      </c>
      <c r="G924" s="194" t="s">
        <v>65</v>
      </c>
      <c r="H924" s="268"/>
      <c r="I924" s="286">
        <v>2.0369092710630001</v>
      </c>
      <c r="J924" s="287">
        <f t="shared" si="75"/>
        <v>0</v>
      </c>
      <c r="K924" s="288" t="s">
        <v>104</v>
      </c>
      <c r="L924" s="288"/>
      <c r="M924" s="289">
        <f t="shared" si="76"/>
        <v>0</v>
      </c>
      <c r="N924" s="289">
        <f t="shared" si="77"/>
        <v>0</v>
      </c>
      <c r="O924" s="290">
        <f>IF(K924="nio",0,IF(K924&gt;0,VLOOKUP(G924,'3-Productie normen'!A:K,VLOOKUP(K924,'3-Productie normen'!$B$35:$C$41,2,FALSE),FALSE)))/VLOOKUP(B924,'2-Kosten per locatie'!$A$12:$C$15,3,FALSE)</f>
        <v>0</v>
      </c>
      <c r="P924" s="290">
        <f t="shared" si="78"/>
        <v>0</v>
      </c>
      <c r="Q924" s="291"/>
      <c r="S924" s="292">
        <f t="shared" si="79"/>
        <v>0</v>
      </c>
    </row>
    <row r="925" spans="1:19" ht="14.1" customHeight="1">
      <c r="A925" s="38">
        <v>925</v>
      </c>
      <c r="B925" s="253" t="s">
        <v>38</v>
      </c>
      <c r="C925" s="253" t="s">
        <v>986</v>
      </c>
      <c r="D925" s="284" t="s">
        <v>96</v>
      </c>
      <c r="E925" s="49" t="s">
        <v>1329</v>
      </c>
      <c r="F925" s="50" t="s">
        <v>1318</v>
      </c>
      <c r="G925" s="194" t="s">
        <v>65</v>
      </c>
      <c r="H925" s="268"/>
      <c r="I925" s="286">
        <v>19.771475086761001</v>
      </c>
      <c r="J925" s="287">
        <f t="shared" si="75"/>
        <v>0</v>
      </c>
      <c r="K925" s="288" t="s">
        <v>104</v>
      </c>
      <c r="L925" s="288"/>
      <c r="M925" s="289">
        <f t="shared" si="76"/>
        <v>0</v>
      </c>
      <c r="N925" s="289">
        <f t="shared" si="77"/>
        <v>0</v>
      </c>
      <c r="O925" s="290">
        <f>IF(K925="nio",0,IF(K925&gt;0,VLOOKUP(G925,'3-Productie normen'!A:K,VLOOKUP(K925,'3-Productie normen'!$B$35:$C$41,2,FALSE),FALSE)))/VLOOKUP(B925,'2-Kosten per locatie'!$A$12:$C$15,3,FALSE)</f>
        <v>0</v>
      </c>
      <c r="P925" s="290">
        <f t="shared" si="78"/>
        <v>0</v>
      </c>
      <c r="Q925" s="291"/>
      <c r="S925" s="292">
        <f t="shared" si="79"/>
        <v>0</v>
      </c>
    </row>
    <row r="926" spans="1:19" ht="14.1" customHeight="1">
      <c r="A926" s="38">
        <v>926</v>
      </c>
      <c r="B926" s="253" t="s">
        <v>38</v>
      </c>
      <c r="C926" s="253" t="s">
        <v>986</v>
      </c>
      <c r="D926" s="284" t="s">
        <v>96</v>
      </c>
      <c r="E926" s="49" t="s">
        <v>1330</v>
      </c>
      <c r="F926" s="50" t="s">
        <v>1318</v>
      </c>
      <c r="G926" s="194" t="s">
        <v>65</v>
      </c>
      <c r="H926" s="268"/>
      <c r="I926" s="286">
        <v>19.771475086761001</v>
      </c>
      <c r="J926" s="287">
        <f t="shared" si="75"/>
        <v>0</v>
      </c>
      <c r="K926" s="288" t="s">
        <v>104</v>
      </c>
      <c r="L926" s="288"/>
      <c r="M926" s="289">
        <f t="shared" si="76"/>
        <v>0</v>
      </c>
      <c r="N926" s="289">
        <f t="shared" si="77"/>
        <v>0</v>
      </c>
      <c r="O926" s="290">
        <f>IF(K926="nio",0,IF(K926&gt;0,VLOOKUP(G926,'3-Productie normen'!A:K,VLOOKUP(K926,'3-Productie normen'!$B$35:$C$41,2,FALSE),FALSE)))/VLOOKUP(B926,'2-Kosten per locatie'!$A$12:$C$15,3,FALSE)</f>
        <v>0</v>
      </c>
      <c r="P926" s="290">
        <f t="shared" si="78"/>
        <v>0</v>
      </c>
      <c r="Q926" s="291"/>
      <c r="S926" s="292">
        <f t="shared" si="79"/>
        <v>0</v>
      </c>
    </row>
    <row r="927" spans="1:19" ht="14.1" customHeight="1">
      <c r="A927" s="38">
        <v>927</v>
      </c>
      <c r="B927" s="253" t="s">
        <v>38</v>
      </c>
      <c r="C927" s="253" t="s">
        <v>986</v>
      </c>
      <c r="D927" s="284" t="s">
        <v>96</v>
      </c>
      <c r="E927" s="49" t="s">
        <v>1331</v>
      </c>
      <c r="F927" s="50" t="s">
        <v>1318</v>
      </c>
      <c r="G927" s="194" t="s">
        <v>65</v>
      </c>
      <c r="H927" s="268"/>
      <c r="I927" s="286">
        <v>464.914892317951</v>
      </c>
      <c r="J927" s="287">
        <f t="shared" si="75"/>
        <v>0</v>
      </c>
      <c r="K927" s="288" t="s">
        <v>104</v>
      </c>
      <c r="L927" s="288"/>
      <c r="M927" s="289">
        <f t="shared" si="76"/>
        <v>0</v>
      </c>
      <c r="N927" s="289">
        <f t="shared" si="77"/>
        <v>0</v>
      </c>
      <c r="O927" s="290">
        <f>IF(K927="nio",0,IF(K927&gt;0,VLOOKUP(G927,'3-Productie normen'!A:K,VLOOKUP(K927,'3-Productie normen'!$B$35:$C$41,2,FALSE),FALSE)))/VLOOKUP(B927,'2-Kosten per locatie'!$A$12:$C$15,3,FALSE)</f>
        <v>0</v>
      </c>
      <c r="P927" s="290">
        <f t="shared" si="78"/>
        <v>0</v>
      </c>
      <c r="Q927" s="291"/>
      <c r="S927" s="292">
        <f t="shared" si="79"/>
        <v>0</v>
      </c>
    </row>
    <row r="928" spans="1:19" ht="14.1" customHeight="1">
      <c r="A928" s="38">
        <v>928</v>
      </c>
      <c r="B928" s="253" t="s">
        <v>38</v>
      </c>
      <c r="C928" s="253" t="s">
        <v>986</v>
      </c>
      <c r="D928" s="284" t="s">
        <v>219</v>
      </c>
      <c r="E928" s="49" t="s">
        <v>1332</v>
      </c>
      <c r="F928" s="50" t="s">
        <v>1318</v>
      </c>
      <c r="G928" s="194" t="s">
        <v>65</v>
      </c>
      <c r="H928" s="268"/>
      <c r="I928" s="286">
        <v>71.534793415329005</v>
      </c>
      <c r="J928" s="287">
        <f t="shared" si="75"/>
        <v>0</v>
      </c>
      <c r="K928" s="288" t="s">
        <v>104</v>
      </c>
      <c r="L928" s="288"/>
      <c r="M928" s="289">
        <f t="shared" si="76"/>
        <v>0</v>
      </c>
      <c r="N928" s="289">
        <f t="shared" si="77"/>
        <v>0</v>
      </c>
      <c r="O928" s="290">
        <f>IF(K928="nio",0,IF(K928&gt;0,VLOOKUP(G928,'3-Productie normen'!A:K,VLOOKUP(K928,'3-Productie normen'!$B$35:$C$41,2,FALSE),FALSE)))/VLOOKUP(B928,'2-Kosten per locatie'!$A$12:$C$15,3,FALSE)</f>
        <v>0</v>
      </c>
      <c r="P928" s="290">
        <f t="shared" si="78"/>
        <v>0</v>
      </c>
      <c r="Q928" s="291"/>
      <c r="S928" s="292">
        <f t="shared" si="79"/>
        <v>0</v>
      </c>
    </row>
    <row r="929" spans="1:19" ht="14.1" customHeight="1">
      <c r="A929" s="38">
        <v>929</v>
      </c>
      <c r="B929" s="253" t="s">
        <v>38</v>
      </c>
      <c r="C929" s="253" t="s">
        <v>986</v>
      </c>
      <c r="D929" s="284" t="s">
        <v>219</v>
      </c>
      <c r="E929" s="49" t="s">
        <v>1333</v>
      </c>
      <c r="F929" s="50" t="s">
        <v>1318</v>
      </c>
      <c r="G929" s="194" t="s">
        <v>65</v>
      </c>
      <c r="H929" s="268"/>
      <c r="I929" s="286">
        <v>7.9243778143619998</v>
      </c>
      <c r="J929" s="287">
        <f t="shared" si="75"/>
        <v>0</v>
      </c>
      <c r="K929" s="288" t="s">
        <v>104</v>
      </c>
      <c r="L929" s="288"/>
      <c r="M929" s="289">
        <f t="shared" si="76"/>
        <v>0</v>
      </c>
      <c r="N929" s="289">
        <f t="shared" si="77"/>
        <v>0</v>
      </c>
      <c r="O929" s="290">
        <f>IF(K929="nio",0,IF(K929&gt;0,VLOOKUP(G929,'3-Productie normen'!A:K,VLOOKUP(K929,'3-Productie normen'!$B$35:$C$41,2,FALSE),FALSE)))/VLOOKUP(B929,'2-Kosten per locatie'!$A$12:$C$15,3,FALSE)</f>
        <v>0</v>
      </c>
      <c r="P929" s="290">
        <f t="shared" si="78"/>
        <v>0</v>
      </c>
      <c r="Q929" s="291"/>
      <c r="S929" s="292">
        <f t="shared" si="79"/>
        <v>0</v>
      </c>
    </row>
    <row r="930" spans="1:19" ht="14.1" customHeight="1">
      <c r="A930" s="38">
        <v>930</v>
      </c>
      <c r="B930" s="253" t="s">
        <v>38</v>
      </c>
      <c r="C930" s="253" t="s">
        <v>986</v>
      </c>
      <c r="D930" s="284" t="s">
        <v>219</v>
      </c>
      <c r="E930" s="49" t="s">
        <v>1334</v>
      </c>
      <c r="F930" s="50" t="s">
        <v>1318</v>
      </c>
      <c r="G930" s="194" t="s">
        <v>65</v>
      </c>
      <c r="H930" s="268"/>
      <c r="I930" s="286">
        <v>349.19155257844398</v>
      </c>
      <c r="J930" s="287">
        <f t="shared" si="75"/>
        <v>0</v>
      </c>
      <c r="K930" s="288" t="s">
        <v>104</v>
      </c>
      <c r="L930" s="288"/>
      <c r="M930" s="289">
        <f t="shared" si="76"/>
        <v>0</v>
      </c>
      <c r="N930" s="289">
        <f t="shared" si="77"/>
        <v>0</v>
      </c>
      <c r="O930" s="290">
        <f>IF(K930="nio",0,IF(K930&gt;0,VLOOKUP(G930,'3-Productie normen'!A:K,VLOOKUP(K930,'3-Productie normen'!$B$35:$C$41,2,FALSE),FALSE)))/VLOOKUP(B930,'2-Kosten per locatie'!$A$12:$C$15,3,FALSE)</f>
        <v>0</v>
      </c>
      <c r="P930" s="290">
        <f t="shared" si="78"/>
        <v>0</v>
      </c>
      <c r="Q930" s="291"/>
      <c r="S930" s="292">
        <f t="shared" si="79"/>
        <v>0</v>
      </c>
    </row>
    <row r="931" spans="1:19" ht="14.1" customHeight="1">
      <c r="A931" s="38">
        <v>931</v>
      </c>
      <c r="B931" s="253" t="s">
        <v>38</v>
      </c>
      <c r="C931" s="253" t="s">
        <v>986</v>
      </c>
      <c r="D931" s="284" t="s">
        <v>219</v>
      </c>
      <c r="E931" s="49" t="s">
        <v>1335</v>
      </c>
      <c r="F931" s="50" t="s">
        <v>1318</v>
      </c>
      <c r="G931" s="194" t="s">
        <v>65</v>
      </c>
      <c r="H931" s="268"/>
      <c r="I931" s="286">
        <v>12.215</v>
      </c>
      <c r="J931" s="287">
        <f t="shared" si="75"/>
        <v>0</v>
      </c>
      <c r="K931" s="288" t="s">
        <v>104</v>
      </c>
      <c r="L931" s="288"/>
      <c r="M931" s="289">
        <f t="shared" si="76"/>
        <v>0</v>
      </c>
      <c r="N931" s="289">
        <f t="shared" si="77"/>
        <v>0</v>
      </c>
      <c r="O931" s="290">
        <f>IF(K931="nio",0,IF(K931&gt;0,VLOOKUP(G931,'3-Productie normen'!A:K,VLOOKUP(K931,'3-Productie normen'!$B$35:$C$41,2,FALSE),FALSE)))/VLOOKUP(B931,'2-Kosten per locatie'!$A$12:$C$15,3,FALSE)</f>
        <v>0</v>
      </c>
      <c r="P931" s="290">
        <f t="shared" si="78"/>
        <v>0</v>
      </c>
      <c r="Q931" s="291"/>
      <c r="S931" s="292">
        <f t="shared" si="79"/>
        <v>0</v>
      </c>
    </row>
    <row r="932" spans="1:19" ht="14.1" customHeight="1">
      <c r="A932" s="38">
        <v>932</v>
      </c>
      <c r="B932" s="253" t="s">
        <v>38</v>
      </c>
      <c r="C932" s="253" t="s">
        <v>986</v>
      </c>
      <c r="D932" s="284" t="s">
        <v>219</v>
      </c>
      <c r="E932" s="49" t="s">
        <v>1336</v>
      </c>
      <c r="F932" s="50" t="s">
        <v>1318</v>
      </c>
      <c r="G932" s="194" t="s">
        <v>65</v>
      </c>
      <c r="H932" s="268"/>
      <c r="I932" s="286">
        <v>96.585187216581005</v>
      </c>
      <c r="J932" s="287">
        <f t="shared" si="75"/>
        <v>0</v>
      </c>
      <c r="K932" s="288" t="s">
        <v>104</v>
      </c>
      <c r="L932" s="288"/>
      <c r="M932" s="289">
        <f t="shared" si="76"/>
        <v>0</v>
      </c>
      <c r="N932" s="289">
        <f t="shared" si="77"/>
        <v>0</v>
      </c>
      <c r="O932" s="290">
        <f>IF(K932="nio",0,IF(K932&gt;0,VLOOKUP(G932,'3-Productie normen'!A:K,VLOOKUP(K932,'3-Productie normen'!$B$35:$C$41,2,FALSE),FALSE)))/VLOOKUP(B932,'2-Kosten per locatie'!$A$12:$C$15,3,FALSE)</f>
        <v>0</v>
      </c>
      <c r="P932" s="290">
        <f t="shared" si="78"/>
        <v>0</v>
      </c>
      <c r="Q932" s="291"/>
      <c r="S932" s="292">
        <f t="shared" si="79"/>
        <v>0</v>
      </c>
    </row>
    <row r="933" spans="1:19" ht="14.1" customHeight="1">
      <c r="A933" s="38">
        <v>933</v>
      </c>
      <c r="B933" s="253" t="s">
        <v>38</v>
      </c>
      <c r="C933" s="253" t="s">
        <v>986</v>
      </c>
      <c r="D933" s="284" t="s">
        <v>219</v>
      </c>
      <c r="E933" s="49" t="s">
        <v>1337</v>
      </c>
      <c r="F933" s="50" t="s">
        <v>1318</v>
      </c>
      <c r="G933" s="194" t="s">
        <v>65</v>
      </c>
      <c r="H933" s="268"/>
      <c r="I933" s="286">
        <v>1.5721499999999999</v>
      </c>
      <c r="J933" s="287">
        <f t="shared" si="75"/>
        <v>0</v>
      </c>
      <c r="K933" s="288" t="s">
        <v>104</v>
      </c>
      <c r="L933" s="288"/>
      <c r="M933" s="289">
        <f t="shared" si="76"/>
        <v>0</v>
      </c>
      <c r="N933" s="289">
        <f t="shared" si="77"/>
        <v>0</v>
      </c>
      <c r="O933" s="290">
        <f>IF(K933="nio",0,IF(K933&gt;0,VLOOKUP(G933,'3-Productie normen'!A:K,VLOOKUP(K933,'3-Productie normen'!$B$35:$C$41,2,FALSE),FALSE)))/VLOOKUP(B933,'2-Kosten per locatie'!$A$12:$C$15,3,FALSE)</f>
        <v>0</v>
      </c>
      <c r="P933" s="290">
        <f t="shared" si="78"/>
        <v>0</v>
      </c>
      <c r="Q933" s="291"/>
      <c r="S933" s="292">
        <f t="shared" si="79"/>
        <v>0</v>
      </c>
    </row>
    <row r="934" spans="1:19" ht="14.1" customHeight="1">
      <c r="A934" s="38">
        <v>934</v>
      </c>
      <c r="B934" s="253" t="s">
        <v>38</v>
      </c>
      <c r="C934" s="253" t="s">
        <v>986</v>
      </c>
      <c r="D934" s="284" t="s">
        <v>219</v>
      </c>
      <c r="E934" s="49" t="s">
        <v>1338</v>
      </c>
      <c r="F934" s="50" t="s">
        <v>1318</v>
      </c>
      <c r="G934" s="194" t="s">
        <v>65</v>
      </c>
      <c r="H934" s="268"/>
      <c r="I934" s="286">
        <v>1.5721499999999999</v>
      </c>
      <c r="J934" s="287">
        <f t="shared" si="75"/>
        <v>0</v>
      </c>
      <c r="K934" s="288" t="s">
        <v>104</v>
      </c>
      <c r="L934" s="288"/>
      <c r="M934" s="289">
        <f t="shared" si="76"/>
        <v>0</v>
      </c>
      <c r="N934" s="289">
        <f t="shared" si="77"/>
        <v>0</v>
      </c>
      <c r="O934" s="290">
        <f>IF(K934="nio",0,IF(K934&gt;0,VLOOKUP(G934,'3-Productie normen'!A:K,VLOOKUP(K934,'3-Productie normen'!$B$35:$C$41,2,FALSE),FALSE)))/VLOOKUP(B934,'2-Kosten per locatie'!$A$12:$C$15,3,FALSE)</f>
        <v>0</v>
      </c>
      <c r="P934" s="290">
        <f t="shared" si="78"/>
        <v>0</v>
      </c>
      <c r="Q934" s="291"/>
      <c r="S934" s="292">
        <f t="shared" si="79"/>
        <v>0</v>
      </c>
    </row>
    <row r="935" spans="1:19" ht="14.1" customHeight="1">
      <c r="A935" s="38">
        <v>935</v>
      </c>
      <c r="B935" s="253" t="s">
        <v>38</v>
      </c>
      <c r="C935" s="253" t="s">
        <v>986</v>
      </c>
      <c r="D935" s="284" t="s">
        <v>219</v>
      </c>
      <c r="E935" s="49" t="s">
        <v>1339</v>
      </c>
      <c r="F935" s="50" t="s">
        <v>1318</v>
      </c>
      <c r="G935" s="194" t="s">
        <v>65</v>
      </c>
      <c r="H935" s="268"/>
      <c r="I935" s="286">
        <v>24.204599999999999</v>
      </c>
      <c r="J935" s="287">
        <f t="shared" si="75"/>
        <v>0</v>
      </c>
      <c r="K935" s="288" t="s">
        <v>104</v>
      </c>
      <c r="L935" s="288"/>
      <c r="M935" s="289">
        <f t="shared" si="76"/>
        <v>0</v>
      </c>
      <c r="N935" s="289">
        <f t="shared" si="77"/>
        <v>0</v>
      </c>
      <c r="O935" s="290">
        <f>IF(K935="nio",0,IF(K935&gt;0,VLOOKUP(G935,'3-Productie normen'!A:K,VLOOKUP(K935,'3-Productie normen'!$B$35:$C$41,2,FALSE),FALSE)))/VLOOKUP(B935,'2-Kosten per locatie'!$A$12:$C$15,3,FALSE)</f>
        <v>0</v>
      </c>
      <c r="P935" s="290">
        <f t="shared" si="78"/>
        <v>0</v>
      </c>
      <c r="Q935" s="291"/>
      <c r="S935" s="292">
        <f t="shared" si="79"/>
        <v>0</v>
      </c>
    </row>
    <row r="936" spans="1:19" ht="14.1" customHeight="1">
      <c r="A936" s="38">
        <v>936</v>
      </c>
      <c r="B936" s="253" t="s">
        <v>38</v>
      </c>
      <c r="C936" s="253" t="s">
        <v>986</v>
      </c>
      <c r="D936" s="284" t="s">
        <v>219</v>
      </c>
      <c r="E936" s="49" t="s">
        <v>1340</v>
      </c>
      <c r="F936" s="50" t="s">
        <v>1318</v>
      </c>
      <c r="G936" s="194" t="s">
        <v>65</v>
      </c>
      <c r="H936" s="268"/>
      <c r="I936" s="286">
        <v>24.204599999999999</v>
      </c>
      <c r="J936" s="287">
        <f t="shared" si="75"/>
        <v>0</v>
      </c>
      <c r="K936" s="288" t="s">
        <v>104</v>
      </c>
      <c r="L936" s="288"/>
      <c r="M936" s="289">
        <f t="shared" si="76"/>
        <v>0</v>
      </c>
      <c r="N936" s="289">
        <f t="shared" si="77"/>
        <v>0</v>
      </c>
      <c r="O936" s="290">
        <f>IF(K936="nio",0,IF(K936&gt;0,VLOOKUP(G936,'3-Productie normen'!A:K,VLOOKUP(K936,'3-Productie normen'!$B$35:$C$41,2,FALSE),FALSE)))/VLOOKUP(B936,'2-Kosten per locatie'!$A$12:$C$15,3,FALSE)</f>
        <v>0</v>
      </c>
      <c r="P936" s="290">
        <f t="shared" si="78"/>
        <v>0</v>
      </c>
      <c r="Q936" s="291"/>
      <c r="S936" s="292">
        <f t="shared" si="79"/>
        <v>0</v>
      </c>
    </row>
    <row r="937" spans="1:19" ht="14.1" customHeight="1">
      <c r="A937" s="38">
        <v>937</v>
      </c>
      <c r="B937" s="253" t="s">
        <v>38</v>
      </c>
      <c r="C937" s="253" t="s">
        <v>986</v>
      </c>
      <c r="D937" s="284" t="s">
        <v>219</v>
      </c>
      <c r="E937" s="49" t="s">
        <v>1341</v>
      </c>
      <c r="F937" s="50" t="s">
        <v>1318</v>
      </c>
      <c r="G937" s="194" t="s">
        <v>65</v>
      </c>
      <c r="H937" s="268"/>
      <c r="I937" s="286">
        <v>10.555119793619999</v>
      </c>
      <c r="J937" s="287">
        <f t="shared" si="75"/>
        <v>0</v>
      </c>
      <c r="K937" s="288" t="s">
        <v>104</v>
      </c>
      <c r="L937" s="288"/>
      <c r="M937" s="289">
        <f t="shared" si="76"/>
        <v>0</v>
      </c>
      <c r="N937" s="289">
        <f t="shared" si="77"/>
        <v>0</v>
      </c>
      <c r="O937" s="290">
        <f>IF(K937="nio",0,IF(K937&gt;0,VLOOKUP(G937,'3-Productie normen'!A:K,VLOOKUP(K937,'3-Productie normen'!$B$35:$C$41,2,FALSE),FALSE)))/VLOOKUP(B937,'2-Kosten per locatie'!$A$12:$C$15,3,FALSE)</f>
        <v>0</v>
      </c>
      <c r="P937" s="290">
        <f t="shared" si="78"/>
        <v>0</v>
      </c>
      <c r="Q937" s="291"/>
      <c r="S937" s="292">
        <f t="shared" si="79"/>
        <v>0</v>
      </c>
    </row>
    <row r="938" spans="1:19" ht="14.1" customHeight="1">
      <c r="A938" s="38">
        <v>938</v>
      </c>
      <c r="B938" s="253" t="s">
        <v>38</v>
      </c>
      <c r="C938" s="253" t="s">
        <v>986</v>
      </c>
      <c r="D938" s="284" t="s">
        <v>219</v>
      </c>
      <c r="E938" s="49" t="s">
        <v>1342</v>
      </c>
      <c r="F938" s="50" t="s">
        <v>1318</v>
      </c>
      <c r="G938" s="194" t="s">
        <v>65</v>
      </c>
      <c r="H938" s="268"/>
      <c r="I938" s="286">
        <v>98.417695277869001</v>
      </c>
      <c r="J938" s="287">
        <f t="shared" si="75"/>
        <v>0</v>
      </c>
      <c r="K938" s="288" t="s">
        <v>104</v>
      </c>
      <c r="L938" s="288"/>
      <c r="M938" s="289">
        <f t="shared" si="76"/>
        <v>0</v>
      </c>
      <c r="N938" s="289">
        <f t="shared" si="77"/>
        <v>0</v>
      </c>
      <c r="O938" s="290">
        <f>IF(K938="nio",0,IF(K938&gt;0,VLOOKUP(G938,'3-Productie normen'!A:K,VLOOKUP(K938,'3-Productie normen'!$B$35:$C$41,2,FALSE),FALSE)))/VLOOKUP(B938,'2-Kosten per locatie'!$A$12:$C$15,3,FALSE)</f>
        <v>0</v>
      </c>
      <c r="P938" s="290">
        <f t="shared" si="78"/>
        <v>0</v>
      </c>
      <c r="Q938" s="291"/>
      <c r="S938" s="292">
        <f t="shared" si="79"/>
        <v>0</v>
      </c>
    </row>
    <row r="939" spans="1:19" ht="14.1" customHeight="1">
      <c r="A939" s="38">
        <v>939</v>
      </c>
      <c r="B939" s="253" t="s">
        <v>38</v>
      </c>
      <c r="C939" s="253" t="s">
        <v>986</v>
      </c>
      <c r="D939" s="284" t="s">
        <v>219</v>
      </c>
      <c r="E939" s="49" t="s">
        <v>1343</v>
      </c>
      <c r="F939" s="50" t="s">
        <v>1318</v>
      </c>
      <c r="G939" s="194" t="s">
        <v>65</v>
      </c>
      <c r="H939" s="268"/>
      <c r="I939" s="286">
        <v>1.8668023484239999</v>
      </c>
      <c r="J939" s="287">
        <f t="shared" si="75"/>
        <v>0</v>
      </c>
      <c r="K939" s="288" t="s">
        <v>104</v>
      </c>
      <c r="L939" s="288"/>
      <c r="M939" s="289">
        <f t="shared" si="76"/>
        <v>0</v>
      </c>
      <c r="N939" s="289">
        <f t="shared" si="77"/>
        <v>0</v>
      </c>
      <c r="O939" s="290">
        <f>IF(K939="nio",0,IF(K939&gt;0,VLOOKUP(G939,'3-Productie normen'!A:K,VLOOKUP(K939,'3-Productie normen'!$B$35:$C$41,2,FALSE),FALSE)))/VLOOKUP(B939,'2-Kosten per locatie'!$A$12:$C$15,3,FALSE)</f>
        <v>0</v>
      </c>
      <c r="P939" s="290">
        <f t="shared" si="78"/>
        <v>0</v>
      </c>
      <c r="Q939" s="291"/>
      <c r="S939" s="292">
        <f t="shared" si="79"/>
        <v>0</v>
      </c>
    </row>
    <row r="940" spans="1:19" ht="14.1" customHeight="1">
      <c r="A940" s="38">
        <v>940</v>
      </c>
      <c r="B940" s="253" t="s">
        <v>38</v>
      </c>
      <c r="C940" s="253" t="s">
        <v>986</v>
      </c>
      <c r="D940" s="284" t="s">
        <v>219</v>
      </c>
      <c r="E940" s="49" t="s">
        <v>1344</v>
      </c>
      <c r="F940" s="50" t="s">
        <v>1318</v>
      </c>
      <c r="G940" s="194" t="s">
        <v>65</v>
      </c>
      <c r="H940" s="268"/>
      <c r="I940" s="286">
        <v>1.866866594495</v>
      </c>
      <c r="J940" s="287">
        <f t="shared" si="75"/>
        <v>0</v>
      </c>
      <c r="K940" s="288" t="s">
        <v>104</v>
      </c>
      <c r="L940" s="288"/>
      <c r="M940" s="289">
        <f t="shared" si="76"/>
        <v>0</v>
      </c>
      <c r="N940" s="289">
        <f t="shared" si="77"/>
        <v>0</v>
      </c>
      <c r="O940" s="290">
        <f>IF(K940="nio",0,IF(K940&gt;0,VLOOKUP(G940,'3-Productie normen'!A:K,VLOOKUP(K940,'3-Productie normen'!$B$35:$C$41,2,FALSE),FALSE)))/VLOOKUP(B940,'2-Kosten per locatie'!$A$12:$C$15,3,FALSE)</f>
        <v>0</v>
      </c>
      <c r="P940" s="290">
        <f t="shared" si="78"/>
        <v>0</v>
      </c>
      <c r="Q940" s="291"/>
      <c r="S940" s="292">
        <f t="shared" si="79"/>
        <v>0</v>
      </c>
    </row>
    <row r="941" spans="1:19" ht="14.1" customHeight="1">
      <c r="A941" s="38">
        <v>941</v>
      </c>
      <c r="B941" s="253" t="s">
        <v>38</v>
      </c>
      <c r="C941" s="253" t="s">
        <v>986</v>
      </c>
      <c r="D941" s="284" t="s">
        <v>219</v>
      </c>
      <c r="E941" s="49" t="s">
        <v>1345</v>
      </c>
      <c r="F941" s="50" t="s">
        <v>1318</v>
      </c>
      <c r="G941" s="194" t="s">
        <v>65</v>
      </c>
      <c r="H941" s="268"/>
      <c r="I941" s="286">
        <v>50.945387002185001</v>
      </c>
      <c r="J941" s="287">
        <f t="shared" si="75"/>
        <v>0</v>
      </c>
      <c r="K941" s="288" t="s">
        <v>104</v>
      </c>
      <c r="L941" s="288"/>
      <c r="M941" s="289">
        <f t="shared" si="76"/>
        <v>0</v>
      </c>
      <c r="N941" s="289">
        <f t="shared" si="77"/>
        <v>0</v>
      </c>
      <c r="O941" s="290">
        <f>IF(K941="nio",0,IF(K941&gt;0,VLOOKUP(G941,'3-Productie normen'!A:K,VLOOKUP(K941,'3-Productie normen'!$B$35:$C$41,2,FALSE),FALSE)))/VLOOKUP(B941,'2-Kosten per locatie'!$A$12:$C$15,3,FALSE)</f>
        <v>0</v>
      </c>
      <c r="P941" s="290">
        <f t="shared" si="78"/>
        <v>0</v>
      </c>
      <c r="Q941" s="291"/>
      <c r="S941" s="292">
        <f t="shared" si="79"/>
        <v>0</v>
      </c>
    </row>
    <row r="942" spans="1:19" ht="14.1" customHeight="1">
      <c r="A942" s="38">
        <v>942</v>
      </c>
      <c r="B942" s="253" t="s">
        <v>38</v>
      </c>
      <c r="C942" s="253" t="s">
        <v>986</v>
      </c>
      <c r="D942" s="284" t="s">
        <v>219</v>
      </c>
      <c r="E942" s="49" t="s">
        <v>1346</v>
      </c>
      <c r="F942" s="50" t="s">
        <v>1318</v>
      </c>
      <c r="G942" s="194" t="s">
        <v>65</v>
      </c>
      <c r="H942" s="268"/>
      <c r="I942" s="286">
        <v>27.382794184350999</v>
      </c>
      <c r="J942" s="287">
        <f t="shared" si="75"/>
        <v>0</v>
      </c>
      <c r="K942" s="288" t="s">
        <v>104</v>
      </c>
      <c r="L942" s="288"/>
      <c r="M942" s="289">
        <f t="shared" si="76"/>
        <v>0</v>
      </c>
      <c r="N942" s="289">
        <f t="shared" si="77"/>
        <v>0</v>
      </c>
      <c r="O942" s="290">
        <f>IF(K942="nio",0,IF(K942&gt;0,VLOOKUP(G942,'3-Productie normen'!A:K,VLOOKUP(K942,'3-Productie normen'!$B$35:$C$41,2,FALSE),FALSE)))/VLOOKUP(B942,'2-Kosten per locatie'!$A$12:$C$15,3,FALSE)</f>
        <v>0</v>
      </c>
      <c r="P942" s="290">
        <f t="shared" si="78"/>
        <v>0</v>
      </c>
      <c r="Q942" s="291"/>
      <c r="S942" s="292">
        <f t="shared" si="79"/>
        <v>0</v>
      </c>
    </row>
    <row r="943" spans="1:19" ht="14.1" customHeight="1">
      <c r="A943" s="38">
        <v>943</v>
      </c>
      <c r="B943" s="253" t="s">
        <v>38</v>
      </c>
      <c r="C943" s="253" t="s">
        <v>986</v>
      </c>
      <c r="D943" s="284" t="s">
        <v>219</v>
      </c>
      <c r="E943" s="49" t="s">
        <v>1347</v>
      </c>
      <c r="F943" s="50" t="s">
        <v>1318</v>
      </c>
      <c r="G943" s="194" t="s">
        <v>65</v>
      </c>
      <c r="H943" s="268"/>
      <c r="I943" s="286">
        <v>4.7054068750000004</v>
      </c>
      <c r="J943" s="287">
        <f t="shared" si="75"/>
        <v>0</v>
      </c>
      <c r="K943" s="288" t="s">
        <v>104</v>
      </c>
      <c r="L943" s="288"/>
      <c r="M943" s="289">
        <f t="shared" si="76"/>
        <v>0</v>
      </c>
      <c r="N943" s="289">
        <f t="shared" si="77"/>
        <v>0</v>
      </c>
      <c r="O943" s="290">
        <f>IF(K943="nio",0,IF(K943&gt;0,VLOOKUP(G943,'3-Productie normen'!A:K,VLOOKUP(K943,'3-Productie normen'!$B$35:$C$41,2,FALSE),FALSE)))/VLOOKUP(B943,'2-Kosten per locatie'!$A$12:$C$15,3,FALSE)</f>
        <v>0</v>
      </c>
      <c r="P943" s="290">
        <f t="shared" si="78"/>
        <v>0</v>
      </c>
      <c r="Q943" s="291"/>
      <c r="S943" s="292">
        <f t="shared" si="79"/>
        <v>0</v>
      </c>
    </row>
    <row r="944" spans="1:19" ht="14.1" customHeight="1">
      <c r="A944" s="38">
        <v>944</v>
      </c>
      <c r="B944" s="253" t="s">
        <v>38</v>
      </c>
      <c r="C944" s="253" t="s">
        <v>986</v>
      </c>
      <c r="D944" s="284" t="s">
        <v>219</v>
      </c>
      <c r="E944" s="49" t="s">
        <v>1348</v>
      </c>
      <c r="F944" s="50" t="s">
        <v>1145</v>
      </c>
      <c r="G944" s="194" t="s">
        <v>65</v>
      </c>
      <c r="H944" s="268"/>
      <c r="I944" s="286">
        <v>0.437718170292</v>
      </c>
      <c r="J944" s="287">
        <f t="shared" si="75"/>
        <v>0</v>
      </c>
      <c r="K944" s="288" t="s">
        <v>104</v>
      </c>
      <c r="L944" s="288"/>
      <c r="M944" s="289">
        <f t="shared" si="76"/>
        <v>0</v>
      </c>
      <c r="N944" s="289">
        <f t="shared" si="77"/>
        <v>0</v>
      </c>
      <c r="O944" s="290">
        <f>IF(K944="nio",0,IF(K944&gt;0,VLOOKUP(G944,'3-Productie normen'!A:K,VLOOKUP(K944,'3-Productie normen'!$B$35:$C$41,2,FALSE),FALSE)))/VLOOKUP(B944,'2-Kosten per locatie'!$A$12:$C$15,3,FALSE)</f>
        <v>0</v>
      </c>
      <c r="P944" s="290">
        <f t="shared" si="78"/>
        <v>0</v>
      </c>
      <c r="Q944" s="291"/>
      <c r="S944" s="292">
        <f t="shared" si="79"/>
        <v>0</v>
      </c>
    </row>
    <row r="945" spans="1:19" ht="14.1" customHeight="1">
      <c r="A945" s="38">
        <v>945</v>
      </c>
      <c r="B945" s="253" t="s">
        <v>38</v>
      </c>
      <c r="C945" s="253" t="s">
        <v>986</v>
      </c>
      <c r="D945" s="284" t="s">
        <v>301</v>
      </c>
      <c r="E945" s="49" t="s">
        <v>1349</v>
      </c>
      <c r="F945" s="50" t="s">
        <v>1350</v>
      </c>
      <c r="G945" s="271" t="s">
        <v>60</v>
      </c>
      <c r="H945" s="268"/>
      <c r="I945" s="286">
        <v>43.830538326122998</v>
      </c>
      <c r="J945" s="287">
        <f t="shared" si="75"/>
        <v>200</v>
      </c>
      <c r="K945" s="288">
        <v>200</v>
      </c>
      <c r="L945" s="288"/>
      <c r="M945" s="289" t="e">
        <f t="shared" si="76"/>
        <v>#DIV/0!</v>
      </c>
      <c r="N945" s="289">
        <f t="shared" si="77"/>
        <v>0</v>
      </c>
      <c r="O945" s="290">
        <f>IF(K945="nio",0,IF(K945&gt;0,VLOOKUP(G945,'3-Productie normen'!A:K,VLOOKUP(K945,'3-Productie normen'!$B$35:$C$41,2,FALSE),FALSE)))/VLOOKUP(B945,'2-Kosten per locatie'!$A$12:$C$15,3,FALSE)</f>
        <v>0</v>
      </c>
      <c r="P945" s="290">
        <f t="shared" si="78"/>
        <v>0</v>
      </c>
      <c r="Q945" s="291"/>
      <c r="S945" s="292">
        <f t="shared" si="79"/>
        <v>8766.1076652245993</v>
      </c>
    </row>
    <row r="946" spans="1:19" ht="14.1" customHeight="1">
      <c r="A946" s="38">
        <v>946</v>
      </c>
      <c r="B946" s="253" t="s">
        <v>38</v>
      </c>
      <c r="C946" s="253" t="s">
        <v>986</v>
      </c>
      <c r="D946" s="284" t="s">
        <v>301</v>
      </c>
      <c r="E946" s="49" t="s">
        <v>1351</v>
      </c>
      <c r="F946" s="50" t="s">
        <v>1350</v>
      </c>
      <c r="G946" s="271" t="s">
        <v>60</v>
      </c>
      <c r="H946" s="268"/>
      <c r="I946" s="286">
        <v>39.845603634063998</v>
      </c>
      <c r="J946" s="287">
        <f t="shared" si="75"/>
        <v>200</v>
      </c>
      <c r="K946" s="288">
        <v>200</v>
      </c>
      <c r="L946" s="288"/>
      <c r="M946" s="289" t="e">
        <f t="shared" si="76"/>
        <v>#DIV/0!</v>
      </c>
      <c r="N946" s="289">
        <f t="shared" si="77"/>
        <v>0</v>
      </c>
      <c r="O946" s="290">
        <f>IF(K946="nio",0,IF(K946&gt;0,VLOOKUP(G946,'3-Productie normen'!A:K,VLOOKUP(K946,'3-Productie normen'!$B$35:$C$41,2,FALSE),FALSE)))/VLOOKUP(B946,'2-Kosten per locatie'!$A$12:$C$15,3,FALSE)</f>
        <v>0</v>
      </c>
      <c r="P946" s="290">
        <f t="shared" si="78"/>
        <v>0</v>
      </c>
      <c r="Q946" s="291"/>
      <c r="S946" s="292">
        <f t="shared" si="79"/>
        <v>7969.1207268128001</v>
      </c>
    </row>
    <row r="947" spans="1:19" ht="14.1" customHeight="1">
      <c r="A947" s="38">
        <v>947</v>
      </c>
      <c r="B947" s="253" t="s">
        <v>38</v>
      </c>
      <c r="C947" s="253" t="s">
        <v>986</v>
      </c>
      <c r="D947" s="284" t="s">
        <v>301</v>
      </c>
      <c r="E947" s="49" t="s">
        <v>1352</v>
      </c>
      <c r="F947" s="50" t="s">
        <v>1350</v>
      </c>
      <c r="G947" s="271" t="s">
        <v>60</v>
      </c>
      <c r="H947" s="268"/>
      <c r="I947" s="286">
        <v>53.670202787402999</v>
      </c>
      <c r="J947" s="287">
        <f t="shared" si="75"/>
        <v>200</v>
      </c>
      <c r="K947" s="288">
        <v>200</v>
      </c>
      <c r="L947" s="288"/>
      <c r="M947" s="289" t="e">
        <f t="shared" si="76"/>
        <v>#DIV/0!</v>
      </c>
      <c r="N947" s="289">
        <f t="shared" si="77"/>
        <v>0</v>
      </c>
      <c r="O947" s="290">
        <f>IF(K947="nio",0,IF(K947&gt;0,VLOOKUP(G947,'3-Productie normen'!A:K,VLOOKUP(K947,'3-Productie normen'!$B$35:$C$41,2,FALSE),FALSE)))/VLOOKUP(B947,'2-Kosten per locatie'!$A$12:$C$15,3,FALSE)</f>
        <v>0</v>
      </c>
      <c r="P947" s="290">
        <f t="shared" si="78"/>
        <v>0</v>
      </c>
      <c r="Q947" s="291"/>
      <c r="S947" s="292">
        <f t="shared" si="79"/>
        <v>10734.040557480599</v>
      </c>
    </row>
    <row r="948" spans="1:19" ht="14.1" customHeight="1">
      <c r="A948" s="38">
        <v>948</v>
      </c>
      <c r="B948" s="253" t="s">
        <v>38</v>
      </c>
      <c r="C948" s="253" t="s">
        <v>986</v>
      </c>
      <c r="D948" s="284" t="s">
        <v>301</v>
      </c>
      <c r="E948" s="49" t="s">
        <v>1353</v>
      </c>
      <c r="F948" s="50" t="s">
        <v>969</v>
      </c>
      <c r="G948" s="194" t="s">
        <v>65</v>
      </c>
      <c r="H948" s="268"/>
      <c r="I948" s="286">
        <v>12.058429165662</v>
      </c>
      <c r="J948" s="287">
        <f t="shared" si="75"/>
        <v>0</v>
      </c>
      <c r="K948" s="288" t="s">
        <v>104</v>
      </c>
      <c r="L948" s="288"/>
      <c r="M948" s="289">
        <f t="shared" si="76"/>
        <v>0</v>
      </c>
      <c r="N948" s="289">
        <f t="shared" si="77"/>
        <v>0</v>
      </c>
      <c r="O948" s="290">
        <f>IF(K948="nio",0,IF(K948&gt;0,VLOOKUP(G948,'3-Productie normen'!A:K,VLOOKUP(K948,'3-Productie normen'!$B$35:$C$41,2,FALSE),FALSE)))/VLOOKUP(B948,'2-Kosten per locatie'!$A$12:$C$15,3,FALSE)</f>
        <v>0</v>
      </c>
      <c r="P948" s="290">
        <f t="shared" si="78"/>
        <v>0</v>
      </c>
      <c r="Q948" s="291"/>
      <c r="S948" s="292">
        <f t="shared" si="79"/>
        <v>0</v>
      </c>
    </row>
    <row r="949" spans="1:19" ht="14.1" customHeight="1">
      <c r="A949" s="38">
        <v>949</v>
      </c>
      <c r="B949" s="253" t="s">
        <v>38</v>
      </c>
      <c r="C949" s="253" t="s">
        <v>986</v>
      </c>
      <c r="D949" s="284" t="s">
        <v>301</v>
      </c>
      <c r="E949" s="49" t="s">
        <v>1354</v>
      </c>
      <c r="F949" s="50" t="s">
        <v>969</v>
      </c>
      <c r="G949" s="194" t="s">
        <v>65</v>
      </c>
      <c r="H949" s="268"/>
      <c r="I949" s="286">
        <v>21.415605405126001</v>
      </c>
      <c r="J949" s="287">
        <f t="shared" si="75"/>
        <v>0</v>
      </c>
      <c r="K949" s="288" t="s">
        <v>104</v>
      </c>
      <c r="L949" s="288"/>
      <c r="M949" s="289">
        <f t="shared" si="76"/>
        <v>0</v>
      </c>
      <c r="N949" s="289">
        <f t="shared" si="77"/>
        <v>0</v>
      </c>
      <c r="O949" s="290">
        <f>IF(K949="nio",0,IF(K949&gt;0,VLOOKUP(G949,'3-Productie normen'!A:K,VLOOKUP(K949,'3-Productie normen'!$B$35:$C$41,2,FALSE),FALSE)))/VLOOKUP(B949,'2-Kosten per locatie'!$A$12:$C$15,3,FALSE)</f>
        <v>0</v>
      </c>
      <c r="P949" s="290">
        <f t="shared" si="78"/>
        <v>0</v>
      </c>
      <c r="Q949" s="291"/>
      <c r="S949" s="292">
        <f t="shared" si="79"/>
        <v>0</v>
      </c>
    </row>
    <row r="950" spans="1:19" ht="14.1" customHeight="1">
      <c r="A950" s="38">
        <v>950</v>
      </c>
      <c r="B950" s="253" t="s">
        <v>38</v>
      </c>
      <c r="C950" s="253" t="s">
        <v>986</v>
      </c>
      <c r="D950" s="284" t="s">
        <v>301</v>
      </c>
      <c r="E950" s="49" t="s">
        <v>1355</v>
      </c>
      <c r="F950" s="50" t="s">
        <v>1350</v>
      </c>
      <c r="G950" s="271" t="s">
        <v>60</v>
      </c>
      <c r="H950" s="268"/>
      <c r="I950" s="286">
        <v>116.8985</v>
      </c>
      <c r="J950" s="287">
        <f t="shared" si="75"/>
        <v>200</v>
      </c>
      <c r="K950" s="288">
        <v>200</v>
      </c>
      <c r="L950" s="288"/>
      <c r="M950" s="289" t="e">
        <f t="shared" si="76"/>
        <v>#DIV/0!</v>
      </c>
      <c r="N950" s="289">
        <f t="shared" si="77"/>
        <v>0</v>
      </c>
      <c r="O950" s="290">
        <f>IF(K950="nio",0,IF(K950&gt;0,VLOOKUP(G950,'3-Productie normen'!A:K,VLOOKUP(K950,'3-Productie normen'!$B$35:$C$41,2,FALSE),FALSE)))/VLOOKUP(B950,'2-Kosten per locatie'!$A$12:$C$15,3,FALSE)</f>
        <v>0</v>
      </c>
      <c r="P950" s="290">
        <f t="shared" si="78"/>
        <v>0</v>
      </c>
      <c r="Q950" s="291"/>
      <c r="S950" s="292">
        <f t="shared" si="79"/>
        <v>23379.7</v>
      </c>
    </row>
    <row r="951" spans="1:19" ht="14.1" customHeight="1">
      <c r="A951" s="38">
        <v>951</v>
      </c>
      <c r="B951" s="253" t="s">
        <v>38</v>
      </c>
      <c r="C951" s="253" t="s">
        <v>986</v>
      </c>
      <c r="D951" s="284" t="s">
        <v>301</v>
      </c>
      <c r="E951" s="49" t="s">
        <v>1356</v>
      </c>
      <c r="F951" s="50" t="s">
        <v>210</v>
      </c>
      <c r="G951" s="268" t="s">
        <v>49</v>
      </c>
      <c r="H951" s="268"/>
      <c r="I951" s="286">
        <v>135.45475925655899</v>
      </c>
      <c r="J951" s="287">
        <f t="shared" si="75"/>
        <v>200</v>
      </c>
      <c r="K951" s="288">
        <v>200</v>
      </c>
      <c r="L951" s="288"/>
      <c r="M951" s="289" t="e">
        <f t="shared" si="76"/>
        <v>#DIV/0!</v>
      </c>
      <c r="N951" s="289">
        <f t="shared" si="77"/>
        <v>0</v>
      </c>
      <c r="O951" s="290">
        <f>IF(K951="nio",0,IF(K951&gt;0,VLOOKUP(G951,'3-Productie normen'!A:K,VLOOKUP(K951,'3-Productie normen'!$B$35:$C$41,2,FALSE),FALSE)))/VLOOKUP(B951,'2-Kosten per locatie'!$A$12:$C$15,3,FALSE)</f>
        <v>0</v>
      </c>
      <c r="P951" s="290">
        <f t="shared" si="78"/>
        <v>0</v>
      </c>
      <c r="Q951" s="291"/>
      <c r="S951" s="292">
        <f t="shared" si="79"/>
        <v>27090.951851311798</v>
      </c>
    </row>
    <row r="952" spans="1:19" ht="14.1" customHeight="1">
      <c r="A952" s="38">
        <v>952</v>
      </c>
      <c r="B952" s="253" t="s">
        <v>38</v>
      </c>
      <c r="C952" s="253" t="s">
        <v>986</v>
      </c>
      <c r="D952" s="284" t="s">
        <v>301</v>
      </c>
      <c r="E952" s="49" t="s">
        <v>1357</v>
      </c>
      <c r="F952" s="50" t="s">
        <v>289</v>
      </c>
      <c r="G952" s="194" t="s">
        <v>65</v>
      </c>
      <c r="H952" s="268"/>
      <c r="I952" s="286">
        <v>11.010015068606</v>
      </c>
      <c r="J952" s="287">
        <f t="shared" si="75"/>
        <v>0</v>
      </c>
      <c r="K952" s="288" t="s">
        <v>104</v>
      </c>
      <c r="L952" s="288"/>
      <c r="M952" s="289">
        <f t="shared" si="76"/>
        <v>0</v>
      </c>
      <c r="N952" s="289">
        <f t="shared" si="77"/>
        <v>0</v>
      </c>
      <c r="O952" s="290">
        <f>IF(K952="nio",0,IF(K952&gt;0,VLOOKUP(G952,'3-Productie normen'!A:K,VLOOKUP(K952,'3-Productie normen'!$B$35:$C$41,2,FALSE),FALSE)))/VLOOKUP(B952,'2-Kosten per locatie'!$A$12:$C$15,3,FALSE)</f>
        <v>0</v>
      </c>
      <c r="P952" s="290">
        <f t="shared" si="78"/>
        <v>0</v>
      </c>
      <c r="Q952" s="291"/>
      <c r="S952" s="292">
        <f t="shared" si="79"/>
        <v>0</v>
      </c>
    </row>
    <row r="953" spans="1:19" ht="14.1" customHeight="1">
      <c r="A953" s="38">
        <v>953</v>
      </c>
      <c r="B953" s="253" t="s">
        <v>38</v>
      </c>
      <c r="C953" s="253" t="s">
        <v>986</v>
      </c>
      <c r="D953" s="284" t="s">
        <v>301</v>
      </c>
      <c r="E953" s="49" t="s">
        <v>1358</v>
      </c>
      <c r="F953" s="50" t="s">
        <v>570</v>
      </c>
      <c r="G953" s="268" t="s">
        <v>49</v>
      </c>
      <c r="H953" s="268"/>
      <c r="I953" s="286">
        <v>19.447775005126001</v>
      </c>
      <c r="J953" s="287">
        <f t="shared" si="75"/>
        <v>200</v>
      </c>
      <c r="K953" s="288">
        <v>200</v>
      </c>
      <c r="L953" s="288"/>
      <c r="M953" s="289" t="e">
        <f t="shared" si="76"/>
        <v>#DIV/0!</v>
      </c>
      <c r="N953" s="289">
        <f t="shared" si="77"/>
        <v>0</v>
      </c>
      <c r="O953" s="290">
        <f>IF(K953="nio",0,IF(K953&gt;0,VLOOKUP(G953,'3-Productie normen'!A:K,VLOOKUP(K953,'3-Productie normen'!$B$35:$C$41,2,FALSE),FALSE)))/VLOOKUP(B953,'2-Kosten per locatie'!$A$12:$C$15,3,FALSE)</f>
        <v>0</v>
      </c>
      <c r="P953" s="290">
        <f t="shared" si="78"/>
        <v>0</v>
      </c>
      <c r="Q953" s="291"/>
      <c r="S953" s="292">
        <f t="shared" si="79"/>
        <v>3889.5550010252</v>
      </c>
    </row>
    <row r="954" spans="1:19" ht="14.1" customHeight="1">
      <c r="A954" s="38">
        <v>954</v>
      </c>
      <c r="B954" s="253" t="s">
        <v>38</v>
      </c>
      <c r="C954" s="253" t="s">
        <v>986</v>
      </c>
      <c r="D954" s="284" t="s">
        <v>301</v>
      </c>
      <c r="E954" s="49" t="s">
        <v>1359</v>
      </c>
      <c r="F954" s="50" t="s">
        <v>1350</v>
      </c>
      <c r="G954" s="271" t="s">
        <v>60</v>
      </c>
      <c r="H954" s="268"/>
      <c r="I954" s="286">
        <v>277.091681378001</v>
      </c>
      <c r="J954" s="287">
        <f t="shared" si="75"/>
        <v>200</v>
      </c>
      <c r="K954" s="288">
        <v>200</v>
      </c>
      <c r="L954" s="288"/>
      <c r="M954" s="289" t="e">
        <f t="shared" si="76"/>
        <v>#DIV/0!</v>
      </c>
      <c r="N954" s="289">
        <f t="shared" si="77"/>
        <v>0</v>
      </c>
      <c r="O954" s="290">
        <f>IF(K954="nio",0,IF(K954&gt;0,VLOOKUP(G954,'3-Productie normen'!A:K,VLOOKUP(K954,'3-Productie normen'!$B$35:$C$41,2,FALSE),FALSE)))/VLOOKUP(B954,'2-Kosten per locatie'!$A$12:$C$15,3,FALSE)</f>
        <v>0</v>
      </c>
      <c r="P954" s="290">
        <f t="shared" si="78"/>
        <v>0</v>
      </c>
      <c r="Q954" s="291"/>
      <c r="S954" s="292">
        <f t="shared" si="79"/>
        <v>55418.336275600202</v>
      </c>
    </row>
    <row r="955" spans="1:19" ht="14.1" customHeight="1">
      <c r="A955" s="38">
        <v>955</v>
      </c>
      <c r="B955" s="253" t="s">
        <v>38</v>
      </c>
      <c r="C955" s="253" t="s">
        <v>986</v>
      </c>
      <c r="D955" s="284" t="s">
        <v>301</v>
      </c>
      <c r="E955" s="49" t="s">
        <v>1360</v>
      </c>
      <c r="F955" s="50" t="s">
        <v>1361</v>
      </c>
      <c r="G955" s="268" t="s">
        <v>48</v>
      </c>
      <c r="H955" s="268"/>
      <c r="I955" s="286">
        <v>5.1250980471950003</v>
      </c>
      <c r="J955" s="287">
        <f t="shared" si="75"/>
        <v>400</v>
      </c>
      <c r="K955" s="288">
        <v>200</v>
      </c>
      <c r="L955" s="288">
        <v>200</v>
      </c>
      <c r="M955" s="289" t="e">
        <f t="shared" si="76"/>
        <v>#DIV/0!</v>
      </c>
      <c r="N955" s="289" t="e">
        <f t="shared" si="77"/>
        <v>#DIV/0!</v>
      </c>
      <c r="O955" s="290">
        <f>IF(K955="nio",0,IF(K955&gt;0,VLOOKUP(G955,'3-Productie normen'!A:K,VLOOKUP(K955,'3-Productie normen'!$B$35:$C$41,2,FALSE),FALSE)))/VLOOKUP(B955,'2-Kosten per locatie'!$A$12:$C$15,3,FALSE)</f>
        <v>0</v>
      </c>
      <c r="P955" s="290">
        <f t="shared" si="78"/>
        <v>0</v>
      </c>
      <c r="Q955" s="291"/>
      <c r="S955" s="292">
        <f t="shared" si="79"/>
        <v>2050.0392188780002</v>
      </c>
    </row>
    <row r="956" spans="1:19" ht="14.1" customHeight="1">
      <c r="A956" s="38">
        <v>956</v>
      </c>
      <c r="B956" s="253" t="s">
        <v>38</v>
      </c>
      <c r="C956" s="253" t="s">
        <v>986</v>
      </c>
      <c r="D956" s="284" t="s">
        <v>301</v>
      </c>
      <c r="E956" s="49" t="s">
        <v>1362</v>
      </c>
      <c r="F956" s="50" t="s">
        <v>1363</v>
      </c>
      <c r="G956" s="268" t="s">
        <v>48</v>
      </c>
      <c r="H956" s="268"/>
      <c r="I956" s="286">
        <v>1.250433790535</v>
      </c>
      <c r="J956" s="287">
        <f t="shared" si="75"/>
        <v>400</v>
      </c>
      <c r="K956" s="288">
        <v>200</v>
      </c>
      <c r="L956" s="288">
        <v>200</v>
      </c>
      <c r="M956" s="289" t="e">
        <f t="shared" si="76"/>
        <v>#DIV/0!</v>
      </c>
      <c r="N956" s="289" t="e">
        <f t="shared" si="77"/>
        <v>#DIV/0!</v>
      </c>
      <c r="O956" s="290">
        <f>IF(K956="nio",0,IF(K956&gt;0,VLOOKUP(G956,'3-Productie normen'!A:K,VLOOKUP(K956,'3-Productie normen'!$B$35:$C$41,2,FALSE),FALSE)))/VLOOKUP(B956,'2-Kosten per locatie'!$A$12:$C$15,3,FALSE)</f>
        <v>0</v>
      </c>
      <c r="P956" s="290">
        <f t="shared" si="78"/>
        <v>0</v>
      </c>
      <c r="Q956" s="291"/>
      <c r="S956" s="292">
        <f t="shared" si="79"/>
        <v>500.17351621400002</v>
      </c>
    </row>
    <row r="957" spans="1:19" ht="14.1" customHeight="1">
      <c r="A957" s="38">
        <v>957</v>
      </c>
      <c r="B957" s="253" t="s">
        <v>38</v>
      </c>
      <c r="C957" s="253" t="s">
        <v>986</v>
      </c>
      <c r="D957" s="284" t="s">
        <v>301</v>
      </c>
      <c r="E957" s="49" t="s">
        <v>1364</v>
      </c>
      <c r="F957" s="50" t="s">
        <v>1363</v>
      </c>
      <c r="G957" s="268" t="s">
        <v>48</v>
      </c>
      <c r="H957" s="268"/>
      <c r="I957" s="286">
        <v>1.2504338437689999</v>
      </c>
      <c r="J957" s="287">
        <f t="shared" si="75"/>
        <v>400</v>
      </c>
      <c r="K957" s="288">
        <v>200</v>
      </c>
      <c r="L957" s="288">
        <v>200</v>
      </c>
      <c r="M957" s="289" t="e">
        <f t="shared" si="76"/>
        <v>#DIV/0!</v>
      </c>
      <c r="N957" s="289" t="e">
        <f t="shared" si="77"/>
        <v>#DIV/0!</v>
      </c>
      <c r="O957" s="290">
        <f>IF(K957="nio",0,IF(K957&gt;0,VLOOKUP(G957,'3-Productie normen'!A:K,VLOOKUP(K957,'3-Productie normen'!$B$35:$C$41,2,FALSE),FALSE)))/VLOOKUP(B957,'2-Kosten per locatie'!$A$12:$C$15,3,FALSE)</f>
        <v>0</v>
      </c>
      <c r="P957" s="290">
        <f t="shared" si="78"/>
        <v>0</v>
      </c>
      <c r="Q957" s="291"/>
      <c r="S957" s="292">
        <f t="shared" si="79"/>
        <v>500.17353750759997</v>
      </c>
    </row>
    <row r="958" spans="1:19" ht="14.1" customHeight="1">
      <c r="A958" s="38">
        <v>958</v>
      </c>
      <c r="B958" s="253" t="s">
        <v>38</v>
      </c>
      <c r="C958" s="253" t="s">
        <v>986</v>
      </c>
      <c r="D958" s="284" t="s">
        <v>301</v>
      </c>
      <c r="E958" s="49" t="s">
        <v>1365</v>
      </c>
      <c r="F958" s="50" t="s">
        <v>363</v>
      </c>
      <c r="G958" s="194" t="s">
        <v>65</v>
      </c>
      <c r="H958" s="268"/>
      <c r="I958" s="286">
        <v>0.42</v>
      </c>
      <c r="J958" s="287">
        <f t="shared" si="75"/>
        <v>0</v>
      </c>
      <c r="K958" s="288" t="s">
        <v>104</v>
      </c>
      <c r="L958" s="288"/>
      <c r="M958" s="289">
        <f t="shared" si="76"/>
        <v>0</v>
      </c>
      <c r="N958" s="289">
        <f t="shared" si="77"/>
        <v>0</v>
      </c>
      <c r="O958" s="290">
        <f>IF(K958="nio",0,IF(K958&gt;0,VLOOKUP(G958,'3-Productie normen'!A:K,VLOOKUP(K958,'3-Productie normen'!$B$35:$C$41,2,FALSE),FALSE)))/VLOOKUP(B958,'2-Kosten per locatie'!$A$12:$C$15,3,FALSE)</f>
        <v>0</v>
      </c>
      <c r="P958" s="290">
        <f t="shared" si="78"/>
        <v>0</v>
      </c>
      <c r="Q958" s="291"/>
      <c r="S958" s="292">
        <f t="shared" si="79"/>
        <v>0</v>
      </c>
    </row>
    <row r="959" spans="1:19" ht="14.1" customHeight="1">
      <c r="A959" s="38">
        <v>959</v>
      </c>
      <c r="B959" s="253" t="s">
        <v>38</v>
      </c>
      <c r="C959" s="253" t="s">
        <v>986</v>
      </c>
      <c r="D959" s="284" t="s">
        <v>301</v>
      </c>
      <c r="E959" s="49" t="s">
        <v>1366</v>
      </c>
      <c r="F959" s="50" t="s">
        <v>985</v>
      </c>
      <c r="G959" s="268" t="s">
        <v>48</v>
      </c>
      <c r="H959" s="268"/>
      <c r="I959" s="286">
        <v>6.8414551138449999</v>
      </c>
      <c r="J959" s="287">
        <f t="shared" ref="J959:J1022" si="80">SUM(K959:L959)</f>
        <v>400</v>
      </c>
      <c r="K959" s="288">
        <v>200</v>
      </c>
      <c r="L959" s="288">
        <v>200</v>
      </c>
      <c r="M959" s="289" t="e">
        <f t="shared" ref="M959:M1022" si="81">IF(K959="nio",0,IF(K959&gt;0,K959*I959/O959,0))</f>
        <v>#DIV/0!</v>
      </c>
      <c r="N959" s="289" t="e">
        <f t="shared" ref="N959:N1022" si="82">IF(L959&gt;0,L959*I959/P959,0)</f>
        <v>#DIV/0!</v>
      </c>
      <c r="O959" s="290">
        <f>IF(K959="nio",0,IF(K959&gt;0,VLOOKUP(G959,'3-Productie normen'!A:K,VLOOKUP(K959,'3-Productie normen'!$B$35:$C$41,2,FALSE),FALSE)))/VLOOKUP(B959,'2-Kosten per locatie'!$A$12:$C$15,3,FALSE)</f>
        <v>0</v>
      </c>
      <c r="P959" s="290">
        <f t="shared" ref="P959:P1022" si="83">IF(L959&gt;0,O959*$P$8,0)</f>
        <v>0</v>
      </c>
      <c r="Q959" s="291"/>
      <c r="S959" s="292">
        <f t="shared" ref="S959:S1022" si="84">J959*I959</f>
        <v>2736.5820455379999</v>
      </c>
    </row>
    <row r="960" spans="1:19" ht="14.1" customHeight="1">
      <c r="A960" s="38">
        <v>960</v>
      </c>
      <c r="B960" s="253" t="s">
        <v>38</v>
      </c>
      <c r="C960" s="253" t="s">
        <v>986</v>
      </c>
      <c r="D960" s="284" t="s">
        <v>301</v>
      </c>
      <c r="E960" s="49" t="s">
        <v>1367</v>
      </c>
      <c r="F960" s="50" t="s">
        <v>221</v>
      </c>
      <c r="G960" s="268" t="s">
        <v>48</v>
      </c>
      <c r="H960" s="268"/>
      <c r="I960" s="286">
        <v>0.87550309668699999</v>
      </c>
      <c r="J960" s="287">
        <f t="shared" si="80"/>
        <v>400</v>
      </c>
      <c r="K960" s="288">
        <v>200</v>
      </c>
      <c r="L960" s="288">
        <v>200</v>
      </c>
      <c r="M960" s="289" t="e">
        <f t="shared" si="81"/>
        <v>#DIV/0!</v>
      </c>
      <c r="N960" s="289" t="e">
        <f t="shared" si="82"/>
        <v>#DIV/0!</v>
      </c>
      <c r="O960" s="290">
        <f>IF(K960="nio",0,IF(K960&gt;0,VLOOKUP(G960,'3-Productie normen'!A:K,VLOOKUP(K960,'3-Productie normen'!$B$35:$C$41,2,FALSE),FALSE)))/VLOOKUP(B960,'2-Kosten per locatie'!$A$12:$C$15,3,FALSE)</f>
        <v>0</v>
      </c>
      <c r="P960" s="290">
        <f t="shared" si="83"/>
        <v>0</v>
      </c>
      <c r="Q960" s="291"/>
      <c r="S960" s="292">
        <f t="shared" si="84"/>
        <v>350.20123867479998</v>
      </c>
    </row>
    <row r="961" spans="1:19" ht="14.1" customHeight="1">
      <c r="A961" s="38">
        <v>961</v>
      </c>
      <c r="B961" s="253" t="s">
        <v>38</v>
      </c>
      <c r="C961" s="253" t="s">
        <v>986</v>
      </c>
      <c r="D961" s="284" t="s">
        <v>301</v>
      </c>
      <c r="E961" s="49" t="s">
        <v>1368</v>
      </c>
      <c r="F961" s="50" t="s">
        <v>221</v>
      </c>
      <c r="G961" s="268" t="s">
        <v>48</v>
      </c>
      <c r="H961" s="268"/>
      <c r="I961" s="286">
        <v>0.91293260677300003</v>
      </c>
      <c r="J961" s="287">
        <f t="shared" si="80"/>
        <v>400</v>
      </c>
      <c r="K961" s="288">
        <v>200</v>
      </c>
      <c r="L961" s="288">
        <v>200</v>
      </c>
      <c r="M961" s="289" t="e">
        <f t="shared" si="81"/>
        <v>#DIV/0!</v>
      </c>
      <c r="N961" s="289" t="e">
        <f t="shared" si="82"/>
        <v>#DIV/0!</v>
      </c>
      <c r="O961" s="290">
        <f>IF(K961="nio",0,IF(K961&gt;0,VLOOKUP(G961,'3-Productie normen'!A:K,VLOOKUP(K961,'3-Productie normen'!$B$35:$C$41,2,FALSE),FALSE)))/VLOOKUP(B961,'2-Kosten per locatie'!$A$12:$C$15,3,FALSE)</f>
        <v>0</v>
      </c>
      <c r="P961" s="290">
        <f t="shared" si="83"/>
        <v>0</v>
      </c>
      <c r="Q961" s="291"/>
      <c r="S961" s="292">
        <f t="shared" si="84"/>
        <v>365.17304270919999</v>
      </c>
    </row>
    <row r="962" spans="1:19" ht="14.1" customHeight="1">
      <c r="A962" s="38">
        <v>962</v>
      </c>
      <c r="B962" s="253" t="s">
        <v>38</v>
      </c>
      <c r="C962" s="253" t="s">
        <v>986</v>
      </c>
      <c r="D962" s="284" t="s">
        <v>301</v>
      </c>
      <c r="E962" s="49" t="s">
        <v>1369</v>
      </c>
      <c r="F962" s="50" t="s">
        <v>221</v>
      </c>
      <c r="G962" s="268" t="s">
        <v>48</v>
      </c>
      <c r="H962" s="268"/>
      <c r="I962" s="286">
        <v>2.3100314629260001</v>
      </c>
      <c r="J962" s="287">
        <f t="shared" si="80"/>
        <v>400</v>
      </c>
      <c r="K962" s="288">
        <v>200</v>
      </c>
      <c r="L962" s="288">
        <v>200</v>
      </c>
      <c r="M962" s="289" t="e">
        <f t="shared" si="81"/>
        <v>#DIV/0!</v>
      </c>
      <c r="N962" s="289" t="e">
        <f t="shared" si="82"/>
        <v>#DIV/0!</v>
      </c>
      <c r="O962" s="290">
        <f>IF(K962="nio",0,IF(K962&gt;0,VLOOKUP(G962,'3-Productie normen'!A:K,VLOOKUP(K962,'3-Productie normen'!$B$35:$C$41,2,FALSE),FALSE)))/VLOOKUP(B962,'2-Kosten per locatie'!$A$12:$C$15,3,FALSE)</f>
        <v>0</v>
      </c>
      <c r="P962" s="290">
        <f t="shared" si="83"/>
        <v>0</v>
      </c>
      <c r="Q962" s="291"/>
      <c r="S962" s="292">
        <f t="shared" si="84"/>
        <v>924.01258517040003</v>
      </c>
    </row>
    <row r="963" spans="1:19" ht="14.1" customHeight="1">
      <c r="A963" s="38">
        <v>963</v>
      </c>
      <c r="B963" s="253" t="s">
        <v>38</v>
      </c>
      <c r="C963" s="253" t="s">
        <v>986</v>
      </c>
      <c r="D963" s="284" t="s">
        <v>301</v>
      </c>
      <c r="E963" s="49" t="s">
        <v>1370</v>
      </c>
      <c r="F963" s="50" t="s">
        <v>1145</v>
      </c>
      <c r="G963" s="194" t="s">
        <v>65</v>
      </c>
      <c r="H963" s="268"/>
      <c r="I963" s="286">
        <v>19.005250022428999</v>
      </c>
      <c r="J963" s="287">
        <f t="shared" si="80"/>
        <v>0</v>
      </c>
      <c r="K963" s="288" t="s">
        <v>104</v>
      </c>
      <c r="L963" s="288"/>
      <c r="M963" s="289">
        <f t="shared" si="81"/>
        <v>0</v>
      </c>
      <c r="N963" s="289">
        <f t="shared" si="82"/>
        <v>0</v>
      </c>
      <c r="O963" s="290">
        <f>IF(K963="nio",0,IF(K963&gt;0,VLOOKUP(G963,'3-Productie normen'!A:K,VLOOKUP(K963,'3-Productie normen'!$B$35:$C$41,2,FALSE),FALSE)))/VLOOKUP(B963,'2-Kosten per locatie'!$A$12:$C$15,3,FALSE)</f>
        <v>0</v>
      </c>
      <c r="P963" s="290">
        <f t="shared" si="83"/>
        <v>0</v>
      </c>
      <c r="Q963" s="291"/>
      <c r="S963" s="292">
        <f t="shared" si="84"/>
        <v>0</v>
      </c>
    </row>
    <row r="964" spans="1:19" ht="14.1" customHeight="1">
      <c r="A964" s="38">
        <v>964</v>
      </c>
      <c r="B964" s="253" t="s">
        <v>38</v>
      </c>
      <c r="C964" s="253" t="s">
        <v>986</v>
      </c>
      <c r="D964" s="284" t="s">
        <v>301</v>
      </c>
      <c r="E964" s="49" t="s">
        <v>1371</v>
      </c>
      <c r="F964" s="50" t="s">
        <v>363</v>
      </c>
      <c r="G964" s="194" t="s">
        <v>65</v>
      </c>
      <c r="H964" s="268"/>
      <c r="I964" s="286">
        <v>5.5200077806819996</v>
      </c>
      <c r="J964" s="287">
        <f t="shared" si="80"/>
        <v>0</v>
      </c>
      <c r="K964" s="288" t="s">
        <v>104</v>
      </c>
      <c r="L964" s="288"/>
      <c r="M964" s="289">
        <f t="shared" si="81"/>
        <v>0</v>
      </c>
      <c r="N964" s="289">
        <f t="shared" si="82"/>
        <v>0</v>
      </c>
      <c r="O964" s="290">
        <f>IF(K964="nio",0,IF(K964&gt;0,VLOOKUP(G964,'3-Productie normen'!A:K,VLOOKUP(K964,'3-Productie normen'!$B$35:$C$41,2,FALSE),FALSE)))/VLOOKUP(B964,'2-Kosten per locatie'!$A$12:$C$15,3,FALSE)</f>
        <v>0</v>
      </c>
      <c r="P964" s="290">
        <f t="shared" si="83"/>
        <v>0</v>
      </c>
      <c r="Q964" s="291"/>
      <c r="S964" s="292">
        <f t="shared" si="84"/>
        <v>0</v>
      </c>
    </row>
    <row r="965" spans="1:19" ht="14.1" customHeight="1">
      <c r="A965" s="38">
        <v>965</v>
      </c>
      <c r="B965" s="253" t="s">
        <v>38</v>
      </c>
      <c r="C965" s="253" t="s">
        <v>986</v>
      </c>
      <c r="D965" s="284" t="s">
        <v>301</v>
      </c>
      <c r="E965" s="49" t="s">
        <v>1372</v>
      </c>
      <c r="F965" s="50" t="s">
        <v>289</v>
      </c>
      <c r="G965" s="194" t="s">
        <v>65</v>
      </c>
      <c r="H965" s="268"/>
      <c r="I965" s="286">
        <v>5.4015367774380003</v>
      </c>
      <c r="J965" s="287">
        <f t="shared" si="80"/>
        <v>0</v>
      </c>
      <c r="K965" s="288" t="s">
        <v>104</v>
      </c>
      <c r="L965" s="288"/>
      <c r="M965" s="289">
        <f t="shared" si="81"/>
        <v>0</v>
      </c>
      <c r="N965" s="289">
        <f t="shared" si="82"/>
        <v>0</v>
      </c>
      <c r="O965" s="290">
        <f>IF(K965="nio",0,IF(K965&gt;0,VLOOKUP(G965,'3-Productie normen'!A:K,VLOOKUP(K965,'3-Productie normen'!$B$35:$C$41,2,FALSE),FALSE)))/VLOOKUP(B965,'2-Kosten per locatie'!$A$12:$C$15,3,FALSE)</f>
        <v>0</v>
      </c>
      <c r="P965" s="290">
        <f t="shared" si="83"/>
        <v>0</v>
      </c>
      <c r="Q965" s="291"/>
      <c r="S965" s="292">
        <f t="shared" si="84"/>
        <v>0</v>
      </c>
    </row>
    <row r="966" spans="1:19" ht="14.1" customHeight="1">
      <c r="A966" s="38">
        <v>966</v>
      </c>
      <c r="B966" s="253" t="s">
        <v>38</v>
      </c>
      <c r="C966" s="253" t="s">
        <v>986</v>
      </c>
      <c r="D966" s="284" t="s">
        <v>96</v>
      </c>
      <c r="E966" s="49" t="s">
        <v>1373</v>
      </c>
      <c r="F966" s="50" t="s">
        <v>976</v>
      </c>
      <c r="G966" s="268" t="s">
        <v>47</v>
      </c>
      <c r="H966" s="268" t="s">
        <v>142</v>
      </c>
      <c r="I966" s="286">
        <v>26.152283998546</v>
      </c>
      <c r="J966" s="287">
        <f t="shared" si="80"/>
        <v>80</v>
      </c>
      <c r="K966" s="288">
        <v>80</v>
      </c>
      <c r="L966" s="288"/>
      <c r="M966" s="289" t="e">
        <f t="shared" si="81"/>
        <v>#DIV/0!</v>
      </c>
      <c r="N966" s="289">
        <f t="shared" si="82"/>
        <v>0</v>
      </c>
      <c r="O966" s="290">
        <f>IF(K966="nio",0,IF(K966&gt;0,VLOOKUP(G966,'3-Productie normen'!A:K,VLOOKUP(K966,'3-Productie normen'!$B$35:$C$41,2,FALSE),FALSE)))/VLOOKUP(B966,'2-Kosten per locatie'!$A$12:$C$15,3,FALSE)</f>
        <v>0</v>
      </c>
      <c r="P966" s="290">
        <f t="shared" si="83"/>
        <v>0</v>
      </c>
      <c r="Q966" s="291"/>
      <c r="S966" s="292">
        <f t="shared" si="84"/>
        <v>2092.18271988368</v>
      </c>
    </row>
    <row r="967" spans="1:19" ht="14.1" customHeight="1">
      <c r="A967" s="38">
        <v>967</v>
      </c>
      <c r="B967" s="253" t="s">
        <v>38</v>
      </c>
      <c r="C967" s="253" t="s">
        <v>986</v>
      </c>
      <c r="D967" s="284" t="s">
        <v>96</v>
      </c>
      <c r="E967" s="49" t="s">
        <v>1374</v>
      </c>
      <c r="F967" s="50" t="s">
        <v>976</v>
      </c>
      <c r="G967" s="268" t="s">
        <v>47</v>
      </c>
      <c r="H967" s="268" t="s">
        <v>142</v>
      </c>
      <c r="I967" s="286">
        <v>39.451069755292004</v>
      </c>
      <c r="J967" s="287">
        <f t="shared" si="80"/>
        <v>80</v>
      </c>
      <c r="K967" s="288">
        <v>80</v>
      </c>
      <c r="L967" s="288"/>
      <c r="M967" s="289" t="e">
        <f t="shared" si="81"/>
        <v>#DIV/0!</v>
      </c>
      <c r="N967" s="289">
        <f t="shared" si="82"/>
        <v>0</v>
      </c>
      <c r="O967" s="290">
        <f>IF(K967="nio",0,IF(K967&gt;0,VLOOKUP(G967,'3-Productie normen'!A:K,VLOOKUP(K967,'3-Productie normen'!$B$35:$C$41,2,FALSE),FALSE)))/VLOOKUP(B967,'2-Kosten per locatie'!$A$12:$C$15,3,FALSE)</f>
        <v>0</v>
      </c>
      <c r="P967" s="290">
        <f t="shared" si="83"/>
        <v>0</v>
      </c>
      <c r="Q967" s="291"/>
      <c r="S967" s="292">
        <f t="shared" si="84"/>
        <v>3156.0855804233602</v>
      </c>
    </row>
    <row r="968" spans="1:19" ht="14.1" customHeight="1">
      <c r="A968" s="38">
        <v>968</v>
      </c>
      <c r="B968" s="253" t="s">
        <v>38</v>
      </c>
      <c r="C968" s="253" t="s">
        <v>986</v>
      </c>
      <c r="D968" s="284" t="s">
        <v>96</v>
      </c>
      <c r="E968" s="49" t="s">
        <v>1375</v>
      </c>
      <c r="F968" s="50" t="s">
        <v>976</v>
      </c>
      <c r="G968" s="268" t="s">
        <v>47</v>
      </c>
      <c r="H968" s="268" t="s">
        <v>142</v>
      </c>
      <c r="I968" s="286">
        <v>39.449921667763</v>
      </c>
      <c r="J968" s="287">
        <f t="shared" si="80"/>
        <v>80</v>
      </c>
      <c r="K968" s="288">
        <v>80</v>
      </c>
      <c r="L968" s="288"/>
      <c r="M968" s="289" t="e">
        <f t="shared" si="81"/>
        <v>#DIV/0!</v>
      </c>
      <c r="N968" s="289">
        <f t="shared" si="82"/>
        <v>0</v>
      </c>
      <c r="O968" s="290">
        <f>IF(K968="nio",0,IF(K968&gt;0,VLOOKUP(G968,'3-Productie normen'!A:K,VLOOKUP(K968,'3-Productie normen'!$B$35:$C$41,2,FALSE),FALSE)))/VLOOKUP(B968,'2-Kosten per locatie'!$A$12:$C$15,3,FALSE)</f>
        <v>0</v>
      </c>
      <c r="P968" s="290">
        <f t="shared" si="83"/>
        <v>0</v>
      </c>
      <c r="Q968" s="291"/>
      <c r="S968" s="292">
        <f t="shared" si="84"/>
        <v>3155.9937334210399</v>
      </c>
    </row>
    <row r="969" spans="1:19" ht="14.1" customHeight="1">
      <c r="A969" s="38">
        <v>969</v>
      </c>
      <c r="B969" s="253" t="s">
        <v>38</v>
      </c>
      <c r="C969" s="253" t="s">
        <v>986</v>
      </c>
      <c r="D969" s="284" t="s">
        <v>96</v>
      </c>
      <c r="E969" s="49" t="s">
        <v>1376</v>
      </c>
      <c r="F969" s="50" t="s">
        <v>976</v>
      </c>
      <c r="G969" s="268" t="s">
        <v>47</v>
      </c>
      <c r="H969" s="268" t="s">
        <v>142</v>
      </c>
      <c r="I969" s="286">
        <v>38.494084847982002</v>
      </c>
      <c r="J969" s="287">
        <f t="shared" si="80"/>
        <v>80</v>
      </c>
      <c r="K969" s="288">
        <v>80</v>
      </c>
      <c r="L969" s="288"/>
      <c r="M969" s="289" t="e">
        <f t="shared" si="81"/>
        <v>#DIV/0!</v>
      </c>
      <c r="N969" s="289">
        <f t="shared" si="82"/>
        <v>0</v>
      </c>
      <c r="O969" s="290">
        <f>IF(K969="nio",0,IF(K969&gt;0,VLOOKUP(G969,'3-Productie normen'!A:K,VLOOKUP(K969,'3-Productie normen'!$B$35:$C$41,2,FALSE),FALSE)))/VLOOKUP(B969,'2-Kosten per locatie'!$A$12:$C$15,3,FALSE)</f>
        <v>0</v>
      </c>
      <c r="P969" s="290">
        <f t="shared" si="83"/>
        <v>0</v>
      </c>
      <c r="Q969" s="291"/>
      <c r="S969" s="292">
        <f t="shared" si="84"/>
        <v>3079.5267878385603</v>
      </c>
    </row>
    <row r="970" spans="1:19" ht="14.1" customHeight="1">
      <c r="A970" s="38">
        <v>970</v>
      </c>
      <c r="B970" s="253" t="s">
        <v>38</v>
      </c>
      <c r="C970" s="253" t="s">
        <v>986</v>
      </c>
      <c r="D970" s="284" t="s">
        <v>96</v>
      </c>
      <c r="E970" s="49" t="s">
        <v>1377</v>
      </c>
      <c r="F970" s="50" t="s">
        <v>1378</v>
      </c>
      <c r="G970" s="268" t="s">
        <v>47</v>
      </c>
      <c r="H970" s="268" t="s">
        <v>142</v>
      </c>
      <c r="I970" s="286">
        <v>9.6933064799200004</v>
      </c>
      <c r="J970" s="287">
        <f t="shared" si="80"/>
        <v>80</v>
      </c>
      <c r="K970" s="288">
        <v>80</v>
      </c>
      <c r="L970" s="288"/>
      <c r="M970" s="289" t="e">
        <f t="shared" si="81"/>
        <v>#DIV/0!</v>
      </c>
      <c r="N970" s="289">
        <f t="shared" si="82"/>
        <v>0</v>
      </c>
      <c r="O970" s="290">
        <f>IF(K970="nio",0,IF(K970&gt;0,VLOOKUP(G970,'3-Productie normen'!A:K,VLOOKUP(K970,'3-Productie normen'!$B$35:$C$41,2,FALSE),FALSE)))/VLOOKUP(B970,'2-Kosten per locatie'!$A$12:$C$15,3,FALSE)</f>
        <v>0</v>
      </c>
      <c r="P970" s="290">
        <f t="shared" si="83"/>
        <v>0</v>
      </c>
      <c r="Q970" s="291"/>
      <c r="S970" s="292">
        <f t="shared" si="84"/>
        <v>775.46451839359997</v>
      </c>
    </row>
    <row r="971" spans="1:19" ht="14.1" customHeight="1">
      <c r="A971" s="38">
        <v>971</v>
      </c>
      <c r="B971" s="253" t="s">
        <v>38</v>
      </c>
      <c r="C971" s="253" t="s">
        <v>986</v>
      </c>
      <c r="D971" s="284" t="s">
        <v>96</v>
      </c>
      <c r="E971" s="49" t="s">
        <v>1379</v>
      </c>
      <c r="F971" s="50" t="s">
        <v>1380</v>
      </c>
      <c r="G971" s="268" t="s">
        <v>47</v>
      </c>
      <c r="H971" s="268" t="s">
        <v>142</v>
      </c>
      <c r="I971" s="286">
        <v>9.6878808545609996</v>
      </c>
      <c r="J971" s="287">
        <f t="shared" si="80"/>
        <v>80</v>
      </c>
      <c r="K971" s="288">
        <v>80</v>
      </c>
      <c r="L971" s="288"/>
      <c r="M971" s="289" t="e">
        <f t="shared" si="81"/>
        <v>#DIV/0!</v>
      </c>
      <c r="N971" s="289">
        <f t="shared" si="82"/>
        <v>0</v>
      </c>
      <c r="O971" s="290">
        <f>IF(K971="nio",0,IF(K971&gt;0,VLOOKUP(G971,'3-Productie normen'!A:K,VLOOKUP(K971,'3-Productie normen'!$B$35:$C$41,2,FALSE),FALSE)))/VLOOKUP(B971,'2-Kosten per locatie'!$A$12:$C$15,3,FALSE)</f>
        <v>0</v>
      </c>
      <c r="P971" s="290">
        <f t="shared" si="83"/>
        <v>0</v>
      </c>
      <c r="Q971" s="291"/>
      <c r="S971" s="292">
        <f t="shared" si="84"/>
        <v>775.03046836487999</v>
      </c>
    </row>
    <row r="972" spans="1:19" ht="14.1" customHeight="1">
      <c r="A972" s="38">
        <v>972</v>
      </c>
      <c r="B972" s="253" t="s">
        <v>38</v>
      </c>
      <c r="C972" s="253" t="s">
        <v>986</v>
      </c>
      <c r="D972" s="284" t="s">
        <v>96</v>
      </c>
      <c r="E972" s="49" t="s">
        <v>1381</v>
      </c>
      <c r="F972" s="50" t="s">
        <v>976</v>
      </c>
      <c r="G972" s="268" t="s">
        <v>47</v>
      </c>
      <c r="H972" s="268" t="s">
        <v>142</v>
      </c>
      <c r="I972" s="286">
        <v>16.702717292035</v>
      </c>
      <c r="J972" s="287">
        <f t="shared" si="80"/>
        <v>80</v>
      </c>
      <c r="K972" s="288">
        <v>80</v>
      </c>
      <c r="L972" s="288"/>
      <c r="M972" s="289" t="e">
        <f t="shared" si="81"/>
        <v>#DIV/0!</v>
      </c>
      <c r="N972" s="289">
        <f t="shared" si="82"/>
        <v>0</v>
      </c>
      <c r="O972" s="290">
        <f>IF(K972="nio",0,IF(K972&gt;0,VLOOKUP(G972,'3-Productie normen'!A:K,VLOOKUP(K972,'3-Productie normen'!$B$35:$C$41,2,FALSE),FALSE)))/VLOOKUP(B972,'2-Kosten per locatie'!$A$12:$C$15,3,FALSE)</f>
        <v>0</v>
      </c>
      <c r="P972" s="290">
        <f t="shared" si="83"/>
        <v>0</v>
      </c>
      <c r="Q972" s="291"/>
      <c r="S972" s="292">
        <f t="shared" si="84"/>
        <v>1336.2173833628001</v>
      </c>
    </row>
    <row r="973" spans="1:19" ht="14.1" customHeight="1">
      <c r="A973" s="38">
        <v>973</v>
      </c>
      <c r="B973" s="253" t="s">
        <v>38</v>
      </c>
      <c r="C973" s="253" t="s">
        <v>986</v>
      </c>
      <c r="D973" s="284" t="s">
        <v>96</v>
      </c>
      <c r="E973" s="49" t="s">
        <v>1382</v>
      </c>
      <c r="F973" s="50" t="s">
        <v>976</v>
      </c>
      <c r="G973" s="268" t="s">
        <v>47</v>
      </c>
      <c r="H973" s="268" t="s">
        <v>142</v>
      </c>
      <c r="I973" s="286">
        <v>19.661178942917001</v>
      </c>
      <c r="J973" s="287">
        <f t="shared" si="80"/>
        <v>80</v>
      </c>
      <c r="K973" s="288">
        <v>80</v>
      </c>
      <c r="L973" s="288"/>
      <c r="M973" s="289" t="e">
        <f t="shared" si="81"/>
        <v>#DIV/0!</v>
      </c>
      <c r="N973" s="289">
        <f t="shared" si="82"/>
        <v>0</v>
      </c>
      <c r="O973" s="290">
        <f>IF(K973="nio",0,IF(K973&gt;0,VLOOKUP(G973,'3-Productie normen'!A:K,VLOOKUP(K973,'3-Productie normen'!$B$35:$C$41,2,FALSE),FALSE)))/VLOOKUP(B973,'2-Kosten per locatie'!$A$12:$C$15,3,FALSE)</f>
        <v>0</v>
      </c>
      <c r="P973" s="290">
        <f t="shared" si="83"/>
        <v>0</v>
      </c>
      <c r="Q973" s="291"/>
      <c r="S973" s="292">
        <f t="shared" si="84"/>
        <v>1572.8943154333601</v>
      </c>
    </row>
    <row r="974" spans="1:19" ht="14.1" customHeight="1">
      <c r="A974" s="38">
        <v>974</v>
      </c>
      <c r="B974" s="253" t="s">
        <v>38</v>
      </c>
      <c r="C974" s="253" t="s">
        <v>986</v>
      </c>
      <c r="D974" s="284" t="s">
        <v>96</v>
      </c>
      <c r="E974" s="49" t="s">
        <v>1383</v>
      </c>
      <c r="F974" s="50" t="s">
        <v>976</v>
      </c>
      <c r="G974" s="268" t="s">
        <v>47</v>
      </c>
      <c r="H974" s="268" t="s">
        <v>142</v>
      </c>
      <c r="I974" s="286">
        <v>19.661083692020998</v>
      </c>
      <c r="J974" s="287">
        <f t="shared" si="80"/>
        <v>80</v>
      </c>
      <c r="K974" s="288">
        <v>80</v>
      </c>
      <c r="L974" s="288"/>
      <c r="M974" s="289" t="e">
        <f t="shared" si="81"/>
        <v>#DIV/0!</v>
      </c>
      <c r="N974" s="289">
        <f t="shared" si="82"/>
        <v>0</v>
      </c>
      <c r="O974" s="290">
        <f>IF(K974="nio",0,IF(K974&gt;0,VLOOKUP(G974,'3-Productie normen'!A:K,VLOOKUP(K974,'3-Productie normen'!$B$35:$C$41,2,FALSE),FALSE)))/VLOOKUP(B974,'2-Kosten per locatie'!$A$12:$C$15,3,FALSE)</f>
        <v>0</v>
      </c>
      <c r="P974" s="290">
        <f t="shared" si="83"/>
        <v>0</v>
      </c>
      <c r="Q974" s="291"/>
      <c r="S974" s="292">
        <f t="shared" si="84"/>
        <v>1572.8866953616798</v>
      </c>
    </row>
    <row r="975" spans="1:19" ht="14.1" customHeight="1">
      <c r="A975" s="38">
        <v>975</v>
      </c>
      <c r="B975" s="253" t="s">
        <v>38</v>
      </c>
      <c r="C975" s="253" t="s">
        <v>986</v>
      </c>
      <c r="D975" s="284" t="s">
        <v>96</v>
      </c>
      <c r="E975" s="49" t="s">
        <v>1384</v>
      </c>
      <c r="F975" s="50" t="s">
        <v>1385</v>
      </c>
      <c r="G975" s="268" t="s">
        <v>47</v>
      </c>
      <c r="H975" s="268" t="s">
        <v>142</v>
      </c>
      <c r="I975" s="286">
        <v>78.631489475823003</v>
      </c>
      <c r="J975" s="287">
        <f t="shared" si="80"/>
        <v>80</v>
      </c>
      <c r="K975" s="288">
        <v>80</v>
      </c>
      <c r="L975" s="288"/>
      <c r="M975" s="289" t="e">
        <f t="shared" si="81"/>
        <v>#DIV/0!</v>
      </c>
      <c r="N975" s="289">
        <f t="shared" si="82"/>
        <v>0</v>
      </c>
      <c r="O975" s="290">
        <f>IF(K975="nio",0,IF(K975&gt;0,VLOOKUP(G975,'3-Productie normen'!A:K,VLOOKUP(K975,'3-Productie normen'!$B$35:$C$41,2,FALSE),FALSE)))/VLOOKUP(B975,'2-Kosten per locatie'!$A$12:$C$15,3,FALSE)</f>
        <v>0</v>
      </c>
      <c r="P975" s="290">
        <f t="shared" si="83"/>
        <v>0</v>
      </c>
      <c r="Q975" s="291"/>
      <c r="S975" s="292">
        <f t="shared" si="84"/>
        <v>6290.5191580658402</v>
      </c>
    </row>
    <row r="976" spans="1:19" ht="14.1" customHeight="1">
      <c r="A976" s="38">
        <v>976</v>
      </c>
      <c r="B976" s="253" t="s">
        <v>38</v>
      </c>
      <c r="C976" s="253" t="s">
        <v>986</v>
      </c>
      <c r="D976" s="284" t="s">
        <v>96</v>
      </c>
      <c r="E976" s="49" t="s">
        <v>1386</v>
      </c>
      <c r="F976" s="50" t="s">
        <v>1387</v>
      </c>
      <c r="G976" s="271" t="s">
        <v>60</v>
      </c>
      <c r="H976" s="268" t="s">
        <v>142</v>
      </c>
      <c r="I976" s="286">
        <v>39.182258854833002</v>
      </c>
      <c r="J976" s="287">
        <f t="shared" si="80"/>
        <v>200</v>
      </c>
      <c r="K976" s="288">
        <v>200</v>
      </c>
      <c r="L976" s="288"/>
      <c r="M976" s="289" t="e">
        <f t="shared" si="81"/>
        <v>#DIV/0!</v>
      </c>
      <c r="N976" s="289">
        <f t="shared" si="82"/>
        <v>0</v>
      </c>
      <c r="O976" s="290">
        <f>IF(K976="nio",0,IF(K976&gt;0,VLOOKUP(G976,'3-Productie normen'!A:K,VLOOKUP(K976,'3-Productie normen'!$B$35:$C$41,2,FALSE),FALSE)))/VLOOKUP(B976,'2-Kosten per locatie'!$A$12:$C$15,3,FALSE)</f>
        <v>0</v>
      </c>
      <c r="P976" s="290">
        <f t="shared" si="83"/>
        <v>0</v>
      </c>
      <c r="Q976" s="291"/>
      <c r="S976" s="292">
        <f t="shared" si="84"/>
        <v>7836.4517709666006</v>
      </c>
    </row>
    <row r="977" spans="1:19" ht="14.1" customHeight="1">
      <c r="A977" s="38">
        <v>977</v>
      </c>
      <c r="B977" s="253" t="s">
        <v>38</v>
      </c>
      <c r="C977" s="253" t="s">
        <v>986</v>
      </c>
      <c r="D977" s="284" t="s">
        <v>96</v>
      </c>
      <c r="E977" s="49" t="s">
        <v>1388</v>
      </c>
      <c r="F977" s="50" t="s">
        <v>210</v>
      </c>
      <c r="G977" s="268" t="s">
        <v>49</v>
      </c>
      <c r="H977" s="268" t="s">
        <v>164</v>
      </c>
      <c r="I977" s="286">
        <v>135.18494223187801</v>
      </c>
      <c r="J977" s="287">
        <f t="shared" si="80"/>
        <v>200</v>
      </c>
      <c r="K977" s="288">
        <v>200</v>
      </c>
      <c r="L977" s="288"/>
      <c r="M977" s="289" t="e">
        <f t="shared" si="81"/>
        <v>#DIV/0!</v>
      </c>
      <c r="N977" s="289">
        <f t="shared" si="82"/>
        <v>0</v>
      </c>
      <c r="O977" s="290">
        <f>IF(K977="nio",0,IF(K977&gt;0,VLOOKUP(G977,'3-Productie normen'!A:K,VLOOKUP(K977,'3-Productie normen'!$B$35:$C$41,2,FALSE),FALSE)))/VLOOKUP(B977,'2-Kosten per locatie'!$A$12:$C$15,3,FALSE)</f>
        <v>0</v>
      </c>
      <c r="P977" s="290">
        <f t="shared" si="83"/>
        <v>0</v>
      </c>
      <c r="Q977" s="291"/>
      <c r="S977" s="292">
        <f t="shared" si="84"/>
        <v>27036.988446375603</v>
      </c>
    </row>
    <row r="978" spans="1:19" ht="14.1" customHeight="1">
      <c r="A978" s="38">
        <v>978</v>
      </c>
      <c r="B978" s="253" t="s">
        <v>38</v>
      </c>
      <c r="C978" s="253" t="s">
        <v>986</v>
      </c>
      <c r="D978" s="284" t="s">
        <v>96</v>
      </c>
      <c r="E978" s="49" t="s">
        <v>1389</v>
      </c>
      <c r="F978" s="50" t="s">
        <v>210</v>
      </c>
      <c r="G978" s="268" t="s">
        <v>49</v>
      </c>
      <c r="H978" s="268" t="s">
        <v>164</v>
      </c>
      <c r="I978" s="286">
        <v>75.609087711233997</v>
      </c>
      <c r="J978" s="287">
        <f t="shared" si="80"/>
        <v>200</v>
      </c>
      <c r="K978" s="288">
        <v>200</v>
      </c>
      <c r="L978" s="288"/>
      <c r="M978" s="289" t="e">
        <f t="shared" si="81"/>
        <v>#DIV/0!</v>
      </c>
      <c r="N978" s="289">
        <f t="shared" si="82"/>
        <v>0</v>
      </c>
      <c r="O978" s="290">
        <f>IF(K978="nio",0,IF(K978&gt;0,VLOOKUP(G978,'3-Productie normen'!A:K,VLOOKUP(K978,'3-Productie normen'!$B$35:$C$41,2,FALSE),FALSE)))/VLOOKUP(B978,'2-Kosten per locatie'!$A$12:$C$15,3,FALSE)</f>
        <v>0</v>
      </c>
      <c r="P978" s="290">
        <f t="shared" si="83"/>
        <v>0</v>
      </c>
      <c r="Q978" s="291"/>
      <c r="S978" s="292">
        <f t="shared" si="84"/>
        <v>15121.817542246799</v>
      </c>
    </row>
    <row r="979" spans="1:19" ht="14.1" customHeight="1">
      <c r="A979" s="38">
        <v>979</v>
      </c>
      <c r="B979" s="253" t="s">
        <v>38</v>
      </c>
      <c r="C979" s="253" t="s">
        <v>986</v>
      </c>
      <c r="D979" s="284" t="s">
        <v>96</v>
      </c>
      <c r="E979" s="49" t="s">
        <v>1390</v>
      </c>
      <c r="F979" s="50" t="s">
        <v>610</v>
      </c>
      <c r="G979" s="271" t="s">
        <v>58</v>
      </c>
      <c r="H979" s="268" t="s">
        <v>164</v>
      </c>
      <c r="I979" s="286">
        <v>4.4115237451680001</v>
      </c>
      <c r="J979" s="287">
        <f t="shared" si="80"/>
        <v>200</v>
      </c>
      <c r="K979" s="288">
        <v>200</v>
      </c>
      <c r="L979" s="288"/>
      <c r="M979" s="289" t="e">
        <f t="shared" si="81"/>
        <v>#DIV/0!</v>
      </c>
      <c r="N979" s="289">
        <f t="shared" si="82"/>
        <v>0</v>
      </c>
      <c r="O979" s="290">
        <f>IF(K979="nio",0,IF(K979&gt;0,VLOOKUP(G979,'3-Productie normen'!A:K,VLOOKUP(K979,'3-Productie normen'!$B$35:$C$41,2,FALSE),FALSE)))/VLOOKUP(B979,'2-Kosten per locatie'!$A$12:$C$15,3,FALSE)</f>
        <v>0</v>
      </c>
      <c r="P979" s="290">
        <f t="shared" si="83"/>
        <v>0</v>
      </c>
      <c r="Q979" s="291"/>
      <c r="S979" s="292">
        <f t="shared" si="84"/>
        <v>882.30474903360005</v>
      </c>
    </row>
    <row r="980" spans="1:19" ht="14.1" customHeight="1">
      <c r="A980" s="38">
        <v>980</v>
      </c>
      <c r="B980" s="253" t="s">
        <v>38</v>
      </c>
      <c r="C980" s="253" t="s">
        <v>986</v>
      </c>
      <c r="D980" s="284" t="s">
        <v>96</v>
      </c>
      <c r="E980" s="49" t="s">
        <v>1391</v>
      </c>
      <c r="F980" s="50" t="s">
        <v>59</v>
      </c>
      <c r="G980" s="268" t="s">
        <v>59</v>
      </c>
      <c r="H980" s="268" t="s">
        <v>164</v>
      </c>
      <c r="I980" s="286">
        <v>4.3126199999999999</v>
      </c>
      <c r="J980" s="287">
        <f t="shared" si="80"/>
        <v>200</v>
      </c>
      <c r="K980" s="288">
        <v>200</v>
      </c>
      <c r="L980" s="288"/>
      <c r="M980" s="289" t="e">
        <f t="shared" si="81"/>
        <v>#DIV/0!</v>
      </c>
      <c r="N980" s="289">
        <f t="shared" si="82"/>
        <v>0</v>
      </c>
      <c r="O980" s="290">
        <f>IF(K980="nio",0,IF(K980&gt;0,VLOOKUP(G980,'3-Productie normen'!A:K,VLOOKUP(K980,'3-Productie normen'!$B$35:$C$41,2,FALSE),FALSE)))/VLOOKUP(B980,'2-Kosten per locatie'!$A$12:$C$15,3,FALSE)</f>
        <v>0</v>
      </c>
      <c r="P980" s="290">
        <f t="shared" si="83"/>
        <v>0</v>
      </c>
      <c r="Q980" s="291"/>
      <c r="S980" s="292">
        <f t="shared" si="84"/>
        <v>862.524</v>
      </c>
    </row>
    <row r="981" spans="1:19" ht="14.1" customHeight="1">
      <c r="A981" s="38">
        <v>981</v>
      </c>
      <c r="B981" s="253" t="s">
        <v>38</v>
      </c>
      <c r="C981" s="253" t="s">
        <v>986</v>
      </c>
      <c r="D981" s="284" t="s">
        <v>96</v>
      </c>
      <c r="E981" s="49" t="s">
        <v>1392</v>
      </c>
      <c r="F981" s="50" t="s">
        <v>210</v>
      </c>
      <c r="G981" s="268" t="s">
        <v>49</v>
      </c>
      <c r="H981" s="268" t="s">
        <v>164</v>
      </c>
      <c r="I981" s="286">
        <v>43.729168573571002</v>
      </c>
      <c r="J981" s="287">
        <f t="shared" si="80"/>
        <v>200</v>
      </c>
      <c r="K981" s="288">
        <v>200</v>
      </c>
      <c r="L981" s="288"/>
      <c r="M981" s="289" t="e">
        <f t="shared" si="81"/>
        <v>#DIV/0!</v>
      </c>
      <c r="N981" s="289">
        <f t="shared" si="82"/>
        <v>0</v>
      </c>
      <c r="O981" s="290">
        <f>IF(K981="nio",0,IF(K981&gt;0,VLOOKUP(G981,'3-Productie normen'!A:K,VLOOKUP(K981,'3-Productie normen'!$B$35:$C$41,2,FALSE),FALSE)))/VLOOKUP(B981,'2-Kosten per locatie'!$A$12:$C$15,3,FALSE)</f>
        <v>0</v>
      </c>
      <c r="P981" s="290">
        <f t="shared" si="83"/>
        <v>0</v>
      </c>
      <c r="Q981" s="291"/>
      <c r="S981" s="292">
        <f t="shared" si="84"/>
        <v>8745.8337147142011</v>
      </c>
    </row>
    <row r="982" spans="1:19" ht="14.1" customHeight="1">
      <c r="A982" s="38">
        <v>982</v>
      </c>
      <c r="B982" s="253" t="s">
        <v>38</v>
      </c>
      <c r="C982" s="253" t="s">
        <v>986</v>
      </c>
      <c r="D982" s="284" t="s">
        <v>96</v>
      </c>
      <c r="E982" s="49" t="s">
        <v>1393</v>
      </c>
      <c r="F982" s="50" t="s">
        <v>1394</v>
      </c>
      <c r="G982" s="268" t="s">
        <v>54</v>
      </c>
      <c r="H982" s="268" t="s">
        <v>164</v>
      </c>
      <c r="I982" s="286">
        <v>277.00886466629998</v>
      </c>
      <c r="J982" s="287">
        <f t="shared" si="80"/>
        <v>200</v>
      </c>
      <c r="K982" s="288">
        <v>200</v>
      </c>
      <c r="L982" s="288"/>
      <c r="M982" s="289" t="e">
        <f t="shared" si="81"/>
        <v>#DIV/0!</v>
      </c>
      <c r="N982" s="289">
        <f t="shared" si="82"/>
        <v>0</v>
      </c>
      <c r="O982" s="290">
        <f>IF(K982="nio",0,IF(K982&gt;0,VLOOKUP(G982,'3-Productie normen'!A:K,VLOOKUP(K982,'3-Productie normen'!$B$35:$C$41,2,FALSE),FALSE)))/VLOOKUP(B982,'2-Kosten per locatie'!$A$12:$C$15,3,FALSE)</f>
        <v>0</v>
      </c>
      <c r="P982" s="290">
        <f t="shared" si="83"/>
        <v>0</v>
      </c>
      <c r="Q982" s="291"/>
      <c r="S982" s="292">
        <f t="shared" si="84"/>
        <v>55401.772933259999</v>
      </c>
    </row>
    <row r="983" spans="1:19" ht="14.1" customHeight="1">
      <c r="A983" s="38">
        <v>983</v>
      </c>
      <c r="B983" s="253" t="s">
        <v>38</v>
      </c>
      <c r="C983" s="253" t="s">
        <v>986</v>
      </c>
      <c r="D983" s="284" t="s">
        <v>96</v>
      </c>
      <c r="E983" s="49" t="s">
        <v>1395</v>
      </c>
      <c r="F983" s="50" t="s">
        <v>1137</v>
      </c>
      <c r="G983" s="268" t="s">
        <v>48</v>
      </c>
      <c r="H983" s="268" t="s">
        <v>139</v>
      </c>
      <c r="I983" s="286">
        <v>5.64</v>
      </c>
      <c r="J983" s="287">
        <f t="shared" si="80"/>
        <v>400</v>
      </c>
      <c r="K983" s="288">
        <v>200</v>
      </c>
      <c r="L983" s="288">
        <v>200</v>
      </c>
      <c r="M983" s="289" t="e">
        <f t="shared" si="81"/>
        <v>#DIV/0!</v>
      </c>
      <c r="N983" s="289" t="e">
        <f t="shared" si="82"/>
        <v>#DIV/0!</v>
      </c>
      <c r="O983" s="290">
        <f>IF(K983="nio",0,IF(K983&gt;0,VLOOKUP(G983,'3-Productie normen'!A:K,VLOOKUP(K983,'3-Productie normen'!$B$35:$C$41,2,FALSE),FALSE)))/VLOOKUP(B983,'2-Kosten per locatie'!$A$12:$C$15,3,FALSE)</f>
        <v>0</v>
      </c>
      <c r="P983" s="290">
        <f t="shared" si="83"/>
        <v>0</v>
      </c>
      <c r="Q983" s="291"/>
      <c r="S983" s="292">
        <f t="shared" si="84"/>
        <v>2256</v>
      </c>
    </row>
    <row r="984" spans="1:19" ht="14.1" customHeight="1">
      <c r="A984" s="38">
        <v>984</v>
      </c>
      <c r="B984" s="253" t="s">
        <v>38</v>
      </c>
      <c r="C984" s="253" t="s">
        <v>986</v>
      </c>
      <c r="D984" s="284" t="s">
        <v>96</v>
      </c>
      <c r="E984" s="49" t="s">
        <v>1396</v>
      </c>
      <c r="F984" s="50" t="s">
        <v>1397</v>
      </c>
      <c r="G984" s="268" t="s">
        <v>48</v>
      </c>
      <c r="H984" s="268" t="s">
        <v>139</v>
      </c>
      <c r="I984" s="286">
        <v>1.6919999999999999</v>
      </c>
      <c r="J984" s="287">
        <f t="shared" si="80"/>
        <v>400</v>
      </c>
      <c r="K984" s="288">
        <v>200</v>
      </c>
      <c r="L984" s="288">
        <v>200</v>
      </c>
      <c r="M984" s="289" t="e">
        <f t="shared" si="81"/>
        <v>#DIV/0!</v>
      </c>
      <c r="N984" s="289" t="e">
        <f t="shared" si="82"/>
        <v>#DIV/0!</v>
      </c>
      <c r="O984" s="290">
        <f>IF(K984="nio",0,IF(K984&gt;0,VLOOKUP(G984,'3-Productie normen'!A:K,VLOOKUP(K984,'3-Productie normen'!$B$35:$C$41,2,FALSE),FALSE)))/VLOOKUP(B984,'2-Kosten per locatie'!$A$12:$C$15,3,FALSE)</f>
        <v>0</v>
      </c>
      <c r="P984" s="290">
        <f t="shared" si="83"/>
        <v>0</v>
      </c>
      <c r="Q984" s="291"/>
      <c r="S984" s="292">
        <f t="shared" si="84"/>
        <v>676.8</v>
      </c>
    </row>
    <row r="985" spans="1:19" ht="14.1" customHeight="1">
      <c r="A985" s="38">
        <v>985</v>
      </c>
      <c r="B985" s="253" t="s">
        <v>38</v>
      </c>
      <c r="C985" s="253" t="s">
        <v>986</v>
      </c>
      <c r="D985" s="284" t="s">
        <v>96</v>
      </c>
      <c r="E985" s="49" t="s">
        <v>1398</v>
      </c>
      <c r="F985" s="50" t="s">
        <v>1399</v>
      </c>
      <c r="G985" s="268" t="s">
        <v>48</v>
      </c>
      <c r="H985" s="268" t="s">
        <v>139</v>
      </c>
      <c r="I985" s="286">
        <v>1.6214999999999999</v>
      </c>
      <c r="J985" s="287">
        <f t="shared" si="80"/>
        <v>400</v>
      </c>
      <c r="K985" s="288">
        <v>200</v>
      </c>
      <c r="L985" s="288">
        <v>200</v>
      </c>
      <c r="M985" s="289" t="e">
        <f t="shared" si="81"/>
        <v>#DIV/0!</v>
      </c>
      <c r="N985" s="289" t="e">
        <f t="shared" si="82"/>
        <v>#DIV/0!</v>
      </c>
      <c r="O985" s="290">
        <f>IF(K985="nio",0,IF(K985&gt;0,VLOOKUP(G985,'3-Productie normen'!A:K,VLOOKUP(K985,'3-Productie normen'!$B$35:$C$41,2,FALSE),FALSE)))/VLOOKUP(B985,'2-Kosten per locatie'!$A$12:$C$15,3,FALSE)</f>
        <v>0</v>
      </c>
      <c r="P985" s="290">
        <f t="shared" si="83"/>
        <v>0</v>
      </c>
      <c r="Q985" s="291"/>
      <c r="S985" s="292">
        <f t="shared" si="84"/>
        <v>648.6</v>
      </c>
    </row>
    <row r="986" spans="1:19" ht="14.1" customHeight="1">
      <c r="A986" s="38">
        <v>986</v>
      </c>
      <c r="B986" s="253" t="s">
        <v>38</v>
      </c>
      <c r="C986" s="253" t="s">
        <v>986</v>
      </c>
      <c r="D986" s="284" t="s">
        <v>96</v>
      </c>
      <c r="E986" s="49" t="s">
        <v>1400</v>
      </c>
      <c r="F986" s="50" t="s">
        <v>289</v>
      </c>
      <c r="G986" s="194" t="s">
        <v>65</v>
      </c>
      <c r="H986" s="268" t="s">
        <v>164</v>
      </c>
      <c r="I986" s="286">
        <v>5.2851484767399999</v>
      </c>
      <c r="J986" s="287">
        <f t="shared" si="80"/>
        <v>0</v>
      </c>
      <c r="K986" s="288" t="s">
        <v>104</v>
      </c>
      <c r="L986" s="288"/>
      <c r="M986" s="289">
        <f t="shared" si="81"/>
        <v>0</v>
      </c>
      <c r="N986" s="289">
        <f t="shared" si="82"/>
        <v>0</v>
      </c>
      <c r="O986" s="290">
        <f>IF(K986="nio",0,IF(K986&gt;0,VLOOKUP(G986,'3-Productie normen'!A:K,VLOOKUP(K986,'3-Productie normen'!$B$35:$C$41,2,FALSE),FALSE)))/VLOOKUP(B986,'2-Kosten per locatie'!$A$12:$C$15,3,FALSE)</f>
        <v>0</v>
      </c>
      <c r="P986" s="290">
        <f t="shared" si="83"/>
        <v>0</v>
      </c>
      <c r="Q986" s="291"/>
      <c r="S986" s="292">
        <f t="shared" si="84"/>
        <v>0</v>
      </c>
    </row>
    <row r="987" spans="1:19" ht="14.1" customHeight="1">
      <c r="A987" s="38">
        <v>987</v>
      </c>
      <c r="B987" s="253" t="s">
        <v>38</v>
      </c>
      <c r="C987" s="253" t="s">
        <v>986</v>
      </c>
      <c r="D987" s="284" t="s">
        <v>96</v>
      </c>
      <c r="E987" s="49" t="s">
        <v>1401</v>
      </c>
      <c r="F987" s="50" t="s">
        <v>289</v>
      </c>
      <c r="G987" s="194" t="s">
        <v>65</v>
      </c>
      <c r="H987" s="268" t="s">
        <v>164</v>
      </c>
      <c r="I987" s="286">
        <v>0.44004752283100002</v>
      </c>
      <c r="J987" s="287">
        <f t="shared" si="80"/>
        <v>0</v>
      </c>
      <c r="K987" s="288" t="s">
        <v>104</v>
      </c>
      <c r="L987" s="288"/>
      <c r="M987" s="289">
        <f t="shared" si="81"/>
        <v>0</v>
      </c>
      <c r="N987" s="289">
        <f t="shared" si="82"/>
        <v>0</v>
      </c>
      <c r="O987" s="290">
        <f>IF(K987="nio",0,IF(K987&gt;0,VLOOKUP(G987,'3-Productie normen'!A:K,VLOOKUP(K987,'3-Productie normen'!$B$35:$C$41,2,FALSE),FALSE)))/VLOOKUP(B987,'2-Kosten per locatie'!$A$12:$C$15,3,FALSE)</f>
        <v>0</v>
      </c>
      <c r="P987" s="290">
        <f t="shared" si="83"/>
        <v>0</v>
      </c>
      <c r="Q987" s="291"/>
      <c r="S987" s="292">
        <f t="shared" si="84"/>
        <v>0</v>
      </c>
    </row>
    <row r="988" spans="1:19" ht="14.1" customHeight="1">
      <c r="A988" s="38">
        <v>988</v>
      </c>
      <c r="B988" s="253" t="s">
        <v>38</v>
      </c>
      <c r="C988" s="253" t="s">
        <v>986</v>
      </c>
      <c r="D988" s="284" t="s">
        <v>96</v>
      </c>
      <c r="E988" s="49" t="s">
        <v>1402</v>
      </c>
      <c r="F988" s="50" t="s">
        <v>1129</v>
      </c>
      <c r="G988" s="268" t="s">
        <v>48</v>
      </c>
      <c r="H988" s="268" t="s">
        <v>139</v>
      </c>
      <c r="I988" s="286">
        <v>5.64</v>
      </c>
      <c r="J988" s="287">
        <f t="shared" si="80"/>
        <v>400</v>
      </c>
      <c r="K988" s="288">
        <v>200</v>
      </c>
      <c r="L988" s="288">
        <v>200</v>
      </c>
      <c r="M988" s="289" t="e">
        <f t="shared" si="81"/>
        <v>#DIV/0!</v>
      </c>
      <c r="N988" s="289" t="e">
        <f t="shared" si="82"/>
        <v>#DIV/0!</v>
      </c>
      <c r="O988" s="290">
        <f>IF(K988="nio",0,IF(K988&gt;0,VLOOKUP(G988,'3-Productie normen'!A:K,VLOOKUP(K988,'3-Productie normen'!$B$35:$C$41,2,FALSE),FALSE)))/VLOOKUP(B988,'2-Kosten per locatie'!$A$12:$C$15,3,FALSE)</f>
        <v>0</v>
      </c>
      <c r="P988" s="290">
        <f t="shared" si="83"/>
        <v>0</v>
      </c>
      <c r="Q988" s="291"/>
      <c r="S988" s="292">
        <f t="shared" si="84"/>
        <v>2256</v>
      </c>
    </row>
    <row r="989" spans="1:19" ht="14.1" customHeight="1">
      <c r="A989" s="38">
        <v>989</v>
      </c>
      <c r="B989" s="253" t="s">
        <v>38</v>
      </c>
      <c r="C989" s="253" t="s">
        <v>986</v>
      </c>
      <c r="D989" s="284" t="s">
        <v>96</v>
      </c>
      <c r="E989" s="49" t="s">
        <v>1403</v>
      </c>
      <c r="F989" s="50" t="s">
        <v>1404</v>
      </c>
      <c r="G989" s="268" t="s">
        <v>48</v>
      </c>
      <c r="H989" s="268" t="s">
        <v>139</v>
      </c>
      <c r="I989" s="286">
        <v>1.6919999999999999</v>
      </c>
      <c r="J989" s="287">
        <f t="shared" si="80"/>
        <v>400</v>
      </c>
      <c r="K989" s="288">
        <v>200</v>
      </c>
      <c r="L989" s="288">
        <v>200</v>
      </c>
      <c r="M989" s="289" t="e">
        <f t="shared" si="81"/>
        <v>#DIV/0!</v>
      </c>
      <c r="N989" s="289" t="e">
        <f t="shared" si="82"/>
        <v>#DIV/0!</v>
      </c>
      <c r="O989" s="290">
        <f>IF(K989="nio",0,IF(K989&gt;0,VLOOKUP(G989,'3-Productie normen'!A:K,VLOOKUP(K989,'3-Productie normen'!$B$35:$C$41,2,FALSE),FALSE)))/VLOOKUP(B989,'2-Kosten per locatie'!$A$12:$C$15,3,FALSE)</f>
        <v>0</v>
      </c>
      <c r="P989" s="290">
        <f t="shared" si="83"/>
        <v>0</v>
      </c>
      <c r="Q989" s="291"/>
      <c r="S989" s="292">
        <f t="shared" si="84"/>
        <v>676.8</v>
      </c>
    </row>
    <row r="990" spans="1:19" ht="14.1" customHeight="1">
      <c r="A990" s="38">
        <v>990</v>
      </c>
      <c r="B990" s="253" t="s">
        <v>38</v>
      </c>
      <c r="C990" s="253" t="s">
        <v>986</v>
      </c>
      <c r="D990" s="284" t="s">
        <v>96</v>
      </c>
      <c r="E990" s="49" t="s">
        <v>1405</v>
      </c>
      <c r="F990" s="50" t="s">
        <v>1406</v>
      </c>
      <c r="G990" s="268" t="s">
        <v>48</v>
      </c>
      <c r="H990" s="268" t="s">
        <v>139</v>
      </c>
      <c r="I990" s="286">
        <v>1.6214999999999999</v>
      </c>
      <c r="J990" s="287">
        <f t="shared" si="80"/>
        <v>400</v>
      </c>
      <c r="K990" s="288">
        <v>200</v>
      </c>
      <c r="L990" s="288">
        <v>200</v>
      </c>
      <c r="M990" s="289" t="e">
        <f t="shared" si="81"/>
        <v>#DIV/0!</v>
      </c>
      <c r="N990" s="289" t="e">
        <f t="shared" si="82"/>
        <v>#DIV/0!</v>
      </c>
      <c r="O990" s="290">
        <f>IF(K990="nio",0,IF(K990&gt;0,VLOOKUP(G990,'3-Productie normen'!A:K,VLOOKUP(K990,'3-Productie normen'!$B$35:$C$41,2,FALSE),FALSE)))/VLOOKUP(B990,'2-Kosten per locatie'!$A$12:$C$15,3,FALSE)</f>
        <v>0</v>
      </c>
      <c r="P990" s="290">
        <f t="shared" si="83"/>
        <v>0</v>
      </c>
      <c r="Q990" s="291"/>
      <c r="S990" s="292">
        <f t="shared" si="84"/>
        <v>648.6</v>
      </c>
    </row>
    <row r="991" spans="1:19" ht="14.1" customHeight="1">
      <c r="A991" s="38">
        <v>991</v>
      </c>
      <c r="B991" s="253" t="s">
        <v>38</v>
      </c>
      <c r="C991" s="253" t="s">
        <v>986</v>
      </c>
      <c r="D991" s="284" t="s">
        <v>96</v>
      </c>
      <c r="E991" s="49" t="s">
        <v>1407</v>
      </c>
      <c r="F991" s="50" t="s">
        <v>1145</v>
      </c>
      <c r="G991" s="194" t="s">
        <v>65</v>
      </c>
      <c r="H991" s="268" t="s">
        <v>164</v>
      </c>
      <c r="I991" s="286">
        <v>4.7126593803579997</v>
      </c>
      <c r="J991" s="287">
        <f t="shared" si="80"/>
        <v>0</v>
      </c>
      <c r="K991" s="288" t="s">
        <v>104</v>
      </c>
      <c r="L991" s="288"/>
      <c r="M991" s="289">
        <f t="shared" si="81"/>
        <v>0</v>
      </c>
      <c r="N991" s="289">
        <f t="shared" si="82"/>
        <v>0</v>
      </c>
      <c r="O991" s="290">
        <f>IF(K991="nio",0,IF(K991&gt;0,VLOOKUP(G991,'3-Productie normen'!A:K,VLOOKUP(K991,'3-Productie normen'!$B$35:$C$41,2,FALSE),FALSE)))/VLOOKUP(B991,'2-Kosten per locatie'!$A$12:$C$15,3,FALSE)</f>
        <v>0</v>
      </c>
      <c r="P991" s="290">
        <f t="shared" si="83"/>
        <v>0</v>
      </c>
      <c r="Q991" s="291"/>
      <c r="S991" s="292">
        <f t="shared" si="84"/>
        <v>0</v>
      </c>
    </row>
    <row r="992" spans="1:19" ht="14.1" customHeight="1">
      <c r="A992" s="38">
        <v>992</v>
      </c>
      <c r="B992" s="253" t="s">
        <v>38</v>
      </c>
      <c r="C992" s="253" t="s">
        <v>986</v>
      </c>
      <c r="D992" s="284" t="s">
        <v>96</v>
      </c>
      <c r="E992" s="49" t="s">
        <v>1408</v>
      </c>
      <c r="F992" s="50" t="s">
        <v>289</v>
      </c>
      <c r="G992" s="194" t="s">
        <v>65</v>
      </c>
      <c r="H992" s="268" t="s">
        <v>164</v>
      </c>
      <c r="I992" s="286">
        <v>0.41778275814900001</v>
      </c>
      <c r="J992" s="287">
        <f t="shared" si="80"/>
        <v>0</v>
      </c>
      <c r="K992" s="288" t="s">
        <v>104</v>
      </c>
      <c r="L992" s="288"/>
      <c r="M992" s="289">
        <f t="shared" si="81"/>
        <v>0</v>
      </c>
      <c r="N992" s="289">
        <f t="shared" si="82"/>
        <v>0</v>
      </c>
      <c r="O992" s="290">
        <f>IF(K992="nio",0,IF(K992&gt;0,VLOOKUP(G992,'3-Productie normen'!A:K,VLOOKUP(K992,'3-Productie normen'!$B$35:$C$41,2,FALSE),FALSE)))/VLOOKUP(B992,'2-Kosten per locatie'!$A$12:$C$15,3,FALSE)</f>
        <v>0</v>
      </c>
      <c r="P992" s="290">
        <f t="shared" si="83"/>
        <v>0</v>
      </c>
      <c r="Q992" s="291"/>
      <c r="S992" s="292">
        <f t="shared" si="84"/>
        <v>0</v>
      </c>
    </row>
    <row r="993" spans="1:19" ht="14.1" customHeight="1">
      <c r="A993" s="38">
        <v>993</v>
      </c>
      <c r="B993" s="253" t="s">
        <v>38</v>
      </c>
      <c r="C993" s="253" t="s">
        <v>986</v>
      </c>
      <c r="D993" s="284" t="s">
        <v>96</v>
      </c>
      <c r="E993" s="49" t="s">
        <v>1409</v>
      </c>
      <c r="F993" s="50" t="s">
        <v>771</v>
      </c>
      <c r="G993" s="268" t="s">
        <v>50</v>
      </c>
      <c r="H993" s="268" t="s">
        <v>164</v>
      </c>
      <c r="I993" s="286">
        <v>2.444</v>
      </c>
      <c r="J993" s="287">
        <f t="shared" si="80"/>
        <v>200</v>
      </c>
      <c r="K993" s="288">
        <v>200</v>
      </c>
      <c r="L993" s="288"/>
      <c r="M993" s="289" t="e">
        <f t="shared" si="81"/>
        <v>#DIV/0!</v>
      </c>
      <c r="N993" s="289">
        <f t="shared" si="82"/>
        <v>0</v>
      </c>
      <c r="O993" s="290">
        <f>IF(K993="nio",0,IF(K993&gt;0,VLOOKUP(G993,'3-Productie normen'!A:K,VLOOKUP(K993,'3-Productie normen'!$B$35:$C$41,2,FALSE),FALSE)))/VLOOKUP(B993,'2-Kosten per locatie'!$A$12:$C$15,3,FALSE)</f>
        <v>0</v>
      </c>
      <c r="P993" s="290">
        <f t="shared" si="83"/>
        <v>0</v>
      </c>
      <c r="Q993" s="291"/>
      <c r="S993" s="292">
        <f t="shared" si="84"/>
        <v>488.8</v>
      </c>
    </row>
    <row r="994" spans="1:19" ht="14.1" customHeight="1">
      <c r="A994" s="38">
        <v>994</v>
      </c>
      <c r="B994" s="253" t="s">
        <v>38</v>
      </c>
      <c r="C994" s="253" t="s">
        <v>986</v>
      </c>
      <c r="D994" s="284" t="s">
        <v>96</v>
      </c>
      <c r="E994" s="49" t="s">
        <v>1410</v>
      </c>
      <c r="F994" s="50" t="s">
        <v>1411</v>
      </c>
      <c r="G994" s="268" t="s">
        <v>47</v>
      </c>
      <c r="H994" s="268" t="s">
        <v>164</v>
      </c>
      <c r="I994" s="286">
        <v>2.444</v>
      </c>
      <c r="J994" s="287">
        <f t="shared" si="80"/>
        <v>80</v>
      </c>
      <c r="K994" s="288">
        <v>80</v>
      </c>
      <c r="L994" s="288"/>
      <c r="M994" s="289" t="e">
        <f t="shared" si="81"/>
        <v>#DIV/0!</v>
      </c>
      <c r="N994" s="289">
        <f t="shared" si="82"/>
        <v>0</v>
      </c>
      <c r="O994" s="290">
        <f>IF(K994="nio",0,IF(K994&gt;0,VLOOKUP(G994,'3-Productie normen'!A:K,VLOOKUP(K994,'3-Productie normen'!$B$35:$C$41,2,FALSE),FALSE)))/VLOOKUP(B994,'2-Kosten per locatie'!$A$12:$C$15,3,FALSE)</f>
        <v>0</v>
      </c>
      <c r="P994" s="290">
        <f t="shared" si="83"/>
        <v>0</v>
      </c>
      <c r="Q994" s="291"/>
      <c r="S994" s="292">
        <f t="shared" si="84"/>
        <v>195.51999999999998</v>
      </c>
    </row>
    <row r="995" spans="1:19" ht="14.1" customHeight="1">
      <c r="A995" s="38">
        <v>995</v>
      </c>
      <c r="B995" s="253" t="s">
        <v>38</v>
      </c>
      <c r="C995" s="253" t="s">
        <v>986</v>
      </c>
      <c r="D995" s="284" t="s">
        <v>219</v>
      </c>
      <c r="E995" s="49" t="s">
        <v>1412</v>
      </c>
      <c r="F995" s="50" t="s">
        <v>1413</v>
      </c>
      <c r="G995" s="271" t="s">
        <v>61</v>
      </c>
      <c r="H995" s="268" t="s">
        <v>164</v>
      </c>
      <c r="I995" s="286">
        <v>85.327403446298007</v>
      </c>
      <c r="J995" s="287">
        <f t="shared" si="80"/>
        <v>200</v>
      </c>
      <c r="K995" s="288">
        <v>200</v>
      </c>
      <c r="L995" s="288"/>
      <c r="M995" s="289" t="e">
        <f t="shared" si="81"/>
        <v>#DIV/0!</v>
      </c>
      <c r="N995" s="289">
        <f t="shared" si="82"/>
        <v>0</v>
      </c>
      <c r="O995" s="290">
        <f>IF(K995="nio",0,IF(K995&gt;0,VLOOKUP(G995,'3-Productie normen'!A:K,VLOOKUP(K995,'3-Productie normen'!$B$35:$C$41,2,FALSE),FALSE)))/VLOOKUP(B995,'2-Kosten per locatie'!$A$12:$C$15,3,FALSE)</f>
        <v>0</v>
      </c>
      <c r="P995" s="290">
        <f t="shared" si="83"/>
        <v>0</v>
      </c>
      <c r="Q995" s="291"/>
      <c r="S995" s="292">
        <f t="shared" si="84"/>
        <v>17065.480689259603</v>
      </c>
    </row>
    <row r="996" spans="1:19" ht="14.1" customHeight="1">
      <c r="A996" s="38">
        <v>996</v>
      </c>
      <c r="B996" s="253" t="s">
        <v>38</v>
      </c>
      <c r="C996" s="253" t="s">
        <v>986</v>
      </c>
      <c r="D996" s="284" t="s">
        <v>219</v>
      </c>
      <c r="E996" s="49" t="s">
        <v>1414</v>
      </c>
      <c r="F996" s="50" t="s">
        <v>1415</v>
      </c>
      <c r="G996" s="194" t="s">
        <v>65</v>
      </c>
      <c r="H996" s="268" t="s">
        <v>142</v>
      </c>
      <c r="I996" s="286">
        <v>19.724900846145001</v>
      </c>
      <c r="J996" s="287">
        <f t="shared" si="80"/>
        <v>0</v>
      </c>
      <c r="K996" s="288" t="s">
        <v>104</v>
      </c>
      <c r="L996" s="288"/>
      <c r="M996" s="289">
        <f t="shared" si="81"/>
        <v>0</v>
      </c>
      <c r="N996" s="289">
        <f t="shared" si="82"/>
        <v>0</v>
      </c>
      <c r="O996" s="290">
        <f>IF(K996="nio",0,IF(K996&gt;0,VLOOKUP(G996,'3-Productie normen'!A:K,VLOOKUP(K996,'3-Productie normen'!$B$35:$C$41,2,FALSE),FALSE)))/VLOOKUP(B996,'2-Kosten per locatie'!$A$12:$C$15,3,FALSE)</f>
        <v>0</v>
      </c>
      <c r="P996" s="290">
        <f t="shared" si="83"/>
        <v>0</v>
      </c>
      <c r="Q996" s="291"/>
      <c r="S996" s="292">
        <f t="shared" si="84"/>
        <v>0</v>
      </c>
    </row>
    <row r="997" spans="1:19" ht="14.1" customHeight="1">
      <c r="A997" s="38">
        <v>997</v>
      </c>
      <c r="B997" s="253" t="s">
        <v>38</v>
      </c>
      <c r="C997" s="253" t="s">
        <v>986</v>
      </c>
      <c r="D997" s="284" t="s">
        <v>219</v>
      </c>
      <c r="E997" s="49" t="s">
        <v>1416</v>
      </c>
      <c r="F997" s="50" t="s">
        <v>141</v>
      </c>
      <c r="G997" s="271" t="s">
        <v>60</v>
      </c>
      <c r="H997" s="268" t="s">
        <v>142</v>
      </c>
      <c r="I997" s="286">
        <v>38.495186367026001</v>
      </c>
      <c r="J997" s="287">
        <f t="shared" si="80"/>
        <v>200</v>
      </c>
      <c r="K997" s="288">
        <v>200</v>
      </c>
      <c r="L997" s="288"/>
      <c r="M997" s="289" t="e">
        <f t="shared" si="81"/>
        <v>#DIV/0!</v>
      </c>
      <c r="N997" s="289">
        <f t="shared" si="82"/>
        <v>0</v>
      </c>
      <c r="O997" s="290">
        <f>IF(K997="nio",0,IF(K997&gt;0,VLOOKUP(G997,'3-Productie normen'!A:K,VLOOKUP(K997,'3-Productie normen'!$B$35:$C$41,2,FALSE),FALSE)))/VLOOKUP(B997,'2-Kosten per locatie'!$A$12:$C$15,3,FALSE)</f>
        <v>0</v>
      </c>
      <c r="P997" s="290">
        <f t="shared" si="83"/>
        <v>0</v>
      </c>
      <c r="Q997" s="291"/>
      <c r="S997" s="292">
        <f t="shared" si="84"/>
        <v>7699.0372734051998</v>
      </c>
    </row>
    <row r="998" spans="1:19" ht="14.1" customHeight="1">
      <c r="A998" s="38">
        <v>998</v>
      </c>
      <c r="B998" s="253" t="s">
        <v>38</v>
      </c>
      <c r="C998" s="253" t="s">
        <v>986</v>
      </c>
      <c r="D998" s="284" t="s">
        <v>219</v>
      </c>
      <c r="E998" s="49" t="s">
        <v>1417</v>
      </c>
      <c r="F998" s="50" t="s">
        <v>141</v>
      </c>
      <c r="G998" s="271" t="s">
        <v>60</v>
      </c>
      <c r="H998" s="268" t="s">
        <v>142</v>
      </c>
      <c r="I998" s="286">
        <v>77.135942356867005</v>
      </c>
      <c r="J998" s="287">
        <f t="shared" si="80"/>
        <v>200</v>
      </c>
      <c r="K998" s="288">
        <v>200</v>
      </c>
      <c r="L998" s="288"/>
      <c r="M998" s="289" t="e">
        <f t="shared" si="81"/>
        <v>#DIV/0!</v>
      </c>
      <c r="N998" s="289">
        <f t="shared" si="82"/>
        <v>0</v>
      </c>
      <c r="O998" s="290">
        <f>IF(K998="nio",0,IF(K998&gt;0,VLOOKUP(G998,'3-Productie normen'!A:K,VLOOKUP(K998,'3-Productie normen'!$B$35:$C$41,2,FALSE),FALSE)))/VLOOKUP(B998,'2-Kosten per locatie'!$A$12:$C$15,3,FALSE)</f>
        <v>0</v>
      </c>
      <c r="P998" s="290">
        <f t="shared" si="83"/>
        <v>0</v>
      </c>
      <c r="Q998" s="291"/>
      <c r="S998" s="292">
        <f t="shared" si="84"/>
        <v>15427.188471373402</v>
      </c>
    </row>
    <row r="999" spans="1:19" ht="14.1" customHeight="1">
      <c r="A999" s="38">
        <v>999</v>
      </c>
      <c r="B999" s="253" t="s">
        <v>38</v>
      </c>
      <c r="C999" s="253" t="s">
        <v>986</v>
      </c>
      <c r="D999" s="284" t="s">
        <v>219</v>
      </c>
      <c r="E999" s="49" t="s">
        <v>1418</v>
      </c>
      <c r="F999" s="50" t="s">
        <v>141</v>
      </c>
      <c r="G999" s="271" t="s">
        <v>60</v>
      </c>
      <c r="H999" s="268" t="s">
        <v>142</v>
      </c>
      <c r="I999" s="286">
        <v>58.9884539659</v>
      </c>
      <c r="J999" s="287">
        <f t="shared" si="80"/>
        <v>200</v>
      </c>
      <c r="K999" s="288">
        <v>200</v>
      </c>
      <c r="L999" s="288"/>
      <c r="M999" s="289" t="e">
        <f t="shared" si="81"/>
        <v>#DIV/0!</v>
      </c>
      <c r="N999" s="289">
        <f t="shared" si="82"/>
        <v>0</v>
      </c>
      <c r="O999" s="290">
        <f>IF(K999="nio",0,IF(K999&gt;0,VLOOKUP(G999,'3-Productie normen'!A:K,VLOOKUP(K999,'3-Productie normen'!$B$35:$C$41,2,FALSE),FALSE)))/VLOOKUP(B999,'2-Kosten per locatie'!$A$12:$C$15,3,FALSE)</f>
        <v>0</v>
      </c>
      <c r="P999" s="290">
        <f t="shared" si="83"/>
        <v>0</v>
      </c>
      <c r="Q999" s="291"/>
      <c r="S999" s="292">
        <f t="shared" si="84"/>
        <v>11797.69079318</v>
      </c>
    </row>
    <row r="1000" spans="1:19" ht="14.1" customHeight="1">
      <c r="A1000" s="38">
        <v>1000</v>
      </c>
      <c r="B1000" s="253" t="s">
        <v>38</v>
      </c>
      <c r="C1000" s="253" t="s">
        <v>986</v>
      </c>
      <c r="D1000" s="284" t="s">
        <v>219</v>
      </c>
      <c r="E1000" s="49" t="s">
        <v>1419</v>
      </c>
      <c r="F1000" s="50" t="s">
        <v>141</v>
      </c>
      <c r="G1000" s="271" t="s">
        <v>60</v>
      </c>
      <c r="H1000" s="268" t="s">
        <v>142</v>
      </c>
      <c r="I1000" s="286">
        <v>45.754083726575999</v>
      </c>
      <c r="J1000" s="287">
        <f t="shared" si="80"/>
        <v>200</v>
      </c>
      <c r="K1000" s="288">
        <v>200</v>
      </c>
      <c r="L1000" s="288"/>
      <c r="M1000" s="289" t="e">
        <f t="shared" si="81"/>
        <v>#DIV/0!</v>
      </c>
      <c r="N1000" s="289">
        <f t="shared" si="82"/>
        <v>0</v>
      </c>
      <c r="O1000" s="290">
        <f>IF(K1000="nio",0,IF(K1000&gt;0,VLOOKUP(G1000,'3-Productie normen'!A:K,VLOOKUP(K1000,'3-Productie normen'!$B$35:$C$41,2,FALSE),FALSE)))/VLOOKUP(B1000,'2-Kosten per locatie'!$A$12:$C$15,3,FALSE)</f>
        <v>0</v>
      </c>
      <c r="P1000" s="290">
        <f t="shared" si="83"/>
        <v>0</v>
      </c>
      <c r="Q1000" s="291"/>
      <c r="S1000" s="292">
        <f t="shared" si="84"/>
        <v>9150.8167453152</v>
      </c>
    </row>
    <row r="1001" spans="1:19" ht="14.1" customHeight="1">
      <c r="A1001" s="38">
        <v>1001</v>
      </c>
      <c r="B1001" s="253" t="s">
        <v>38</v>
      </c>
      <c r="C1001" s="253" t="s">
        <v>986</v>
      </c>
      <c r="D1001" s="284" t="s">
        <v>219</v>
      </c>
      <c r="E1001" s="49" t="s">
        <v>1420</v>
      </c>
      <c r="F1001" s="50" t="s">
        <v>1421</v>
      </c>
      <c r="G1001" s="194" t="s">
        <v>65</v>
      </c>
      <c r="H1001" s="268" t="s">
        <v>142</v>
      </c>
      <c r="I1001" s="286">
        <v>39.182212113271</v>
      </c>
      <c r="J1001" s="287">
        <f t="shared" si="80"/>
        <v>0</v>
      </c>
      <c r="K1001" s="288" t="s">
        <v>104</v>
      </c>
      <c r="L1001" s="288"/>
      <c r="M1001" s="289">
        <f t="shared" si="81"/>
        <v>0</v>
      </c>
      <c r="N1001" s="289">
        <f t="shared" si="82"/>
        <v>0</v>
      </c>
      <c r="O1001" s="290">
        <f>IF(K1001="nio",0,IF(K1001&gt;0,VLOOKUP(G1001,'3-Productie normen'!A:K,VLOOKUP(K1001,'3-Productie normen'!$B$35:$C$41,2,FALSE),FALSE)))/VLOOKUP(B1001,'2-Kosten per locatie'!$A$12:$C$15,3,FALSE)</f>
        <v>0</v>
      </c>
      <c r="P1001" s="290">
        <f t="shared" si="83"/>
        <v>0</v>
      </c>
      <c r="Q1001" s="291"/>
      <c r="S1001" s="292">
        <f t="shared" si="84"/>
        <v>0</v>
      </c>
    </row>
    <row r="1002" spans="1:19" ht="14.1" customHeight="1">
      <c r="A1002" s="38">
        <v>1002</v>
      </c>
      <c r="B1002" s="253" t="s">
        <v>38</v>
      </c>
      <c r="C1002" s="253" t="s">
        <v>986</v>
      </c>
      <c r="D1002" s="284" t="s">
        <v>219</v>
      </c>
      <c r="E1002" s="49" t="s">
        <v>1422</v>
      </c>
      <c r="F1002" s="50" t="s">
        <v>1423</v>
      </c>
      <c r="G1002" s="271" t="s">
        <v>61</v>
      </c>
      <c r="H1002" s="268" t="s">
        <v>164</v>
      </c>
      <c r="I1002" s="286">
        <v>117.81393598032901</v>
      </c>
      <c r="J1002" s="287">
        <f t="shared" si="80"/>
        <v>200</v>
      </c>
      <c r="K1002" s="288">
        <v>200</v>
      </c>
      <c r="L1002" s="288"/>
      <c r="M1002" s="289" t="e">
        <f t="shared" si="81"/>
        <v>#DIV/0!</v>
      </c>
      <c r="N1002" s="289">
        <f t="shared" si="82"/>
        <v>0</v>
      </c>
      <c r="O1002" s="290">
        <f>IF(K1002="nio",0,IF(K1002&gt;0,VLOOKUP(G1002,'3-Productie normen'!A:K,VLOOKUP(K1002,'3-Productie normen'!$B$35:$C$41,2,FALSE),FALSE)))/VLOOKUP(B1002,'2-Kosten per locatie'!$A$12:$C$15,3,FALSE)</f>
        <v>0</v>
      </c>
      <c r="P1002" s="290">
        <f t="shared" si="83"/>
        <v>0</v>
      </c>
      <c r="Q1002" s="291"/>
      <c r="S1002" s="292">
        <f t="shared" si="84"/>
        <v>23562.787196065801</v>
      </c>
    </row>
    <row r="1003" spans="1:19" ht="14.1" customHeight="1">
      <c r="A1003" s="38">
        <v>1003</v>
      </c>
      <c r="B1003" s="253" t="s">
        <v>38</v>
      </c>
      <c r="C1003" s="253" t="s">
        <v>986</v>
      </c>
      <c r="D1003" s="284" t="s">
        <v>219</v>
      </c>
      <c r="E1003" s="49" t="s">
        <v>1424</v>
      </c>
      <c r="F1003" s="50" t="s">
        <v>210</v>
      </c>
      <c r="G1003" s="268" t="s">
        <v>49</v>
      </c>
      <c r="H1003" s="268" t="s">
        <v>164</v>
      </c>
      <c r="I1003" s="286">
        <v>52.787584054551999</v>
      </c>
      <c r="J1003" s="287">
        <f t="shared" si="80"/>
        <v>200</v>
      </c>
      <c r="K1003" s="288">
        <v>200</v>
      </c>
      <c r="L1003" s="288"/>
      <c r="M1003" s="289" t="e">
        <f t="shared" si="81"/>
        <v>#DIV/0!</v>
      </c>
      <c r="N1003" s="289">
        <f t="shared" si="82"/>
        <v>0</v>
      </c>
      <c r="O1003" s="290">
        <f>IF(K1003="nio",0,IF(K1003&gt;0,VLOOKUP(G1003,'3-Productie normen'!A:K,VLOOKUP(K1003,'3-Productie normen'!$B$35:$C$41,2,FALSE),FALSE)))/VLOOKUP(B1003,'2-Kosten per locatie'!$A$12:$C$15,3,FALSE)</f>
        <v>0</v>
      </c>
      <c r="P1003" s="290">
        <f t="shared" si="83"/>
        <v>0</v>
      </c>
      <c r="Q1003" s="291"/>
      <c r="S1003" s="292">
        <f t="shared" si="84"/>
        <v>10557.5168109104</v>
      </c>
    </row>
    <row r="1004" spans="1:19" ht="14.1" customHeight="1">
      <c r="A1004" s="38">
        <v>1004</v>
      </c>
      <c r="B1004" s="253" t="s">
        <v>38</v>
      </c>
      <c r="C1004" s="253" t="s">
        <v>986</v>
      </c>
      <c r="D1004" s="284" t="s">
        <v>219</v>
      </c>
      <c r="E1004" s="49" t="s">
        <v>1425</v>
      </c>
      <c r="F1004" s="50" t="s">
        <v>210</v>
      </c>
      <c r="G1004" s="268" t="s">
        <v>49</v>
      </c>
      <c r="H1004" s="268" t="s">
        <v>164</v>
      </c>
      <c r="I1004" s="286">
        <v>34.477028876129999</v>
      </c>
      <c r="J1004" s="287">
        <f t="shared" si="80"/>
        <v>200</v>
      </c>
      <c r="K1004" s="288">
        <v>200</v>
      </c>
      <c r="L1004" s="288"/>
      <c r="M1004" s="289" t="e">
        <f t="shared" si="81"/>
        <v>#DIV/0!</v>
      </c>
      <c r="N1004" s="289">
        <f t="shared" si="82"/>
        <v>0</v>
      </c>
      <c r="O1004" s="290">
        <f>IF(K1004="nio",0,IF(K1004&gt;0,VLOOKUP(G1004,'3-Productie normen'!A:K,VLOOKUP(K1004,'3-Productie normen'!$B$35:$C$41,2,FALSE),FALSE)))/VLOOKUP(B1004,'2-Kosten per locatie'!$A$12:$C$15,3,FALSE)</f>
        <v>0</v>
      </c>
      <c r="P1004" s="290">
        <f t="shared" si="83"/>
        <v>0</v>
      </c>
      <c r="Q1004" s="291"/>
      <c r="S1004" s="292">
        <f t="shared" si="84"/>
        <v>6895.4057752259996</v>
      </c>
    </row>
    <row r="1005" spans="1:19" ht="14.1" customHeight="1">
      <c r="A1005" s="38">
        <v>1005</v>
      </c>
      <c r="B1005" s="253" t="s">
        <v>38</v>
      </c>
      <c r="C1005" s="253" t="s">
        <v>986</v>
      </c>
      <c r="D1005" s="284" t="s">
        <v>219</v>
      </c>
      <c r="E1005" s="49" t="s">
        <v>1426</v>
      </c>
      <c r="F1005" s="50" t="s">
        <v>610</v>
      </c>
      <c r="G1005" s="271" t="s">
        <v>58</v>
      </c>
      <c r="H1005" s="268" t="s">
        <v>970</v>
      </c>
      <c r="I1005" s="286">
        <v>20.567817111240998</v>
      </c>
      <c r="J1005" s="287">
        <f t="shared" si="80"/>
        <v>200</v>
      </c>
      <c r="K1005" s="288">
        <v>200</v>
      </c>
      <c r="L1005" s="288"/>
      <c r="M1005" s="289" t="e">
        <f t="shared" si="81"/>
        <v>#DIV/0!</v>
      </c>
      <c r="N1005" s="289">
        <f t="shared" si="82"/>
        <v>0</v>
      </c>
      <c r="O1005" s="290">
        <f>IF(K1005="nio",0,IF(K1005&gt;0,VLOOKUP(G1005,'3-Productie normen'!A:K,VLOOKUP(K1005,'3-Productie normen'!$B$35:$C$41,2,FALSE),FALSE)))/VLOOKUP(B1005,'2-Kosten per locatie'!$A$12:$C$15,3,FALSE)</f>
        <v>0</v>
      </c>
      <c r="P1005" s="290">
        <f t="shared" si="83"/>
        <v>0</v>
      </c>
      <c r="Q1005" s="291"/>
      <c r="S1005" s="292">
        <f t="shared" si="84"/>
        <v>4113.5634222481995</v>
      </c>
    </row>
    <row r="1006" spans="1:19" ht="14.1" customHeight="1">
      <c r="A1006" s="38">
        <v>1006</v>
      </c>
      <c r="B1006" s="253" t="s">
        <v>38</v>
      </c>
      <c r="C1006" s="253" t="s">
        <v>986</v>
      </c>
      <c r="D1006" s="284" t="s">
        <v>219</v>
      </c>
      <c r="E1006" s="49" t="s">
        <v>1427</v>
      </c>
      <c r="F1006" s="50" t="s">
        <v>59</v>
      </c>
      <c r="G1006" s="194" t="s">
        <v>65</v>
      </c>
      <c r="H1006" s="268" t="s">
        <v>164</v>
      </c>
      <c r="I1006" s="286">
        <v>4.3126199999999999</v>
      </c>
      <c r="J1006" s="287">
        <f t="shared" si="80"/>
        <v>0</v>
      </c>
      <c r="K1006" s="288" t="s">
        <v>104</v>
      </c>
      <c r="L1006" s="288"/>
      <c r="M1006" s="289">
        <f t="shared" si="81"/>
        <v>0</v>
      </c>
      <c r="N1006" s="289">
        <f t="shared" si="82"/>
        <v>0</v>
      </c>
      <c r="O1006" s="290">
        <f>IF(K1006="nio",0,IF(K1006&gt;0,VLOOKUP(G1006,'3-Productie normen'!A:K,VLOOKUP(K1006,'3-Productie normen'!$B$35:$C$41,2,FALSE),FALSE)))/VLOOKUP(B1006,'2-Kosten per locatie'!$A$12:$C$15,3,FALSE)</f>
        <v>0</v>
      </c>
      <c r="P1006" s="290">
        <f t="shared" si="83"/>
        <v>0</v>
      </c>
      <c r="Q1006" s="291"/>
      <c r="S1006" s="292">
        <f t="shared" si="84"/>
        <v>0</v>
      </c>
    </row>
    <row r="1007" spans="1:19" ht="14.1" customHeight="1">
      <c r="A1007" s="38">
        <v>1007</v>
      </c>
      <c r="B1007" s="253" t="s">
        <v>38</v>
      </c>
      <c r="C1007" s="253" t="s">
        <v>986</v>
      </c>
      <c r="D1007" s="284" t="s">
        <v>219</v>
      </c>
      <c r="E1007" s="49" t="s">
        <v>1428</v>
      </c>
      <c r="F1007" s="50" t="s">
        <v>77</v>
      </c>
      <c r="G1007" s="271" t="s">
        <v>56</v>
      </c>
      <c r="H1007" s="268" t="s">
        <v>142</v>
      </c>
      <c r="I1007" s="286">
        <v>172.439030725918</v>
      </c>
      <c r="J1007" s="287">
        <f t="shared" si="80"/>
        <v>200</v>
      </c>
      <c r="K1007" s="288">
        <v>200</v>
      </c>
      <c r="L1007" s="288"/>
      <c r="M1007" s="289" t="e">
        <f t="shared" si="81"/>
        <v>#DIV/0!</v>
      </c>
      <c r="N1007" s="289">
        <f t="shared" si="82"/>
        <v>0</v>
      </c>
      <c r="O1007" s="290">
        <f>IF(K1007="nio",0,IF(K1007&gt;0,VLOOKUP(G1007,'3-Productie normen'!A:K,VLOOKUP(K1007,'3-Productie normen'!$B$35:$C$41,2,FALSE),FALSE)))/VLOOKUP(B1007,'2-Kosten per locatie'!$A$12:$C$15,3,FALSE)</f>
        <v>0</v>
      </c>
      <c r="P1007" s="290">
        <f t="shared" si="83"/>
        <v>0</v>
      </c>
      <c r="Q1007" s="291"/>
      <c r="S1007" s="292">
        <f t="shared" si="84"/>
        <v>34487.806145183604</v>
      </c>
    </row>
    <row r="1008" spans="1:19" ht="14.1" customHeight="1">
      <c r="A1008" s="38">
        <v>1008</v>
      </c>
      <c r="B1008" s="253" t="s">
        <v>38</v>
      </c>
      <c r="C1008" s="253" t="s">
        <v>986</v>
      </c>
      <c r="D1008" s="284" t="s">
        <v>219</v>
      </c>
      <c r="E1008" s="49" t="s">
        <v>1429</v>
      </c>
      <c r="F1008" s="50" t="s">
        <v>210</v>
      </c>
      <c r="G1008" s="268" t="s">
        <v>49</v>
      </c>
      <c r="H1008" s="268" t="s">
        <v>164</v>
      </c>
      <c r="I1008" s="286">
        <v>41.544834050768998</v>
      </c>
      <c r="J1008" s="287">
        <f t="shared" si="80"/>
        <v>200</v>
      </c>
      <c r="K1008" s="288">
        <v>200</v>
      </c>
      <c r="L1008" s="288"/>
      <c r="M1008" s="289" t="e">
        <f t="shared" si="81"/>
        <v>#DIV/0!</v>
      </c>
      <c r="N1008" s="289">
        <f t="shared" si="82"/>
        <v>0</v>
      </c>
      <c r="O1008" s="290">
        <f>IF(K1008="nio",0,IF(K1008&gt;0,VLOOKUP(G1008,'3-Productie normen'!A:K,VLOOKUP(K1008,'3-Productie normen'!$B$35:$C$41,2,FALSE),FALSE)))/VLOOKUP(B1008,'2-Kosten per locatie'!$A$12:$C$15,3,FALSE)</f>
        <v>0</v>
      </c>
      <c r="P1008" s="290">
        <f t="shared" si="83"/>
        <v>0</v>
      </c>
      <c r="Q1008" s="291"/>
      <c r="S1008" s="292">
        <f t="shared" si="84"/>
        <v>8308.9668101537991</v>
      </c>
    </row>
    <row r="1009" spans="1:19" ht="14.1" customHeight="1">
      <c r="A1009" s="38">
        <v>1009</v>
      </c>
      <c r="B1009" s="253" t="s">
        <v>38</v>
      </c>
      <c r="C1009" s="253" t="s">
        <v>986</v>
      </c>
      <c r="D1009" s="284" t="s">
        <v>219</v>
      </c>
      <c r="E1009" s="49" t="s">
        <v>1430</v>
      </c>
      <c r="F1009" s="50" t="s">
        <v>210</v>
      </c>
      <c r="G1009" s="268" t="s">
        <v>49</v>
      </c>
      <c r="H1009" s="268" t="s">
        <v>164</v>
      </c>
      <c r="I1009" s="286">
        <v>22.468598747802002</v>
      </c>
      <c r="J1009" s="287">
        <f t="shared" si="80"/>
        <v>200</v>
      </c>
      <c r="K1009" s="288">
        <v>200</v>
      </c>
      <c r="L1009" s="288"/>
      <c r="M1009" s="289" t="e">
        <f t="shared" si="81"/>
        <v>#DIV/0!</v>
      </c>
      <c r="N1009" s="289">
        <f t="shared" si="82"/>
        <v>0</v>
      </c>
      <c r="O1009" s="290">
        <f>IF(K1009="nio",0,IF(K1009&gt;0,VLOOKUP(G1009,'3-Productie normen'!A:K,VLOOKUP(K1009,'3-Productie normen'!$B$35:$C$41,2,FALSE),FALSE)))/VLOOKUP(B1009,'2-Kosten per locatie'!$A$12:$C$15,3,FALSE)</f>
        <v>0</v>
      </c>
      <c r="P1009" s="290">
        <f t="shared" si="83"/>
        <v>0</v>
      </c>
      <c r="Q1009" s="291"/>
      <c r="S1009" s="292">
        <f t="shared" si="84"/>
        <v>4493.7197495604005</v>
      </c>
    </row>
    <row r="1010" spans="1:19" ht="14.1" customHeight="1">
      <c r="A1010" s="38">
        <v>1010</v>
      </c>
      <c r="B1010" s="253" t="s">
        <v>38</v>
      </c>
      <c r="C1010" s="253" t="s">
        <v>986</v>
      </c>
      <c r="D1010" s="284" t="s">
        <v>219</v>
      </c>
      <c r="E1010" s="49" t="s">
        <v>1431</v>
      </c>
      <c r="F1010" s="50" t="s">
        <v>975</v>
      </c>
      <c r="G1010" s="268" t="s">
        <v>48</v>
      </c>
      <c r="H1010" s="268" t="s">
        <v>139</v>
      </c>
      <c r="I1010" s="286">
        <v>5.64</v>
      </c>
      <c r="J1010" s="287">
        <f t="shared" si="80"/>
        <v>400</v>
      </c>
      <c r="K1010" s="288">
        <v>200</v>
      </c>
      <c r="L1010" s="288">
        <v>200</v>
      </c>
      <c r="M1010" s="289" t="e">
        <f t="shared" si="81"/>
        <v>#DIV/0!</v>
      </c>
      <c r="N1010" s="289" t="e">
        <f t="shared" si="82"/>
        <v>#DIV/0!</v>
      </c>
      <c r="O1010" s="290">
        <f>IF(K1010="nio",0,IF(K1010&gt;0,VLOOKUP(G1010,'3-Productie normen'!A:K,VLOOKUP(K1010,'3-Productie normen'!$B$35:$C$41,2,FALSE),FALSE)))/VLOOKUP(B1010,'2-Kosten per locatie'!$A$12:$C$15,3,FALSE)</f>
        <v>0</v>
      </c>
      <c r="P1010" s="290">
        <f t="shared" si="83"/>
        <v>0</v>
      </c>
      <c r="Q1010" s="291"/>
      <c r="S1010" s="292">
        <f t="shared" si="84"/>
        <v>2256</v>
      </c>
    </row>
    <row r="1011" spans="1:19" ht="14.1" customHeight="1">
      <c r="A1011" s="38">
        <v>1011</v>
      </c>
      <c r="B1011" s="253" t="s">
        <v>38</v>
      </c>
      <c r="C1011" s="253" t="s">
        <v>986</v>
      </c>
      <c r="D1011" s="284" t="s">
        <v>219</v>
      </c>
      <c r="E1011" s="49" t="s">
        <v>1432</v>
      </c>
      <c r="F1011" s="50" t="s">
        <v>1217</v>
      </c>
      <c r="G1011" s="268" t="s">
        <v>48</v>
      </c>
      <c r="H1011" s="268" t="s">
        <v>139</v>
      </c>
      <c r="I1011" s="286">
        <v>1.6919999999999999</v>
      </c>
      <c r="J1011" s="287">
        <f t="shared" si="80"/>
        <v>400</v>
      </c>
      <c r="K1011" s="288">
        <v>200</v>
      </c>
      <c r="L1011" s="288">
        <v>200</v>
      </c>
      <c r="M1011" s="289" t="e">
        <f t="shared" si="81"/>
        <v>#DIV/0!</v>
      </c>
      <c r="N1011" s="289" t="e">
        <f t="shared" si="82"/>
        <v>#DIV/0!</v>
      </c>
      <c r="O1011" s="290">
        <f>IF(K1011="nio",0,IF(K1011&gt;0,VLOOKUP(G1011,'3-Productie normen'!A:K,VLOOKUP(K1011,'3-Productie normen'!$B$35:$C$41,2,FALSE),FALSE)))/VLOOKUP(B1011,'2-Kosten per locatie'!$A$12:$C$15,3,FALSE)</f>
        <v>0</v>
      </c>
      <c r="P1011" s="290">
        <f t="shared" si="83"/>
        <v>0</v>
      </c>
      <c r="Q1011" s="291"/>
      <c r="S1011" s="292">
        <f t="shared" si="84"/>
        <v>676.8</v>
      </c>
    </row>
    <row r="1012" spans="1:19" ht="14.1" customHeight="1">
      <c r="A1012" s="38">
        <v>1012</v>
      </c>
      <c r="B1012" s="253" t="s">
        <v>38</v>
      </c>
      <c r="C1012" s="253" t="s">
        <v>986</v>
      </c>
      <c r="D1012" s="284" t="s">
        <v>219</v>
      </c>
      <c r="E1012" s="49" t="s">
        <v>1433</v>
      </c>
      <c r="F1012" s="50" t="s">
        <v>1217</v>
      </c>
      <c r="G1012" s="268" t="s">
        <v>48</v>
      </c>
      <c r="H1012" s="268" t="s">
        <v>139</v>
      </c>
      <c r="I1012" s="286">
        <v>1.6214999999999999</v>
      </c>
      <c r="J1012" s="287">
        <f t="shared" si="80"/>
        <v>400</v>
      </c>
      <c r="K1012" s="288">
        <v>200</v>
      </c>
      <c r="L1012" s="288">
        <v>200</v>
      </c>
      <c r="M1012" s="289" t="e">
        <f t="shared" si="81"/>
        <v>#DIV/0!</v>
      </c>
      <c r="N1012" s="289" t="e">
        <f t="shared" si="82"/>
        <v>#DIV/0!</v>
      </c>
      <c r="O1012" s="290">
        <f>IF(K1012="nio",0,IF(K1012&gt;0,VLOOKUP(G1012,'3-Productie normen'!A:K,VLOOKUP(K1012,'3-Productie normen'!$B$35:$C$41,2,FALSE),FALSE)))/VLOOKUP(B1012,'2-Kosten per locatie'!$A$12:$C$15,3,FALSE)</f>
        <v>0</v>
      </c>
      <c r="P1012" s="290">
        <f t="shared" si="83"/>
        <v>0</v>
      </c>
      <c r="Q1012" s="291"/>
      <c r="S1012" s="292">
        <f t="shared" si="84"/>
        <v>648.6</v>
      </c>
    </row>
    <row r="1013" spans="1:19" ht="14.1" customHeight="1">
      <c r="A1013" s="38">
        <v>1013</v>
      </c>
      <c r="B1013" s="253" t="s">
        <v>38</v>
      </c>
      <c r="C1013" s="253" t="s">
        <v>986</v>
      </c>
      <c r="D1013" s="284" t="s">
        <v>219</v>
      </c>
      <c r="E1013" s="49" t="s">
        <v>1434</v>
      </c>
      <c r="F1013" s="50" t="s">
        <v>289</v>
      </c>
      <c r="G1013" s="194" t="s">
        <v>65</v>
      </c>
      <c r="H1013" s="268" t="s">
        <v>164</v>
      </c>
      <c r="I1013" s="286">
        <v>5.2851484767399999</v>
      </c>
      <c r="J1013" s="287">
        <f t="shared" si="80"/>
        <v>0</v>
      </c>
      <c r="K1013" s="288" t="s">
        <v>104</v>
      </c>
      <c r="L1013" s="288"/>
      <c r="M1013" s="289">
        <f t="shared" si="81"/>
        <v>0</v>
      </c>
      <c r="N1013" s="289">
        <f t="shared" si="82"/>
        <v>0</v>
      </c>
      <c r="O1013" s="290">
        <f>IF(K1013="nio",0,IF(K1013&gt;0,VLOOKUP(G1013,'3-Productie normen'!A:K,VLOOKUP(K1013,'3-Productie normen'!$B$35:$C$41,2,FALSE),FALSE)))/VLOOKUP(B1013,'2-Kosten per locatie'!$A$12:$C$15,3,FALSE)</f>
        <v>0</v>
      </c>
      <c r="P1013" s="290">
        <f t="shared" si="83"/>
        <v>0</v>
      </c>
      <c r="Q1013" s="291"/>
      <c r="S1013" s="292">
        <f t="shared" si="84"/>
        <v>0</v>
      </c>
    </row>
    <row r="1014" spans="1:19" ht="14.1" customHeight="1">
      <c r="A1014" s="38">
        <v>1014</v>
      </c>
      <c r="B1014" s="253" t="s">
        <v>38</v>
      </c>
      <c r="C1014" s="253" t="s">
        <v>986</v>
      </c>
      <c r="D1014" s="284" t="s">
        <v>219</v>
      </c>
      <c r="E1014" s="49" t="s">
        <v>1435</v>
      </c>
      <c r="F1014" s="50" t="s">
        <v>289</v>
      </c>
      <c r="G1014" s="194" t="s">
        <v>65</v>
      </c>
      <c r="H1014" s="268" t="s">
        <v>164</v>
      </c>
      <c r="I1014" s="286">
        <v>0.43871789218399998</v>
      </c>
      <c r="J1014" s="287">
        <f t="shared" si="80"/>
        <v>0</v>
      </c>
      <c r="K1014" s="288" t="s">
        <v>104</v>
      </c>
      <c r="L1014" s="288"/>
      <c r="M1014" s="289">
        <f t="shared" si="81"/>
        <v>0</v>
      </c>
      <c r="N1014" s="289">
        <f t="shared" si="82"/>
        <v>0</v>
      </c>
      <c r="O1014" s="290">
        <f>IF(K1014="nio",0,IF(K1014&gt;0,VLOOKUP(G1014,'3-Productie normen'!A:K,VLOOKUP(K1014,'3-Productie normen'!$B$35:$C$41,2,FALSE),FALSE)))/VLOOKUP(B1014,'2-Kosten per locatie'!$A$12:$C$15,3,FALSE)</f>
        <v>0</v>
      </c>
      <c r="P1014" s="290">
        <f t="shared" si="83"/>
        <v>0</v>
      </c>
      <c r="Q1014" s="291"/>
      <c r="S1014" s="292">
        <f t="shared" si="84"/>
        <v>0</v>
      </c>
    </row>
    <row r="1015" spans="1:19" ht="14.1" customHeight="1">
      <c r="A1015" s="38">
        <v>1015</v>
      </c>
      <c r="B1015" s="253" t="s">
        <v>38</v>
      </c>
      <c r="C1015" s="253" t="s">
        <v>986</v>
      </c>
      <c r="D1015" s="284" t="s">
        <v>219</v>
      </c>
      <c r="E1015" s="49" t="s">
        <v>1436</v>
      </c>
      <c r="F1015" s="50" t="s">
        <v>977</v>
      </c>
      <c r="G1015" s="268" t="s">
        <v>48</v>
      </c>
      <c r="H1015" s="268" t="s">
        <v>139</v>
      </c>
      <c r="I1015" s="286">
        <v>5.64</v>
      </c>
      <c r="J1015" s="287">
        <f t="shared" si="80"/>
        <v>400</v>
      </c>
      <c r="K1015" s="288">
        <v>200</v>
      </c>
      <c r="L1015" s="288">
        <v>200</v>
      </c>
      <c r="M1015" s="289" t="e">
        <f t="shared" si="81"/>
        <v>#DIV/0!</v>
      </c>
      <c r="N1015" s="289" t="e">
        <f t="shared" si="82"/>
        <v>#DIV/0!</v>
      </c>
      <c r="O1015" s="290">
        <f>IF(K1015="nio",0,IF(K1015&gt;0,VLOOKUP(G1015,'3-Productie normen'!A:K,VLOOKUP(K1015,'3-Productie normen'!$B$35:$C$41,2,FALSE),FALSE)))/VLOOKUP(B1015,'2-Kosten per locatie'!$A$12:$C$15,3,FALSE)</f>
        <v>0</v>
      </c>
      <c r="P1015" s="290">
        <f t="shared" si="83"/>
        <v>0</v>
      </c>
      <c r="Q1015" s="291"/>
      <c r="S1015" s="292">
        <f t="shared" si="84"/>
        <v>2256</v>
      </c>
    </row>
    <row r="1016" spans="1:19" ht="14.1" customHeight="1">
      <c r="A1016" s="38">
        <v>1016</v>
      </c>
      <c r="B1016" s="253" t="s">
        <v>38</v>
      </c>
      <c r="C1016" s="253" t="s">
        <v>986</v>
      </c>
      <c r="D1016" s="284" t="s">
        <v>219</v>
      </c>
      <c r="E1016" s="49" t="s">
        <v>1437</v>
      </c>
      <c r="F1016" s="50" t="s">
        <v>1208</v>
      </c>
      <c r="G1016" s="268" t="s">
        <v>48</v>
      </c>
      <c r="H1016" s="268" t="s">
        <v>139</v>
      </c>
      <c r="I1016" s="286">
        <v>1.6919999999999999</v>
      </c>
      <c r="J1016" s="287">
        <f t="shared" si="80"/>
        <v>400</v>
      </c>
      <c r="K1016" s="288">
        <v>200</v>
      </c>
      <c r="L1016" s="288">
        <v>200</v>
      </c>
      <c r="M1016" s="289" t="e">
        <f t="shared" si="81"/>
        <v>#DIV/0!</v>
      </c>
      <c r="N1016" s="289" t="e">
        <f t="shared" si="82"/>
        <v>#DIV/0!</v>
      </c>
      <c r="O1016" s="290">
        <f>IF(K1016="nio",0,IF(K1016&gt;0,VLOOKUP(G1016,'3-Productie normen'!A:K,VLOOKUP(K1016,'3-Productie normen'!$B$35:$C$41,2,FALSE),FALSE)))/VLOOKUP(B1016,'2-Kosten per locatie'!$A$12:$C$15,3,FALSE)</f>
        <v>0</v>
      </c>
      <c r="P1016" s="290">
        <f t="shared" si="83"/>
        <v>0</v>
      </c>
      <c r="Q1016" s="291"/>
      <c r="S1016" s="292">
        <f t="shared" si="84"/>
        <v>676.8</v>
      </c>
    </row>
    <row r="1017" spans="1:19" ht="14.1" customHeight="1">
      <c r="A1017" s="38">
        <v>1017</v>
      </c>
      <c r="B1017" s="253" t="s">
        <v>38</v>
      </c>
      <c r="C1017" s="253" t="s">
        <v>986</v>
      </c>
      <c r="D1017" s="284" t="s">
        <v>219</v>
      </c>
      <c r="E1017" s="49" t="s">
        <v>1438</v>
      </c>
      <c r="F1017" s="50" t="s">
        <v>1208</v>
      </c>
      <c r="G1017" s="268" t="s">
        <v>48</v>
      </c>
      <c r="H1017" s="268" t="s">
        <v>139</v>
      </c>
      <c r="I1017" s="286">
        <v>1.6214999999999999</v>
      </c>
      <c r="J1017" s="287">
        <f t="shared" si="80"/>
        <v>400</v>
      </c>
      <c r="K1017" s="288">
        <v>200</v>
      </c>
      <c r="L1017" s="288">
        <v>200</v>
      </c>
      <c r="M1017" s="289" t="e">
        <f t="shared" si="81"/>
        <v>#DIV/0!</v>
      </c>
      <c r="N1017" s="289" t="e">
        <f t="shared" si="82"/>
        <v>#DIV/0!</v>
      </c>
      <c r="O1017" s="290">
        <f>IF(K1017="nio",0,IF(K1017&gt;0,VLOOKUP(G1017,'3-Productie normen'!A:K,VLOOKUP(K1017,'3-Productie normen'!$B$35:$C$41,2,FALSE),FALSE)))/VLOOKUP(B1017,'2-Kosten per locatie'!$A$12:$C$15,3,FALSE)</f>
        <v>0</v>
      </c>
      <c r="P1017" s="290">
        <f t="shared" si="83"/>
        <v>0</v>
      </c>
      <c r="Q1017" s="291"/>
      <c r="S1017" s="292">
        <f t="shared" si="84"/>
        <v>648.6</v>
      </c>
    </row>
    <row r="1018" spans="1:19" ht="14.1" customHeight="1">
      <c r="A1018" s="38">
        <v>1018</v>
      </c>
      <c r="B1018" s="253" t="s">
        <v>38</v>
      </c>
      <c r="C1018" s="253" t="s">
        <v>986</v>
      </c>
      <c r="D1018" s="284" t="s">
        <v>219</v>
      </c>
      <c r="E1018" s="49" t="s">
        <v>1439</v>
      </c>
      <c r="F1018" s="50" t="s">
        <v>1018</v>
      </c>
      <c r="G1018" s="194" t="s">
        <v>65</v>
      </c>
      <c r="H1018" s="268" t="s">
        <v>164</v>
      </c>
      <c r="I1018" s="286">
        <v>4.7126593803579997</v>
      </c>
      <c r="J1018" s="287">
        <f t="shared" si="80"/>
        <v>0</v>
      </c>
      <c r="K1018" s="288" t="s">
        <v>104</v>
      </c>
      <c r="L1018" s="288"/>
      <c r="M1018" s="289">
        <f t="shared" si="81"/>
        <v>0</v>
      </c>
      <c r="N1018" s="289">
        <f t="shared" si="82"/>
        <v>0</v>
      </c>
      <c r="O1018" s="290">
        <f>IF(K1018="nio",0,IF(K1018&gt;0,VLOOKUP(G1018,'3-Productie normen'!A:K,VLOOKUP(K1018,'3-Productie normen'!$B$35:$C$41,2,FALSE),FALSE)))/VLOOKUP(B1018,'2-Kosten per locatie'!$A$12:$C$15,3,FALSE)</f>
        <v>0</v>
      </c>
      <c r="P1018" s="290">
        <f t="shared" si="83"/>
        <v>0</v>
      </c>
      <c r="Q1018" s="291"/>
      <c r="S1018" s="292">
        <f t="shared" si="84"/>
        <v>0</v>
      </c>
    </row>
    <row r="1019" spans="1:19" ht="14.1" customHeight="1">
      <c r="A1019" s="38">
        <v>1019</v>
      </c>
      <c r="B1019" s="253" t="s">
        <v>38</v>
      </c>
      <c r="C1019" s="253" t="s">
        <v>986</v>
      </c>
      <c r="D1019" s="284" t="s">
        <v>219</v>
      </c>
      <c r="E1019" s="49" t="s">
        <v>1440</v>
      </c>
      <c r="F1019" s="50" t="s">
        <v>289</v>
      </c>
      <c r="G1019" s="194" t="s">
        <v>65</v>
      </c>
      <c r="H1019" s="268" t="s">
        <v>164</v>
      </c>
      <c r="I1019" s="286">
        <v>0.41778275814900001</v>
      </c>
      <c r="J1019" s="287">
        <f t="shared" si="80"/>
        <v>0</v>
      </c>
      <c r="K1019" s="288" t="s">
        <v>104</v>
      </c>
      <c r="L1019" s="288"/>
      <c r="M1019" s="289">
        <f t="shared" si="81"/>
        <v>0</v>
      </c>
      <c r="N1019" s="289">
        <f t="shared" si="82"/>
        <v>0</v>
      </c>
      <c r="O1019" s="290">
        <f>IF(K1019="nio",0,IF(K1019&gt;0,VLOOKUP(G1019,'3-Productie normen'!A:K,VLOOKUP(K1019,'3-Productie normen'!$B$35:$C$41,2,FALSE),FALSE)))/VLOOKUP(B1019,'2-Kosten per locatie'!$A$12:$C$15,3,FALSE)</f>
        <v>0</v>
      </c>
      <c r="P1019" s="290">
        <f t="shared" si="83"/>
        <v>0</v>
      </c>
      <c r="Q1019" s="291"/>
      <c r="S1019" s="292">
        <f t="shared" si="84"/>
        <v>0</v>
      </c>
    </row>
    <row r="1020" spans="1:19" ht="14.1" customHeight="1">
      <c r="A1020" s="38">
        <v>1020</v>
      </c>
      <c r="B1020" s="253" t="s">
        <v>38</v>
      </c>
      <c r="C1020" s="253" t="s">
        <v>986</v>
      </c>
      <c r="D1020" s="284" t="s">
        <v>219</v>
      </c>
      <c r="E1020" s="49" t="s">
        <v>1441</v>
      </c>
      <c r="F1020" s="50" t="s">
        <v>771</v>
      </c>
      <c r="G1020" s="268" t="s">
        <v>50</v>
      </c>
      <c r="H1020" s="268" t="s">
        <v>164</v>
      </c>
      <c r="I1020" s="286">
        <v>2.444</v>
      </c>
      <c r="J1020" s="287">
        <f t="shared" si="80"/>
        <v>200</v>
      </c>
      <c r="K1020" s="288">
        <v>200</v>
      </c>
      <c r="L1020" s="288"/>
      <c r="M1020" s="289" t="e">
        <f t="shared" si="81"/>
        <v>#DIV/0!</v>
      </c>
      <c r="N1020" s="289">
        <f t="shared" si="82"/>
        <v>0</v>
      </c>
      <c r="O1020" s="290">
        <f>IF(K1020="nio",0,IF(K1020&gt;0,VLOOKUP(G1020,'3-Productie normen'!A:K,VLOOKUP(K1020,'3-Productie normen'!$B$35:$C$41,2,FALSE),FALSE)))/VLOOKUP(B1020,'2-Kosten per locatie'!$A$12:$C$15,3,FALSE)</f>
        <v>0</v>
      </c>
      <c r="P1020" s="290">
        <f t="shared" si="83"/>
        <v>0</v>
      </c>
      <c r="Q1020" s="291"/>
      <c r="S1020" s="292">
        <f t="shared" si="84"/>
        <v>488.8</v>
      </c>
    </row>
    <row r="1021" spans="1:19" ht="14.1" customHeight="1">
      <c r="A1021" s="38">
        <v>1021</v>
      </c>
      <c r="B1021" s="253" t="s">
        <v>38</v>
      </c>
      <c r="C1021" s="253" t="s">
        <v>986</v>
      </c>
      <c r="D1021" s="284" t="s">
        <v>219</v>
      </c>
      <c r="E1021" s="49" t="s">
        <v>1442</v>
      </c>
      <c r="F1021" s="50" t="s">
        <v>1411</v>
      </c>
      <c r="G1021" s="268" t="s">
        <v>47</v>
      </c>
      <c r="H1021" s="268" t="s">
        <v>164</v>
      </c>
      <c r="I1021" s="286">
        <v>2.444</v>
      </c>
      <c r="J1021" s="287">
        <f t="shared" si="80"/>
        <v>80</v>
      </c>
      <c r="K1021" s="288">
        <v>80</v>
      </c>
      <c r="L1021" s="288"/>
      <c r="M1021" s="289" t="e">
        <f t="shared" si="81"/>
        <v>#DIV/0!</v>
      </c>
      <c r="N1021" s="289">
        <f t="shared" si="82"/>
        <v>0</v>
      </c>
      <c r="O1021" s="290">
        <f>IF(K1021="nio",0,IF(K1021&gt;0,VLOOKUP(G1021,'3-Productie normen'!A:K,VLOOKUP(K1021,'3-Productie normen'!$B$35:$C$41,2,FALSE),FALSE)))/VLOOKUP(B1021,'2-Kosten per locatie'!$A$12:$C$15,3,FALSE)</f>
        <v>0</v>
      </c>
      <c r="P1021" s="290">
        <f t="shared" si="83"/>
        <v>0</v>
      </c>
      <c r="Q1021" s="291"/>
      <c r="S1021" s="292">
        <f t="shared" si="84"/>
        <v>195.51999999999998</v>
      </c>
    </row>
    <row r="1022" spans="1:19" ht="14.1" customHeight="1">
      <c r="A1022" s="38">
        <v>1022</v>
      </c>
      <c r="B1022" s="253" t="s">
        <v>38</v>
      </c>
      <c r="C1022" s="253" t="s">
        <v>986</v>
      </c>
      <c r="D1022" s="284" t="s">
        <v>301</v>
      </c>
      <c r="E1022" s="49" t="s">
        <v>1443</v>
      </c>
      <c r="F1022" s="50" t="s">
        <v>1444</v>
      </c>
      <c r="G1022" s="271" t="s">
        <v>60</v>
      </c>
      <c r="H1022" s="268" t="s">
        <v>142</v>
      </c>
      <c r="I1022" s="286">
        <v>45.879339640173001</v>
      </c>
      <c r="J1022" s="287">
        <f t="shared" si="80"/>
        <v>200</v>
      </c>
      <c r="K1022" s="288">
        <v>200</v>
      </c>
      <c r="L1022" s="288"/>
      <c r="M1022" s="289" t="e">
        <f t="shared" si="81"/>
        <v>#DIV/0!</v>
      </c>
      <c r="N1022" s="289">
        <f t="shared" si="82"/>
        <v>0</v>
      </c>
      <c r="O1022" s="290">
        <f>IF(K1022="nio",0,IF(K1022&gt;0,VLOOKUP(G1022,'3-Productie normen'!A:K,VLOOKUP(K1022,'3-Productie normen'!$B$35:$C$41,2,FALSE),FALSE)))/VLOOKUP(B1022,'2-Kosten per locatie'!$A$12:$C$15,3,FALSE)</f>
        <v>0</v>
      </c>
      <c r="P1022" s="290">
        <f t="shared" si="83"/>
        <v>0</v>
      </c>
      <c r="Q1022" s="291"/>
      <c r="S1022" s="292">
        <f t="shared" si="84"/>
        <v>9175.8679280346005</v>
      </c>
    </row>
    <row r="1023" spans="1:19" ht="14.1" customHeight="1">
      <c r="A1023" s="38">
        <v>1023</v>
      </c>
      <c r="B1023" s="253" t="s">
        <v>38</v>
      </c>
      <c r="C1023" s="253" t="s">
        <v>986</v>
      </c>
      <c r="D1023" s="284" t="s">
        <v>301</v>
      </c>
      <c r="E1023" s="49" t="s">
        <v>1445</v>
      </c>
      <c r="F1023" s="50" t="s">
        <v>1446</v>
      </c>
      <c r="G1023" s="271" t="s">
        <v>60</v>
      </c>
      <c r="H1023" s="268" t="s">
        <v>142</v>
      </c>
      <c r="I1023" s="286">
        <v>59.036051057381002</v>
      </c>
      <c r="J1023" s="287">
        <f t="shared" ref="J1023:J1086" si="85">SUM(K1023:L1023)</f>
        <v>200</v>
      </c>
      <c r="K1023" s="288">
        <v>200</v>
      </c>
      <c r="L1023" s="288"/>
      <c r="M1023" s="289" t="e">
        <f t="shared" ref="M1023:M1086" si="86">IF(K1023="nio",0,IF(K1023&gt;0,K1023*I1023/O1023,0))</f>
        <v>#DIV/0!</v>
      </c>
      <c r="N1023" s="289">
        <f t="shared" ref="N1023:N1086" si="87">IF(L1023&gt;0,L1023*I1023/P1023,0)</f>
        <v>0</v>
      </c>
      <c r="O1023" s="290">
        <f>IF(K1023="nio",0,IF(K1023&gt;0,VLOOKUP(G1023,'3-Productie normen'!A:K,VLOOKUP(K1023,'3-Productie normen'!$B$35:$C$41,2,FALSE),FALSE)))/VLOOKUP(B1023,'2-Kosten per locatie'!$A$12:$C$15,3,FALSE)</f>
        <v>0</v>
      </c>
      <c r="P1023" s="290">
        <f t="shared" ref="P1023:P1086" si="88">IF(L1023&gt;0,O1023*$P$8,0)</f>
        <v>0</v>
      </c>
      <c r="Q1023" s="291"/>
      <c r="S1023" s="292">
        <f t="shared" ref="S1023:S1086" si="89">J1023*I1023</f>
        <v>11807.2102114762</v>
      </c>
    </row>
    <row r="1024" spans="1:19" ht="14.1" customHeight="1">
      <c r="A1024" s="38">
        <v>1024</v>
      </c>
      <c r="B1024" s="253" t="s">
        <v>38</v>
      </c>
      <c r="C1024" s="253" t="s">
        <v>986</v>
      </c>
      <c r="D1024" s="284" t="s">
        <v>301</v>
      </c>
      <c r="E1024" s="49" t="s">
        <v>1447</v>
      </c>
      <c r="F1024" s="50" t="s">
        <v>1448</v>
      </c>
      <c r="G1024" s="271" t="s">
        <v>60</v>
      </c>
      <c r="H1024" s="268" t="s">
        <v>142</v>
      </c>
      <c r="I1024" s="286">
        <v>38.494760980990002</v>
      </c>
      <c r="J1024" s="287">
        <f t="shared" si="85"/>
        <v>200</v>
      </c>
      <c r="K1024" s="288">
        <v>200</v>
      </c>
      <c r="L1024" s="288"/>
      <c r="M1024" s="289" t="e">
        <f t="shared" si="86"/>
        <v>#DIV/0!</v>
      </c>
      <c r="N1024" s="289">
        <f t="shared" si="87"/>
        <v>0</v>
      </c>
      <c r="O1024" s="290">
        <f>IF(K1024="nio",0,IF(K1024&gt;0,VLOOKUP(G1024,'3-Productie normen'!A:K,VLOOKUP(K1024,'3-Productie normen'!$B$35:$C$41,2,FALSE),FALSE)))/VLOOKUP(B1024,'2-Kosten per locatie'!$A$12:$C$15,3,FALSE)</f>
        <v>0</v>
      </c>
      <c r="P1024" s="290">
        <f t="shared" si="88"/>
        <v>0</v>
      </c>
      <c r="Q1024" s="291"/>
      <c r="S1024" s="292">
        <f t="shared" si="89"/>
        <v>7698.9521961979999</v>
      </c>
    </row>
    <row r="1025" spans="1:19" ht="14.1" customHeight="1">
      <c r="A1025" s="38">
        <v>1025</v>
      </c>
      <c r="B1025" s="253" t="s">
        <v>38</v>
      </c>
      <c r="C1025" s="253" t="s">
        <v>986</v>
      </c>
      <c r="D1025" s="284" t="s">
        <v>301</v>
      </c>
      <c r="E1025" s="49" t="s">
        <v>1449</v>
      </c>
      <c r="F1025" s="50" t="s">
        <v>141</v>
      </c>
      <c r="G1025" s="271" t="s">
        <v>60</v>
      </c>
      <c r="H1025" s="268" t="s">
        <v>142</v>
      </c>
      <c r="I1025" s="286">
        <v>77.135299777309996</v>
      </c>
      <c r="J1025" s="287">
        <f t="shared" si="85"/>
        <v>200</v>
      </c>
      <c r="K1025" s="288">
        <v>200</v>
      </c>
      <c r="L1025" s="288"/>
      <c r="M1025" s="289" t="e">
        <f t="shared" si="86"/>
        <v>#DIV/0!</v>
      </c>
      <c r="N1025" s="289">
        <f t="shared" si="87"/>
        <v>0</v>
      </c>
      <c r="O1025" s="290">
        <f>IF(K1025="nio",0,IF(K1025&gt;0,VLOOKUP(G1025,'3-Productie normen'!A:K,VLOOKUP(K1025,'3-Productie normen'!$B$35:$C$41,2,FALSE),FALSE)))/VLOOKUP(B1025,'2-Kosten per locatie'!$A$12:$C$15,3,FALSE)</f>
        <v>0</v>
      </c>
      <c r="P1025" s="290">
        <f t="shared" si="88"/>
        <v>0</v>
      </c>
      <c r="Q1025" s="291"/>
      <c r="S1025" s="292">
        <f t="shared" si="89"/>
        <v>15427.059955461998</v>
      </c>
    </row>
    <row r="1026" spans="1:19" ht="14.1" customHeight="1">
      <c r="A1026" s="38">
        <v>1026</v>
      </c>
      <c r="B1026" s="253" t="s">
        <v>38</v>
      </c>
      <c r="C1026" s="253" t="s">
        <v>986</v>
      </c>
      <c r="D1026" s="284" t="s">
        <v>301</v>
      </c>
      <c r="E1026" s="49" t="s">
        <v>1450</v>
      </c>
      <c r="F1026" s="50" t="s">
        <v>983</v>
      </c>
      <c r="G1026" s="271" t="s">
        <v>60</v>
      </c>
      <c r="H1026" s="268" t="s">
        <v>142</v>
      </c>
      <c r="I1026" s="286">
        <v>59.037300235678003</v>
      </c>
      <c r="J1026" s="287">
        <f t="shared" si="85"/>
        <v>200</v>
      </c>
      <c r="K1026" s="288">
        <v>200</v>
      </c>
      <c r="L1026" s="288"/>
      <c r="M1026" s="289" t="e">
        <f t="shared" si="86"/>
        <v>#DIV/0!</v>
      </c>
      <c r="N1026" s="289">
        <f t="shared" si="87"/>
        <v>0</v>
      </c>
      <c r="O1026" s="290">
        <f>IF(K1026="nio",0,IF(K1026&gt;0,VLOOKUP(G1026,'3-Productie normen'!A:K,VLOOKUP(K1026,'3-Productie normen'!$B$35:$C$41,2,FALSE),FALSE)))/VLOOKUP(B1026,'2-Kosten per locatie'!$A$12:$C$15,3,FALSE)</f>
        <v>0</v>
      </c>
      <c r="P1026" s="290">
        <f t="shared" si="88"/>
        <v>0</v>
      </c>
      <c r="Q1026" s="291"/>
      <c r="S1026" s="292">
        <f t="shared" si="89"/>
        <v>11807.460047135601</v>
      </c>
    </row>
    <row r="1027" spans="1:19" ht="14.1" customHeight="1">
      <c r="A1027" s="38">
        <v>1027</v>
      </c>
      <c r="B1027" s="253" t="s">
        <v>38</v>
      </c>
      <c r="C1027" s="253" t="s">
        <v>986</v>
      </c>
      <c r="D1027" s="284" t="s">
        <v>301</v>
      </c>
      <c r="E1027" s="49" t="s">
        <v>1451</v>
      </c>
      <c r="F1027" s="50" t="s">
        <v>974</v>
      </c>
      <c r="G1027" s="271" t="s">
        <v>61</v>
      </c>
      <c r="H1027" s="268" t="s">
        <v>142</v>
      </c>
      <c r="I1027" s="286">
        <v>45.879150125732998</v>
      </c>
      <c r="J1027" s="287">
        <f t="shared" si="85"/>
        <v>200</v>
      </c>
      <c r="K1027" s="288">
        <v>200</v>
      </c>
      <c r="L1027" s="288"/>
      <c r="M1027" s="289" t="e">
        <f t="shared" si="86"/>
        <v>#DIV/0!</v>
      </c>
      <c r="N1027" s="289">
        <f t="shared" si="87"/>
        <v>0</v>
      </c>
      <c r="O1027" s="290">
        <f>IF(K1027="nio",0,IF(K1027&gt;0,VLOOKUP(G1027,'3-Productie normen'!A:K,VLOOKUP(K1027,'3-Productie normen'!$B$35:$C$41,2,FALSE),FALSE)))/VLOOKUP(B1027,'2-Kosten per locatie'!$A$12:$C$15,3,FALSE)</f>
        <v>0</v>
      </c>
      <c r="P1027" s="290">
        <f t="shared" si="88"/>
        <v>0</v>
      </c>
      <c r="Q1027" s="291"/>
      <c r="S1027" s="292">
        <f t="shared" si="89"/>
        <v>9175.8300251465989</v>
      </c>
    </row>
    <row r="1028" spans="1:19" ht="14.1" customHeight="1">
      <c r="A1028" s="38">
        <v>1028</v>
      </c>
      <c r="B1028" s="253" t="s">
        <v>38</v>
      </c>
      <c r="C1028" s="253" t="s">
        <v>986</v>
      </c>
      <c r="D1028" s="284" t="s">
        <v>301</v>
      </c>
      <c r="E1028" s="49" t="s">
        <v>1452</v>
      </c>
      <c r="F1028" s="50" t="s">
        <v>1453</v>
      </c>
      <c r="G1028" s="271" t="s">
        <v>61</v>
      </c>
      <c r="H1028" s="268" t="s">
        <v>164</v>
      </c>
      <c r="I1028" s="286">
        <v>78.497905570891007</v>
      </c>
      <c r="J1028" s="287">
        <f t="shared" si="85"/>
        <v>200</v>
      </c>
      <c r="K1028" s="288">
        <v>200</v>
      </c>
      <c r="L1028" s="288"/>
      <c r="M1028" s="289" t="e">
        <f t="shared" si="86"/>
        <v>#DIV/0!</v>
      </c>
      <c r="N1028" s="289">
        <f t="shared" si="87"/>
        <v>0</v>
      </c>
      <c r="O1028" s="290">
        <f>IF(K1028="nio",0,IF(K1028&gt;0,VLOOKUP(G1028,'3-Productie normen'!A:K,VLOOKUP(K1028,'3-Productie normen'!$B$35:$C$41,2,FALSE),FALSE)))/VLOOKUP(B1028,'2-Kosten per locatie'!$A$12:$C$15,3,FALSE)</f>
        <v>0</v>
      </c>
      <c r="P1028" s="290">
        <f t="shared" si="88"/>
        <v>0</v>
      </c>
      <c r="Q1028" s="291"/>
      <c r="S1028" s="292">
        <f t="shared" si="89"/>
        <v>15699.581114178201</v>
      </c>
    </row>
    <row r="1029" spans="1:19" ht="14.1" customHeight="1">
      <c r="A1029" s="38">
        <v>1029</v>
      </c>
      <c r="B1029" s="253" t="s">
        <v>38</v>
      </c>
      <c r="C1029" s="253" t="s">
        <v>986</v>
      </c>
      <c r="D1029" s="284" t="s">
        <v>301</v>
      </c>
      <c r="E1029" s="49" t="s">
        <v>1454</v>
      </c>
      <c r="F1029" s="50" t="s">
        <v>1455</v>
      </c>
      <c r="G1029" s="271" t="s">
        <v>61</v>
      </c>
      <c r="H1029" s="268" t="s">
        <v>164</v>
      </c>
      <c r="I1029" s="286">
        <v>78.495506641302995</v>
      </c>
      <c r="J1029" s="287">
        <f t="shared" si="85"/>
        <v>200</v>
      </c>
      <c r="K1029" s="288">
        <v>200</v>
      </c>
      <c r="L1029" s="288"/>
      <c r="M1029" s="289" t="e">
        <f t="shared" si="86"/>
        <v>#DIV/0!</v>
      </c>
      <c r="N1029" s="289">
        <f t="shared" si="87"/>
        <v>0</v>
      </c>
      <c r="O1029" s="290">
        <f>IF(K1029="nio",0,IF(K1029&gt;0,VLOOKUP(G1029,'3-Productie normen'!A:K,VLOOKUP(K1029,'3-Productie normen'!$B$35:$C$41,2,FALSE),FALSE)))/VLOOKUP(B1029,'2-Kosten per locatie'!$A$12:$C$15,3,FALSE)</f>
        <v>0</v>
      </c>
      <c r="P1029" s="290">
        <f t="shared" si="88"/>
        <v>0</v>
      </c>
      <c r="Q1029" s="291"/>
      <c r="S1029" s="292">
        <f t="shared" si="89"/>
        <v>15699.1013282606</v>
      </c>
    </row>
    <row r="1030" spans="1:19" ht="14.1" customHeight="1">
      <c r="A1030" s="38">
        <v>1030</v>
      </c>
      <c r="B1030" s="253" t="s">
        <v>38</v>
      </c>
      <c r="C1030" s="253" t="s">
        <v>986</v>
      </c>
      <c r="D1030" s="284" t="s">
        <v>301</v>
      </c>
      <c r="E1030" s="49" t="s">
        <v>1456</v>
      </c>
      <c r="F1030" s="50" t="s">
        <v>1385</v>
      </c>
      <c r="G1030" s="268" t="s">
        <v>56</v>
      </c>
      <c r="H1030" s="268" t="s">
        <v>142</v>
      </c>
      <c r="I1030" s="286">
        <v>77.762969604242002</v>
      </c>
      <c r="J1030" s="287">
        <f t="shared" si="85"/>
        <v>200</v>
      </c>
      <c r="K1030" s="288">
        <v>200</v>
      </c>
      <c r="L1030" s="288"/>
      <c r="M1030" s="289" t="e">
        <f t="shared" si="86"/>
        <v>#DIV/0!</v>
      </c>
      <c r="N1030" s="289">
        <f t="shared" si="87"/>
        <v>0</v>
      </c>
      <c r="O1030" s="290">
        <f>IF(K1030="nio",0,IF(K1030&gt;0,VLOOKUP(G1030,'3-Productie normen'!A:K,VLOOKUP(K1030,'3-Productie normen'!$B$35:$C$41,2,FALSE),FALSE)))/VLOOKUP(B1030,'2-Kosten per locatie'!$A$12:$C$15,3,FALSE)</f>
        <v>0</v>
      </c>
      <c r="P1030" s="290">
        <f t="shared" si="88"/>
        <v>0</v>
      </c>
      <c r="Q1030" s="291"/>
      <c r="S1030" s="292">
        <f t="shared" si="89"/>
        <v>15552.5939208484</v>
      </c>
    </row>
    <row r="1031" spans="1:19" ht="14.1" customHeight="1">
      <c r="A1031" s="38">
        <v>1031</v>
      </c>
      <c r="B1031" s="253" t="s">
        <v>38</v>
      </c>
      <c r="C1031" s="253" t="s">
        <v>986</v>
      </c>
      <c r="D1031" s="284" t="s">
        <v>301</v>
      </c>
      <c r="E1031" s="49" t="s">
        <v>1457</v>
      </c>
      <c r="F1031" s="50" t="s">
        <v>210</v>
      </c>
      <c r="G1031" s="268" t="s">
        <v>49</v>
      </c>
      <c r="H1031" s="268" t="s">
        <v>142</v>
      </c>
      <c r="I1031" s="286">
        <v>52.776017726134</v>
      </c>
      <c r="J1031" s="287">
        <f t="shared" si="85"/>
        <v>200</v>
      </c>
      <c r="K1031" s="288">
        <v>200</v>
      </c>
      <c r="L1031" s="288"/>
      <c r="M1031" s="289" t="e">
        <f t="shared" si="86"/>
        <v>#DIV/0!</v>
      </c>
      <c r="N1031" s="289">
        <f t="shared" si="87"/>
        <v>0</v>
      </c>
      <c r="O1031" s="290">
        <f>IF(K1031="nio",0,IF(K1031&gt;0,VLOOKUP(G1031,'3-Productie normen'!A:K,VLOOKUP(K1031,'3-Productie normen'!$B$35:$C$41,2,FALSE),FALSE)))/VLOOKUP(B1031,'2-Kosten per locatie'!$A$12:$C$15,3,FALSE)</f>
        <v>0</v>
      </c>
      <c r="P1031" s="290">
        <f t="shared" si="88"/>
        <v>0</v>
      </c>
      <c r="Q1031" s="291"/>
      <c r="S1031" s="292">
        <f t="shared" si="89"/>
        <v>10555.203545226799</v>
      </c>
    </row>
    <row r="1032" spans="1:19" ht="14.1" customHeight="1">
      <c r="A1032" s="38">
        <v>1032</v>
      </c>
      <c r="B1032" s="253" t="s">
        <v>38</v>
      </c>
      <c r="C1032" s="253" t="s">
        <v>986</v>
      </c>
      <c r="D1032" s="284" t="s">
        <v>301</v>
      </c>
      <c r="E1032" s="49" t="s">
        <v>1458</v>
      </c>
      <c r="F1032" s="50" t="s">
        <v>210</v>
      </c>
      <c r="G1032" s="268" t="s">
        <v>49</v>
      </c>
      <c r="H1032" s="268" t="s">
        <v>142</v>
      </c>
      <c r="I1032" s="286">
        <v>34.477028876129999</v>
      </c>
      <c r="J1032" s="287">
        <f t="shared" si="85"/>
        <v>200</v>
      </c>
      <c r="K1032" s="288">
        <v>200</v>
      </c>
      <c r="L1032" s="288"/>
      <c r="M1032" s="289" t="e">
        <f t="shared" si="86"/>
        <v>#DIV/0!</v>
      </c>
      <c r="N1032" s="289">
        <f t="shared" si="87"/>
        <v>0</v>
      </c>
      <c r="O1032" s="290">
        <f>IF(K1032="nio",0,IF(K1032&gt;0,VLOOKUP(G1032,'3-Productie normen'!A:K,VLOOKUP(K1032,'3-Productie normen'!$B$35:$C$41,2,FALSE),FALSE)))/VLOOKUP(B1032,'2-Kosten per locatie'!$A$12:$C$15,3,FALSE)</f>
        <v>0</v>
      </c>
      <c r="P1032" s="290">
        <f t="shared" si="88"/>
        <v>0</v>
      </c>
      <c r="Q1032" s="291"/>
      <c r="S1032" s="292">
        <f t="shared" si="89"/>
        <v>6895.4057752259996</v>
      </c>
    </row>
    <row r="1033" spans="1:19" ht="14.1" customHeight="1">
      <c r="A1033" s="38">
        <v>1033</v>
      </c>
      <c r="B1033" s="253" t="s">
        <v>38</v>
      </c>
      <c r="C1033" s="253" t="s">
        <v>986</v>
      </c>
      <c r="D1033" s="284" t="s">
        <v>301</v>
      </c>
      <c r="E1033" s="49" t="s">
        <v>1459</v>
      </c>
      <c r="F1033" s="50" t="s">
        <v>610</v>
      </c>
      <c r="G1033" s="271" t="s">
        <v>58</v>
      </c>
      <c r="H1033" s="268" t="s">
        <v>970</v>
      </c>
      <c r="I1033" s="286">
        <v>20.567620533757999</v>
      </c>
      <c r="J1033" s="287">
        <f t="shared" si="85"/>
        <v>200</v>
      </c>
      <c r="K1033" s="288">
        <v>200</v>
      </c>
      <c r="L1033" s="288"/>
      <c r="M1033" s="289" t="e">
        <f t="shared" si="86"/>
        <v>#DIV/0!</v>
      </c>
      <c r="N1033" s="289">
        <f t="shared" si="87"/>
        <v>0</v>
      </c>
      <c r="O1033" s="290">
        <f>IF(K1033="nio",0,IF(K1033&gt;0,VLOOKUP(G1033,'3-Productie normen'!A:K,VLOOKUP(K1033,'3-Productie normen'!$B$35:$C$41,2,FALSE),FALSE)))/VLOOKUP(B1033,'2-Kosten per locatie'!$A$12:$C$15,3,FALSE)</f>
        <v>0</v>
      </c>
      <c r="P1033" s="290">
        <f t="shared" si="88"/>
        <v>0</v>
      </c>
      <c r="Q1033" s="291"/>
      <c r="S1033" s="292">
        <f t="shared" si="89"/>
        <v>4113.5241067515999</v>
      </c>
    </row>
    <row r="1034" spans="1:19" ht="14.1" customHeight="1">
      <c r="A1034" s="38">
        <v>1034</v>
      </c>
      <c r="B1034" s="253" t="s">
        <v>38</v>
      </c>
      <c r="C1034" s="253" t="s">
        <v>986</v>
      </c>
      <c r="D1034" s="284" t="s">
        <v>301</v>
      </c>
      <c r="E1034" s="49" t="s">
        <v>1460</v>
      </c>
      <c r="F1034" s="50" t="s">
        <v>59</v>
      </c>
      <c r="G1034" s="194" t="s">
        <v>65</v>
      </c>
      <c r="H1034" s="268" t="s">
        <v>164</v>
      </c>
      <c r="I1034" s="286">
        <v>4.3126199999999999</v>
      </c>
      <c r="J1034" s="287">
        <f t="shared" si="85"/>
        <v>0</v>
      </c>
      <c r="K1034" s="288" t="s">
        <v>104</v>
      </c>
      <c r="L1034" s="288"/>
      <c r="M1034" s="289">
        <f t="shared" si="86"/>
        <v>0</v>
      </c>
      <c r="N1034" s="289">
        <f t="shared" si="87"/>
        <v>0</v>
      </c>
      <c r="O1034" s="290">
        <f>IF(K1034="nio",0,IF(K1034&gt;0,VLOOKUP(G1034,'3-Productie normen'!A:K,VLOOKUP(K1034,'3-Productie normen'!$B$35:$C$41,2,FALSE),FALSE)))/VLOOKUP(B1034,'2-Kosten per locatie'!$A$12:$C$15,3,FALSE)</f>
        <v>0</v>
      </c>
      <c r="P1034" s="290">
        <f t="shared" si="88"/>
        <v>0</v>
      </c>
      <c r="Q1034" s="291"/>
      <c r="S1034" s="292">
        <f t="shared" si="89"/>
        <v>0</v>
      </c>
    </row>
    <row r="1035" spans="1:19" ht="14.1" customHeight="1">
      <c r="A1035" s="38">
        <v>1035</v>
      </c>
      <c r="B1035" s="253" t="s">
        <v>38</v>
      </c>
      <c r="C1035" s="253" t="s">
        <v>986</v>
      </c>
      <c r="D1035" s="284" t="s">
        <v>301</v>
      </c>
      <c r="E1035" s="49" t="s">
        <v>1461</v>
      </c>
      <c r="F1035" s="50" t="s">
        <v>210</v>
      </c>
      <c r="G1035" s="268" t="s">
        <v>49</v>
      </c>
      <c r="H1035" s="268" t="s">
        <v>164</v>
      </c>
      <c r="I1035" s="286">
        <v>136.22051613919899</v>
      </c>
      <c r="J1035" s="287">
        <f t="shared" si="85"/>
        <v>200</v>
      </c>
      <c r="K1035" s="288">
        <v>200</v>
      </c>
      <c r="L1035" s="288"/>
      <c r="M1035" s="289" t="e">
        <f t="shared" si="86"/>
        <v>#DIV/0!</v>
      </c>
      <c r="N1035" s="289">
        <f t="shared" si="87"/>
        <v>0</v>
      </c>
      <c r="O1035" s="290">
        <f>IF(K1035="nio",0,IF(K1035&gt;0,VLOOKUP(G1035,'3-Productie normen'!A:K,VLOOKUP(K1035,'3-Productie normen'!$B$35:$C$41,2,FALSE),FALSE)))/VLOOKUP(B1035,'2-Kosten per locatie'!$A$12:$C$15,3,FALSE)</f>
        <v>0</v>
      </c>
      <c r="P1035" s="290">
        <f t="shared" si="88"/>
        <v>0</v>
      </c>
      <c r="Q1035" s="291"/>
      <c r="S1035" s="292">
        <f t="shared" si="89"/>
        <v>27244.103227839798</v>
      </c>
    </row>
    <row r="1036" spans="1:19" ht="14.1" customHeight="1">
      <c r="A1036" s="38">
        <v>1036</v>
      </c>
      <c r="B1036" s="253" t="s">
        <v>38</v>
      </c>
      <c r="C1036" s="253" t="s">
        <v>986</v>
      </c>
      <c r="D1036" s="284" t="s">
        <v>301</v>
      </c>
      <c r="E1036" s="49" t="s">
        <v>1462</v>
      </c>
      <c r="F1036" s="50" t="s">
        <v>210</v>
      </c>
      <c r="G1036" s="268" t="s">
        <v>49</v>
      </c>
      <c r="H1036" s="268" t="s">
        <v>164</v>
      </c>
      <c r="I1036" s="286">
        <v>22.468598747802002</v>
      </c>
      <c r="J1036" s="287">
        <f t="shared" si="85"/>
        <v>200</v>
      </c>
      <c r="K1036" s="288">
        <v>200</v>
      </c>
      <c r="L1036" s="288"/>
      <c r="M1036" s="289" t="e">
        <f t="shared" si="86"/>
        <v>#DIV/0!</v>
      </c>
      <c r="N1036" s="289">
        <f t="shared" si="87"/>
        <v>0</v>
      </c>
      <c r="O1036" s="290">
        <f>IF(K1036="nio",0,IF(K1036&gt;0,VLOOKUP(G1036,'3-Productie normen'!A:K,VLOOKUP(K1036,'3-Productie normen'!$B$35:$C$41,2,FALSE),FALSE)))/VLOOKUP(B1036,'2-Kosten per locatie'!$A$12:$C$15,3,FALSE)</f>
        <v>0</v>
      </c>
      <c r="P1036" s="290">
        <f t="shared" si="88"/>
        <v>0</v>
      </c>
      <c r="Q1036" s="291"/>
      <c r="S1036" s="292">
        <f t="shared" si="89"/>
        <v>4493.7197495604005</v>
      </c>
    </row>
    <row r="1037" spans="1:19" ht="14.1" customHeight="1">
      <c r="A1037" s="38">
        <v>1037</v>
      </c>
      <c r="B1037" s="253" t="s">
        <v>38</v>
      </c>
      <c r="C1037" s="253" t="s">
        <v>986</v>
      </c>
      <c r="D1037" s="284" t="s">
        <v>301</v>
      </c>
      <c r="E1037" s="49" t="s">
        <v>1463</v>
      </c>
      <c r="F1037" s="50" t="s">
        <v>1217</v>
      </c>
      <c r="G1037" s="268" t="s">
        <v>48</v>
      </c>
      <c r="H1037" s="268" t="s">
        <v>139</v>
      </c>
      <c r="I1037" s="286">
        <v>5.6403877031849996</v>
      </c>
      <c r="J1037" s="287">
        <f t="shared" si="85"/>
        <v>400</v>
      </c>
      <c r="K1037" s="288">
        <v>200</v>
      </c>
      <c r="L1037" s="288">
        <v>200</v>
      </c>
      <c r="M1037" s="289" t="e">
        <f t="shared" si="86"/>
        <v>#DIV/0!</v>
      </c>
      <c r="N1037" s="289" t="e">
        <f t="shared" si="87"/>
        <v>#DIV/0!</v>
      </c>
      <c r="O1037" s="290">
        <f>IF(K1037="nio",0,IF(K1037&gt;0,VLOOKUP(G1037,'3-Productie normen'!A:K,VLOOKUP(K1037,'3-Productie normen'!$B$35:$C$41,2,FALSE),FALSE)))/VLOOKUP(B1037,'2-Kosten per locatie'!$A$12:$C$15,3,FALSE)</f>
        <v>0</v>
      </c>
      <c r="P1037" s="290">
        <f t="shared" si="88"/>
        <v>0</v>
      </c>
      <c r="Q1037" s="291"/>
      <c r="S1037" s="292">
        <f t="shared" si="89"/>
        <v>2256.1550812739997</v>
      </c>
    </row>
    <row r="1038" spans="1:19" ht="14.1" customHeight="1">
      <c r="A1038" s="38">
        <v>1038</v>
      </c>
      <c r="B1038" s="253" t="s">
        <v>38</v>
      </c>
      <c r="C1038" s="253" t="s">
        <v>986</v>
      </c>
      <c r="D1038" s="284" t="s">
        <v>301</v>
      </c>
      <c r="E1038" s="49" t="s">
        <v>1464</v>
      </c>
      <c r="F1038" s="50" t="s">
        <v>1217</v>
      </c>
      <c r="G1038" s="268" t="s">
        <v>48</v>
      </c>
      <c r="H1038" s="268" t="s">
        <v>139</v>
      </c>
      <c r="I1038" s="286">
        <v>1.6919999999999999</v>
      </c>
      <c r="J1038" s="287">
        <f t="shared" si="85"/>
        <v>400</v>
      </c>
      <c r="K1038" s="288">
        <v>200</v>
      </c>
      <c r="L1038" s="288">
        <v>200</v>
      </c>
      <c r="M1038" s="289" t="e">
        <f t="shared" si="86"/>
        <v>#DIV/0!</v>
      </c>
      <c r="N1038" s="289" t="e">
        <f t="shared" si="87"/>
        <v>#DIV/0!</v>
      </c>
      <c r="O1038" s="290">
        <f>IF(K1038="nio",0,IF(K1038&gt;0,VLOOKUP(G1038,'3-Productie normen'!A:K,VLOOKUP(K1038,'3-Productie normen'!$B$35:$C$41,2,FALSE),FALSE)))/VLOOKUP(B1038,'2-Kosten per locatie'!$A$12:$C$15,3,FALSE)</f>
        <v>0</v>
      </c>
      <c r="P1038" s="290">
        <f t="shared" si="88"/>
        <v>0</v>
      </c>
      <c r="Q1038" s="291"/>
      <c r="S1038" s="292">
        <f t="shared" si="89"/>
        <v>676.8</v>
      </c>
    </row>
    <row r="1039" spans="1:19" ht="14.1" customHeight="1">
      <c r="A1039" s="38">
        <v>1039</v>
      </c>
      <c r="B1039" s="253" t="s">
        <v>38</v>
      </c>
      <c r="C1039" s="253" t="s">
        <v>986</v>
      </c>
      <c r="D1039" s="284" t="s">
        <v>301</v>
      </c>
      <c r="E1039" s="49" t="s">
        <v>1465</v>
      </c>
      <c r="F1039" s="50" t="s">
        <v>1217</v>
      </c>
      <c r="G1039" s="268" t="s">
        <v>48</v>
      </c>
      <c r="H1039" s="268" t="s">
        <v>139</v>
      </c>
      <c r="I1039" s="286">
        <v>1.6214999999999999</v>
      </c>
      <c r="J1039" s="287">
        <f t="shared" si="85"/>
        <v>400</v>
      </c>
      <c r="K1039" s="288">
        <v>200</v>
      </c>
      <c r="L1039" s="288">
        <v>200</v>
      </c>
      <c r="M1039" s="289" t="e">
        <f t="shared" si="86"/>
        <v>#DIV/0!</v>
      </c>
      <c r="N1039" s="289" t="e">
        <f t="shared" si="87"/>
        <v>#DIV/0!</v>
      </c>
      <c r="O1039" s="290">
        <f>IF(K1039="nio",0,IF(K1039&gt;0,VLOOKUP(G1039,'3-Productie normen'!A:K,VLOOKUP(K1039,'3-Productie normen'!$B$35:$C$41,2,FALSE),FALSE)))/VLOOKUP(B1039,'2-Kosten per locatie'!$A$12:$C$15,3,FALSE)</f>
        <v>0</v>
      </c>
      <c r="P1039" s="290">
        <f t="shared" si="88"/>
        <v>0</v>
      </c>
      <c r="Q1039" s="291"/>
      <c r="S1039" s="292">
        <f t="shared" si="89"/>
        <v>648.6</v>
      </c>
    </row>
    <row r="1040" spans="1:19" ht="14.1" customHeight="1">
      <c r="A1040" s="38">
        <v>1040</v>
      </c>
      <c r="B1040" s="253" t="s">
        <v>38</v>
      </c>
      <c r="C1040" s="253" t="s">
        <v>986</v>
      </c>
      <c r="D1040" s="284" t="s">
        <v>301</v>
      </c>
      <c r="E1040" s="49" t="s">
        <v>1466</v>
      </c>
      <c r="F1040" s="50" t="s">
        <v>289</v>
      </c>
      <c r="G1040" s="194" t="s">
        <v>65</v>
      </c>
      <c r="H1040" s="268" t="s">
        <v>164</v>
      </c>
      <c r="I1040" s="286">
        <v>5.2852254205770004</v>
      </c>
      <c r="J1040" s="287">
        <f t="shared" si="85"/>
        <v>0</v>
      </c>
      <c r="K1040" s="288" t="s">
        <v>104</v>
      </c>
      <c r="L1040" s="288"/>
      <c r="M1040" s="289">
        <f t="shared" si="86"/>
        <v>0</v>
      </c>
      <c r="N1040" s="289">
        <f t="shared" si="87"/>
        <v>0</v>
      </c>
      <c r="O1040" s="290">
        <f>IF(K1040="nio",0,IF(K1040&gt;0,VLOOKUP(G1040,'3-Productie normen'!A:K,VLOOKUP(K1040,'3-Productie normen'!$B$35:$C$41,2,FALSE),FALSE)))/VLOOKUP(B1040,'2-Kosten per locatie'!$A$12:$C$15,3,FALSE)</f>
        <v>0</v>
      </c>
      <c r="P1040" s="290">
        <f t="shared" si="88"/>
        <v>0</v>
      </c>
      <c r="Q1040" s="291"/>
      <c r="S1040" s="292">
        <f t="shared" si="89"/>
        <v>0</v>
      </c>
    </row>
    <row r="1041" spans="1:19" ht="14.1" customHeight="1">
      <c r="A1041" s="38">
        <v>1041</v>
      </c>
      <c r="B1041" s="253" t="s">
        <v>38</v>
      </c>
      <c r="C1041" s="253" t="s">
        <v>986</v>
      </c>
      <c r="D1041" s="284" t="s">
        <v>301</v>
      </c>
      <c r="E1041" s="49" t="s">
        <v>1467</v>
      </c>
      <c r="F1041" s="50" t="s">
        <v>289</v>
      </c>
      <c r="G1041" s="194" t="s">
        <v>65</v>
      </c>
      <c r="H1041" s="268" t="s">
        <v>164</v>
      </c>
      <c r="I1041" s="286">
        <v>0.44005450809699997</v>
      </c>
      <c r="J1041" s="287">
        <f t="shared" si="85"/>
        <v>0</v>
      </c>
      <c r="K1041" s="288" t="s">
        <v>104</v>
      </c>
      <c r="L1041" s="288"/>
      <c r="M1041" s="289">
        <f t="shared" si="86"/>
        <v>0</v>
      </c>
      <c r="N1041" s="289">
        <f t="shared" si="87"/>
        <v>0</v>
      </c>
      <c r="O1041" s="290">
        <f>IF(K1041="nio",0,IF(K1041&gt;0,VLOOKUP(G1041,'3-Productie normen'!A:K,VLOOKUP(K1041,'3-Productie normen'!$B$35:$C$41,2,FALSE),FALSE)))/VLOOKUP(B1041,'2-Kosten per locatie'!$A$12:$C$15,3,FALSE)</f>
        <v>0</v>
      </c>
      <c r="P1041" s="290">
        <f t="shared" si="88"/>
        <v>0</v>
      </c>
      <c r="Q1041" s="291"/>
      <c r="S1041" s="292">
        <f t="shared" si="89"/>
        <v>0</v>
      </c>
    </row>
    <row r="1042" spans="1:19" ht="14.1" customHeight="1">
      <c r="A1042" s="38">
        <v>1042</v>
      </c>
      <c r="B1042" s="253" t="s">
        <v>38</v>
      </c>
      <c r="C1042" s="253" t="s">
        <v>986</v>
      </c>
      <c r="D1042" s="284" t="s">
        <v>301</v>
      </c>
      <c r="E1042" s="49" t="s">
        <v>1468</v>
      </c>
      <c r="F1042" s="50" t="s">
        <v>985</v>
      </c>
      <c r="G1042" s="268" t="s">
        <v>48</v>
      </c>
      <c r="H1042" s="268" t="s">
        <v>139</v>
      </c>
      <c r="I1042" s="286">
        <v>5.6403650519630002</v>
      </c>
      <c r="J1042" s="287">
        <f t="shared" si="85"/>
        <v>400</v>
      </c>
      <c r="K1042" s="288">
        <v>200</v>
      </c>
      <c r="L1042" s="288">
        <v>200</v>
      </c>
      <c r="M1042" s="289" t="e">
        <f t="shared" si="86"/>
        <v>#DIV/0!</v>
      </c>
      <c r="N1042" s="289" t="e">
        <f t="shared" si="87"/>
        <v>#DIV/0!</v>
      </c>
      <c r="O1042" s="290">
        <f>IF(K1042="nio",0,IF(K1042&gt;0,VLOOKUP(G1042,'3-Productie normen'!A:K,VLOOKUP(K1042,'3-Productie normen'!$B$35:$C$41,2,FALSE),FALSE)))/VLOOKUP(B1042,'2-Kosten per locatie'!$A$12:$C$15,3,FALSE)</f>
        <v>0</v>
      </c>
      <c r="P1042" s="290">
        <f t="shared" si="88"/>
        <v>0</v>
      </c>
      <c r="Q1042" s="291"/>
      <c r="S1042" s="292">
        <f t="shared" si="89"/>
        <v>2256.1460207852001</v>
      </c>
    </row>
    <row r="1043" spans="1:19" ht="14.1" customHeight="1">
      <c r="A1043" s="38">
        <v>1043</v>
      </c>
      <c r="B1043" s="253" t="s">
        <v>38</v>
      </c>
      <c r="C1043" s="253" t="s">
        <v>986</v>
      </c>
      <c r="D1043" s="284" t="s">
        <v>301</v>
      </c>
      <c r="E1043" s="49" t="s">
        <v>1469</v>
      </c>
      <c r="F1043" s="50" t="s">
        <v>1208</v>
      </c>
      <c r="G1043" s="268" t="s">
        <v>48</v>
      </c>
      <c r="H1043" s="268" t="s">
        <v>139</v>
      </c>
      <c r="I1043" s="286">
        <v>1.6919999260359999</v>
      </c>
      <c r="J1043" s="287">
        <f t="shared" si="85"/>
        <v>400</v>
      </c>
      <c r="K1043" s="288">
        <v>200</v>
      </c>
      <c r="L1043" s="288">
        <v>200</v>
      </c>
      <c r="M1043" s="289" t="e">
        <f t="shared" si="86"/>
        <v>#DIV/0!</v>
      </c>
      <c r="N1043" s="289" t="e">
        <f t="shared" si="87"/>
        <v>#DIV/0!</v>
      </c>
      <c r="O1043" s="290">
        <f>IF(K1043="nio",0,IF(K1043&gt;0,VLOOKUP(G1043,'3-Productie normen'!A:K,VLOOKUP(K1043,'3-Productie normen'!$B$35:$C$41,2,FALSE),FALSE)))/VLOOKUP(B1043,'2-Kosten per locatie'!$A$12:$C$15,3,FALSE)</f>
        <v>0</v>
      </c>
      <c r="P1043" s="290">
        <f t="shared" si="88"/>
        <v>0</v>
      </c>
      <c r="Q1043" s="291"/>
      <c r="S1043" s="292">
        <f t="shared" si="89"/>
        <v>676.79997041439992</v>
      </c>
    </row>
    <row r="1044" spans="1:19" ht="14.1" customHeight="1">
      <c r="A1044" s="38">
        <v>1044</v>
      </c>
      <c r="B1044" s="253" t="s">
        <v>38</v>
      </c>
      <c r="C1044" s="253" t="s">
        <v>986</v>
      </c>
      <c r="D1044" s="284" t="s">
        <v>301</v>
      </c>
      <c r="E1044" s="49" t="s">
        <v>1470</v>
      </c>
      <c r="F1044" s="50" t="s">
        <v>1208</v>
      </c>
      <c r="G1044" s="268" t="s">
        <v>48</v>
      </c>
      <c r="H1044" s="268" t="s">
        <v>139</v>
      </c>
      <c r="I1044" s="286">
        <v>1.621425872214</v>
      </c>
      <c r="J1044" s="287">
        <f t="shared" si="85"/>
        <v>400</v>
      </c>
      <c r="K1044" s="288">
        <v>200</v>
      </c>
      <c r="L1044" s="288">
        <v>200</v>
      </c>
      <c r="M1044" s="289" t="e">
        <f t="shared" si="86"/>
        <v>#DIV/0!</v>
      </c>
      <c r="N1044" s="289" t="e">
        <f t="shared" si="87"/>
        <v>#DIV/0!</v>
      </c>
      <c r="O1044" s="290">
        <f>IF(K1044="nio",0,IF(K1044&gt;0,VLOOKUP(G1044,'3-Productie normen'!A:K,VLOOKUP(K1044,'3-Productie normen'!$B$35:$C$41,2,FALSE),FALSE)))/VLOOKUP(B1044,'2-Kosten per locatie'!$A$12:$C$15,3,FALSE)</f>
        <v>0</v>
      </c>
      <c r="P1044" s="290">
        <f t="shared" si="88"/>
        <v>0</v>
      </c>
      <c r="Q1044" s="291"/>
      <c r="S1044" s="292">
        <f t="shared" si="89"/>
        <v>648.57034888559997</v>
      </c>
    </row>
    <row r="1045" spans="1:19" ht="14.1" customHeight="1">
      <c r="A1045" s="38">
        <v>1045</v>
      </c>
      <c r="B1045" s="253" t="s">
        <v>38</v>
      </c>
      <c r="C1045" s="253" t="s">
        <v>986</v>
      </c>
      <c r="D1045" s="284" t="s">
        <v>301</v>
      </c>
      <c r="E1045" s="49" t="s">
        <v>1471</v>
      </c>
      <c r="F1045" s="50" t="s">
        <v>1145</v>
      </c>
      <c r="G1045" s="194" t="s">
        <v>65</v>
      </c>
      <c r="H1045" s="268" t="s">
        <v>164</v>
      </c>
      <c r="I1045" s="286">
        <v>4.7126359706240004</v>
      </c>
      <c r="J1045" s="287">
        <f t="shared" si="85"/>
        <v>0</v>
      </c>
      <c r="K1045" s="288" t="s">
        <v>104</v>
      </c>
      <c r="L1045" s="288"/>
      <c r="M1045" s="289">
        <f t="shared" si="86"/>
        <v>0</v>
      </c>
      <c r="N1045" s="289">
        <f t="shared" si="87"/>
        <v>0</v>
      </c>
      <c r="O1045" s="290">
        <f>IF(K1045="nio",0,IF(K1045&gt;0,VLOOKUP(G1045,'3-Productie normen'!A:K,VLOOKUP(K1045,'3-Productie normen'!$B$35:$C$41,2,FALSE),FALSE)))/VLOOKUP(B1045,'2-Kosten per locatie'!$A$12:$C$15,3,FALSE)</f>
        <v>0</v>
      </c>
      <c r="P1045" s="290">
        <f t="shared" si="88"/>
        <v>0</v>
      </c>
      <c r="Q1045" s="291"/>
      <c r="S1045" s="292">
        <f t="shared" si="89"/>
        <v>0</v>
      </c>
    </row>
    <row r="1046" spans="1:19" ht="14.1" customHeight="1">
      <c r="A1046" s="38">
        <v>1046</v>
      </c>
      <c r="B1046" s="253" t="s">
        <v>38</v>
      </c>
      <c r="C1046" s="253" t="s">
        <v>986</v>
      </c>
      <c r="D1046" s="284" t="s">
        <v>301</v>
      </c>
      <c r="E1046" s="49" t="s">
        <v>1472</v>
      </c>
      <c r="F1046" s="50" t="s">
        <v>289</v>
      </c>
      <c r="G1046" s="194" t="s">
        <v>65</v>
      </c>
      <c r="H1046" s="268" t="s">
        <v>164</v>
      </c>
      <c r="I1046" s="286">
        <v>0.41996239313400002</v>
      </c>
      <c r="J1046" s="287">
        <f t="shared" si="85"/>
        <v>0</v>
      </c>
      <c r="K1046" s="288" t="s">
        <v>104</v>
      </c>
      <c r="L1046" s="288"/>
      <c r="M1046" s="289">
        <f t="shared" si="86"/>
        <v>0</v>
      </c>
      <c r="N1046" s="289">
        <f t="shared" si="87"/>
        <v>0</v>
      </c>
      <c r="O1046" s="290">
        <f>IF(K1046="nio",0,IF(K1046&gt;0,VLOOKUP(G1046,'3-Productie normen'!A:K,VLOOKUP(K1046,'3-Productie normen'!$B$35:$C$41,2,FALSE),FALSE)))/VLOOKUP(B1046,'2-Kosten per locatie'!$A$12:$C$15,3,FALSE)</f>
        <v>0</v>
      </c>
      <c r="P1046" s="290">
        <f t="shared" si="88"/>
        <v>0</v>
      </c>
      <c r="Q1046" s="291"/>
      <c r="S1046" s="292">
        <f t="shared" si="89"/>
        <v>0</v>
      </c>
    </row>
    <row r="1047" spans="1:19" ht="14.1" customHeight="1">
      <c r="A1047" s="38">
        <v>1047</v>
      </c>
      <c r="B1047" s="253" t="s">
        <v>38</v>
      </c>
      <c r="C1047" s="253" t="s">
        <v>986</v>
      </c>
      <c r="D1047" s="284" t="s">
        <v>301</v>
      </c>
      <c r="E1047" s="49" t="s">
        <v>1473</v>
      </c>
      <c r="F1047" s="50" t="s">
        <v>771</v>
      </c>
      <c r="G1047" s="268" t="s">
        <v>50</v>
      </c>
      <c r="H1047" s="268" t="s">
        <v>164</v>
      </c>
      <c r="I1047" s="286">
        <v>2.4440002158629999</v>
      </c>
      <c r="J1047" s="287">
        <f t="shared" si="85"/>
        <v>200</v>
      </c>
      <c r="K1047" s="288">
        <v>200</v>
      </c>
      <c r="L1047" s="288"/>
      <c r="M1047" s="289" t="e">
        <f t="shared" si="86"/>
        <v>#DIV/0!</v>
      </c>
      <c r="N1047" s="289">
        <f t="shared" si="87"/>
        <v>0</v>
      </c>
      <c r="O1047" s="290">
        <f>IF(K1047="nio",0,IF(K1047&gt;0,VLOOKUP(G1047,'3-Productie normen'!A:K,VLOOKUP(K1047,'3-Productie normen'!$B$35:$C$41,2,FALSE),FALSE)))/VLOOKUP(B1047,'2-Kosten per locatie'!$A$12:$C$15,3,FALSE)</f>
        <v>0</v>
      </c>
      <c r="P1047" s="290">
        <f t="shared" si="88"/>
        <v>0</v>
      </c>
      <c r="Q1047" s="291"/>
      <c r="S1047" s="292">
        <f t="shared" si="89"/>
        <v>488.8000431726</v>
      </c>
    </row>
    <row r="1048" spans="1:19" ht="14.1" customHeight="1">
      <c r="A1048" s="38">
        <v>1048</v>
      </c>
      <c r="B1048" s="253" t="s">
        <v>38</v>
      </c>
      <c r="C1048" s="253" t="s">
        <v>986</v>
      </c>
      <c r="D1048" s="284" t="s">
        <v>301</v>
      </c>
      <c r="E1048" s="49" t="s">
        <v>1474</v>
      </c>
      <c r="F1048" s="50" t="s">
        <v>1411</v>
      </c>
      <c r="G1048" s="268" t="s">
        <v>47</v>
      </c>
      <c r="H1048" s="268" t="s">
        <v>164</v>
      </c>
      <c r="I1048" s="286">
        <v>2.444</v>
      </c>
      <c r="J1048" s="287">
        <f t="shared" si="85"/>
        <v>80</v>
      </c>
      <c r="K1048" s="288">
        <v>80</v>
      </c>
      <c r="L1048" s="288"/>
      <c r="M1048" s="289" t="e">
        <f t="shared" si="86"/>
        <v>#DIV/0!</v>
      </c>
      <c r="N1048" s="289">
        <f t="shared" si="87"/>
        <v>0</v>
      </c>
      <c r="O1048" s="290">
        <f>IF(K1048="nio",0,IF(K1048&gt;0,VLOOKUP(G1048,'3-Productie normen'!A:K,VLOOKUP(K1048,'3-Productie normen'!$B$35:$C$41,2,FALSE),FALSE)))/VLOOKUP(B1048,'2-Kosten per locatie'!$A$12:$C$15,3,FALSE)</f>
        <v>0</v>
      </c>
      <c r="P1048" s="290">
        <f t="shared" si="88"/>
        <v>0</v>
      </c>
      <c r="Q1048" s="291"/>
      <c r="S1048" s="292">
        <f t="shared" si="89"/>
        <v>195.51999999999998</v>
      </c>
    </row>
    <row r="1049" spans="1:19" ht="14.1" customHeight="1">
      <c r="A1049" s="38">
        <v>1049</v>
      </c>
      <c r="B1049" s="253" t="s">
        <v>38</v>
      </c>
      <c r="C1049" s="253" t="s">
        <v>986</v>
      </c>
      <c r="D1049" s="284" t="s">
        <v>918</v>
      </c>
      <c r="E1049" s="49" t="s">
        <v>1475</v>
      </c>
      <c r="F1049" s="50" t="s">
        <v>1476</v>
      </c>
      <c r="G1049" s="194" t="s">
        <v>65</v>
      </c>
      <c r="H1049" s="268" t="s">
        <v>139</v>
      </c>
      <c r="I1049" s="286">
        <v>2927.8159324928988</v>
      </c>
      <c r="J1049" s="287">
        <f t="shared" si="85"/>
        <v>0</v>
      </c>
      <c r="K1049" s="288" t="s">
        <v>104</v>
      </c>
      <c r="L1049" s="288"/>
      <c r="M1049" s="289">
        <f t="shared" si="86"/>
        <v>0</v>
      </c>
      <c r="N1049" s="289">
        <f t="shared" si="87"/>
        <v>0</v>
      </c>
      <c r="O1049" s="290">
        <f>IF(K1049="nio",0,IF(K1049&gt;0,VLOOKUP(G1049,'3-Productie normen'!A:K,VLOOKUP(K1049,'3-Productie normen'!$B$35:$C$41,2,FALSE),FALSE)))/VLOOKUP(B1049,'2-Kosten per locatie'!$A$12:$C$15,3,FALSE)</f>
        <v>0</v>
      </c>
      <c r="P1049" s="290">
        <f t="shared" si="88"/>
        <v>0</v>
      </c>
      <c r="Q1049" s="291"/>
      <c r="S1049" s="292">
        <f t="shared" si="89"/>
        <v>0</v>
      </c>
    </row>
    <row r="1050" spans="1:19" ht="14.1" customHeight="1">
      <c r="A1050" s="38">
        <v>1050</v>
      </c>
      <c r="B1050" s="253" t="s">
        <v>38</v>
      </c>
      <c r="C1050" s="253" t="s">
        <v>986</v>
      </c>
      <c r="D1050" s="284" t="s">
        <v>918</v>
      </c>
      <c r="E1050" s="49" t="s">
        <v>1477</v>
      </c>
      <c r="F1050" s="50" t="s">
        <v>1478</v>
      </c>
      <c r="G1050" s="268" t="s">
        <v>49</v>
      </c>
      <c r="H1050" s="268" t="s">
        <v>970</v>
      </c>
      <c r="I1050" s="286">
        <v>104.607197396592</v>
      </c>
      <c r="J1050" s="287">
        <f t="shared" si="85"/>
        <v>200</v>
      </c>
      <c r="K1050" s="288">
        <v>200</v>
      </c>
      <c r="L1050" s="288"/>
      <c r="M1050" s="289" t="e">
        <f t="shared" si="86"/>
        <v>#DIV/0!</v>
      </c>
      <c r="N1050" s="289">
        <f t="shared" si="87"/>
        <v>0</v>
      </c>
      <c r="O1050" s="290">
        <f>IF(K1050="nio",0,IF(K1050&gt;0,VLOOKUP(G1050,'3-Productie normen'!A:K,VLOOKUP(K1050,'3-Productie normen'!$B$35:$C$41,2,FALSE),FALSE)))/VLOOKUP(B1050,'2-Kosten per locatie'!$A$12:$C$15,3,FALSE)</f>
        <v>0</v>
      </c>
      <c r="P1050" s="290">
        <f t="shared" si="88"/>
        <v>0</v>
      </c>
      <c r="Q1050" s="291"/>
      <c r="S1050" s="292">
        <f t="shared" si="89"/>
        <v>20921.4394793184</v>
      </c>
    </row>
    <row r="1051" spans="1:19" ht="14.1" customHeight="1">
      <c r="A1051" s="38">
        <v>1051</v>
      </c>
      <c r="B1051" s="253" t="s">
        <v>38</v>
      </c>
      <c r="C1051" s="253" t="s">
        <v>986</v>
      </c>
      <c r="D1051" s="284" t="s">
        <v>96</v>
      </c>
      <c r="E1051" s="49" t="s">
        <v>1479</v>
      </c>
      <c r="F1051" s="50" t="s">
        <v>153</v>
      </c>
      <c r="G1051" s="268" t="s">
        <v>47</v>
      </c>
      <c r="H1051" s="268" t="s">
        <v>142</v>
      </c>
      <c r="I1051" s="286">
        <v>26.151066230462</v>
      </c>
      <c r="J1051" s="287">
        <f t="shared" si="85"/>
        <v>80</v>
      </c>
      <c r="K1051" s="288">
        <v>80</v>
      </c>
      <c r="L1051" s="288"/>
      <c r="M1051" s="289" t="e">
        <f t="shared" si="86"/>
        <v>#DIV/0!</v>
      </c>
      <c r="N1051" s="289">
        <f t="shared" si="87"/>
        <v>0</v>
      </c>
      <c r="O1051" s="290">
        <f>IF(K1051="nio",0,IF(K1051&gt;0,VLOOKUP(G1051,'3-Productie normen'!A:K,VLOOKUP(K1051,'3-Productie normen'!$B$35:$C$41,2,FALSE),FALSE)))/VLOOKUP(B1051,'2-Kosten per locatie'!$A$12:$C$15,3,FALSE)</f>
        <v>0</v>
      </c>
      <c r="P1051" s="290">
        <f t="shared" si="88"/>
        <v>0</v>
      </c>
      <c r="Q1051" s="291"/>
      <c r="S1051" s="292">
        <f t="shared" si="89"/>
        <v>2092.0852984369599</v>
      </c>
    </row>
    <row r="1052" spans="1:19" ht="14.1" customHeight="1">
      <c r="A1052" s="38">
        <v>1052</v>
      </c>
      <c r="B1052" s="253" t="s">
        <v>38</v>
      </c>
      <c r="C1052" s="253" t="s">
        <v>986</v>
      </c>
      <c r="D1052" s="284" t="s">
        <v>96</v>
      </c>
      <c r="E1052" s="49" t="s">
        <v>1480</v>
      </c>
      <c r="F1052" s="50" t="s">
        <v>1481</v>
      </c>
      <c r="G1052" s="268" t="s">
        <v>53</v>
      </c>
      <c r="H1052" s="268" t="s">
        <v>142</v>
      </c>
      <c r="I1052" s="286">
        <v>19.723439280630998</v>
      </c>
      <c r="J1052" s="287">
        <f t="shared" si="85"/>
        <v>200</v>
      </c>
      <c r="K1052" s="288">
        <v>200</v>
      </c>
      <c r="L1052" s="288"/>
      <c r="M1052" s="289" t="e">
        <f t="shared" si="86"/>
        <v>#DIV/0!</v>
      </c>
      <c r="N1052" s="289">
        <f t="shared" si="87"/>
        <v>0</v>
      </c>
      <c r="O1052" s="290">
        <f>IF(K1052="nio",0,IF(K1052&gt;0,VLOOKUP(G1052,'3-Productie normen'!A:K,VLOOKUP(K1052,'3-Productie normen'!$B$35:$C$41,2,FALSE),FALSE)))/VLOOKUP(B1052,'2-Kosten per locatie'!$A$12:$C$15,3,FALSE)</f>
        <v>0</v>
      </c>
      <c r="P1052" s="290">
        <f t="shared" si="88"/>
        <v>0</v>
      </c>
      <c r="Q1052" s="291"/>
      <c r="S1052" s="292">
        <f t="shared" si="89"/>
        <v>3944.6878561261997</v>
      </c>
    </row>
    <row r="1053" spans="1:19" ht="14.1" customHeight="1">
      <c r="A1053" s="38">
        <v>1053</v>
      </c>
      <c r="B1053" s="253" t="s">
        <v>38</v>
      </c>
      <c r="C1053" s="253" t="s">
        <v>986</v>
      </c>
      <c r="D1053" s="284" t="s">
        <v>96</v>
      </c>
      <c r="E1053" s="49" t="s">
        <v>1482</v>
      </c>
      <c r="F1053" s="50" t="s">
        <v>153</v>
      </c>
      <c r="G1053" s="268" t="s">
        <v>47</v>
      </c>
      <c r="H1053" s="268" t="s">
        <v>142</v>
      </c>
      <c r="I1053" s="286">
        <v>38.494548085794001</v>
      </c>
      <c r="J1053" s="287">
        <f t="shared" si="85"/>
        <v>80</v>
      </c>
      <c r="K1053" s="288">
        <v>80</v>
      </c>
      <c r="L1053" s="288"/>
      <c r="M1053" s="289" t="e">
        <f t="shared" si="86"/>
        <v>#DIV/0!</v>
      </c>
      <c r="N1053" s="289">
        <f t="shared" si="87"/>
        <v>0</v>
      </c>
      <c r="O1053" s="290">
        <f>IF(K1053="nio",0,IF(K1053&gt;0,VLOOKUP(G1053,'3-Productie normen'!A:K,VLOOKUP(K1053,'3-Productie normen'!$B$35:$C$41,2,FALSE),FALSE)))/VLOOKUP(B1053,'2-Kosten per locatie'!$A$12:$C$15,3,FALSE)</f>
        <v>0</v>
      </c>
      <c r="P1053" s="290">
        <f t="shared" si="88"/>
        <v>0</v>
      </c>
      <c r="Q1053" s="291"/>
      <c r="S1053" s="292">
        <f t="shared" si="89"/>
        <v>3079.5638468635202</v>
      </c>
    </row>
    <row r="1054" spans="1:19" ht="14.1" customHeight="1">
      <c r="A1054" s="38">
        <v>1054</v>
      </c>
      <c r="B1054" s="253" t="s">
        <v>38</v>
      </c>
      <c r="C1054" s="253" t="s">
        <v>986</v>
      </c>
      <c r="D1054" s="284" t="s">
        <v>96</v>
      </c>
      <c r="E1054" s="49" t="s">
        <v>1483</v>
      </c>
      <c r="F1054" s="50" t="s">
        <v>153</v>
      </c>
      <c r="G1054" s="268" t="s">
        <v>47</v>
      </c>
      <c r="H1054" s="268" t="s">
        <v>142</v>
      </c>
      <c r="I1054" s="286">
        <v>39.182367913048999</v>
      </c>
      <c r="J1054" s="287">
        <f t="shared" si="85"/>
        <v>80</v>
      </c>
      <c r="K1054" s="288">
        <v>80</v>
      </c>
      <c r="L1054" s="288"/>
      <c r="M1054" s="289" t="e">
        <f t="shared" si="86"/>
        <v>#DIV/0!</v>
      </c>
      <c r="N1054" s="289">
        <f t="shared" si="87"/>
        <v>0</v>
      </c>
      <c r="O1054" s="290">
        <f>IF(K1054="nio",0,IF(K1054&gt;0,VLOOKUP(G1054,'3-Productie normen'!A:K,VLOOKUP(K1054,'3-Productie normen'!$B$35:$C$41,2,FALSE),FALSE)))/VLOOKUP(B1054,'2-Kosten per locatie'!$A$12:$C$15,3,FALSE)</f>
        <v>0</v>
      </c>
      <c r="P1054" s="290">
        <f t="shared" si="88"/>
        <v>0</v>
      </c>
      <c r="Q1054" s="291"/>
      <c r="S1054" s="292">
        <f t="shared" si="89"/>
        <v>3134.5894330439201</v>
      </c>
    </row>
    <row r="1055" spans="1:19" ht="14.1" customHeight="1">
      <c r="A1055" s="38">
        <v>1055</v>
      </c>
      <c r="B1055" s="253" t="s">
        <v>38</v>
      </c>
      <c r="C1055" s="253" t="s">
        <v>986</v>
      </c>
      <c r="D1055" s="284" t="s">
        <v>96</v>
      </c>
      <c r="E1055" s="49" t="s">
        <v>1484</v>
      </c>
      <c r="F1055" s="50" t="s">
        <v>141</v>
      </c>
      <c r="G1055" s="271" t="s">
        <v>60</v>
      </c>
      <c r="H1055" s="268" t="s">
        <v>142</v>
      </c>
      <c r="I1055" s="286">
        <v>45.754114160972001</v>
      </c>
      <c r="J1055" s="287">
        <f t="shared" si="85"/>
        <v>200</v>
      </c>
      <c r="K1055" s="288">
        <v>200</v>
      </c>
      <c r="L1055" s="288"/>
      <c r="M1055" s="289" t="e">
        <f t="shared" si="86"/>
        <v>#DIV/0!</v>
      </c>
      <c r="N1055" s="289">
        <f t="shared" si="87"/>
        <v>0</v>
      </c>
      <c r="O1055" s="290">
        <f>IF(K1055="nio",0,IF(K1055&gt;0,VLOOKUP(G1055,'3-Productie normen'!A:K,VLOOKUP(K1055,'3-Productie normen'!$B$35:$C$41,2,FALSE),FALSE)))/VLOOKUP(B1055,'2-Kosten per locatie'!$A$12:$C$15,3,FALSE)</f>
        <v>0</v>
      </c>
      <c r="P1055" s="290">
        <f t="shared" si="88"/>
        <v>0</v>
      </c>
      <c r="Q1055" s="291"/>
      <c r="S1055" s="292">
        <f t="shared" si="89"/>
        <v>9150.8228321944007</v>
      </c>
    </row>
    <row r="1056" spans="1:19" ht="14.1" customHeight="1">
      <c r="A1056" s="38">
        <v>1056</v>
      </c>
      <c r="B1056" s="253" t="s">
        <v>38</v>
      </c>
      <c r="C1056" s="253" t="s">
        <v>986</v>
      </c>
      <c r="D1056" s="284" t="s">
        <v>96</v>
      </c>
      <c r="E1056" s="49" t="s">
        <v>1485</v>
      </c>
      <c r="F1056" s="50" t="s">
        <v>1486</v>
      </c>
      <c r="G1056" s="268" t="s">
        <v>61</v>
      </c>
      <c r="H1056" s="268" t="s">
        <v>164</v>
      </c>
      <c r="I1056" s="286">
        <v>78.503652828368999</v>
      </c>
      <c r="J1056" s="287">
        <f t="shared" si="85"/>
        <v>200</v>
      </c>
      <c r="K1056" s="288">
        <v>200</v>
      </c>
      <c r="L1056" s="288"/>
      <c r="M1056" s="289" t="e">
        <f t="shared" si="86"/>
        <v>#DIV/0!</v>
      </c>
      <c r="N1056" s="289">
        <f t="shared" si="87"/>
        <v>0</v>
      </c>
      <c r="O1056" s="290">
        <f>IF(K1056="nio",0,IF(K1056&gt;0,VLOOKUP(G1056,'3-Productie normen'!A:K,VLOOKUP(K1056,'3-Productie normen'!$B$35:$C$41,2,FALSE),FALSE)))/VLOOKUP(B1056,'2-Kosten per locatie'!$A$12:$C$15,3,FALSE)</f>
        <v>0</v>
      </c>
      <c r="P1056" s="290">
        <f t="shared" si="88"/>
        <v>0</v>
      </c>
      <c r="Q1056" s="291"/>
      <c r="S1056" s="292">
        <f t="shared" si="89"/>
        <v>15700.730565673799</v>
      </c>
    </row>
    <row r="1057" spans="1:19" ht="14.1" customHeight="1">
      <c r="A1057" s="38">
        <v>1057</v>
      </c>
      <c r="B1057" s="253" t="s">
        <v>38</v>
      </c>
      <c r="C1057" s="253" t="s">
        <v>986</v>
      </c>
      <c r="D1057" s="284" t="s">
        <v>96</v>
      </c>
      <c r="E1057" s="49" t="s">
        <v>1487</v>
      </c>
      <c r="F1057" s="50" t="s">
        <v>1385</v>
      </c>
      <c r="G1057" s="268" t="s">
        <v>56</v>
      </c>
      <c r="H1057" s="268" t="s">
        <v>164</v>
      </c>
      <c r="I1057" s="286">
        <v>78.494703947424</v>
      </c>
      <c r="J1057" s="287">
        <f t="shared" si="85"/>
        <v>200</v>
      </c>
      <c r="K1057" s="288">
        <v>200</v>
      </c>
      <c r="L1057" s="288"/>
      <c r="M1057" s="289" t="e">
        <f t="shared" si="86"/>
        <v>#DIV/0!</v>
      </c>
      <c r="N1057" s="289">
        <f t="shared" si="87"/>
        <v>0</v>
      </c>
      <c r="O1057" s="290">
        <f>IF(K1057="nio",0,IF(K1057&gt;0,VLOOKUP(G1057,'3-Productie normen'!A:K,VLOOKUP(K1057,'3-Productie normen'!$B$35:$C$41,2,FALSE),FALSE)))/VLOOKUP(B1057,'2-Kosten per locatie'!$A$12:$C$15,3,FALSE)</f>
        <v>0</v>
      </c>
      <c r="P1057" s="290">
        <f t="shared" si="88"/>
        <v>0</v>
      </c>
      <c r="Q1057" s="291"/>
      <c r="S1057" s="292">
        <f t="shared" si="89"/>
        <v>15698.940789484801</v>
      </c>
    </row>
    <row r="1058" spans="1:19" ht="14.1" customHeight="1">
      <c r="A1058" s="38">
        <v>1058</v>
      </c>
      <c r="B1058" s="253" t="s">
        <v>38</v>
      </c>
      <c r="C1058" s="253" t="s">
        <v>986</v>
      </c>
      <c r="D1058" s="284" t="s">
        <v>96</v>
      </c>
      <c r="E1058" s="49" t="s">
        <v>1488</v>
      </c>
      <c r="F1058" s="50" t="s">
        <v>210</v>
      </c>
      <c r="G1058" s="268" t="s">
        <v>49</v>
      </c>
      <c r="H1058" s="268" t="s">
        <v>164</v>
      </c>
      <c r="I1058" s="286">
        <v>97.069506554284999</v>
      </c>
      <c r="J1058" s="287">
        <f t="shared" si="85"/>
        <v>200</v>
      </c>
      <c r="K1058" s="288">
        <v>200</v>
      </c>
      <c r="L1058" s="288"/>
      <c r="M1058" s="289" t="e">
        <f t="shared" si="86"/>
        <v>#DIV/0!</v>
      </c>
      <c r="N1058" s="289">
        <f t="shared" si="87"/>
        <v>0</v>
      </c>
      <c r="O1058" s="290">
        <f>IF(K1058="nio",0,IF(K1058&gt;0,VLOOKUP(G1058,'3-Productie normen'!A:K,VLOOKUP(K1058,'3-Productie normen'!$B$35:$C$41,2,FALSE),FALSE)))/VLOOKUP(B1058,'2-Kosten per locatie'!$A$12:$C$15,3,FALSE)</f>
        <v>0</v>
      </c>
      <c r="P1058" s="290">
        <f t="shared" si="88"/>
        <v>0</v>
      </c>
      <c r="Q1058" s="291"/>
      <c r="S1058" s="292">
        <f t="shared" si="89"/>
        <v>19413.901310857</v>
      </c>
    </row>
    <row r="1059" spans="1:19" ht="14.1" customHeight="1">
      <c r="A1059" s="38">
        <v>1059</v>
      </c>
      <c r="B1059" s="253" t="s">
        <v>38</v>
      </c>
      <c r="C1059" s="253" t="s">
        <v>986</v>
      </c>
      <c r="D1059" s="284" t="s">
        <v>96</v>
      </c>
      <c r="E1059" s="49" t="s">
        <v>1489</v>
      </c>
      <c r="F1059" s="50" t="s">
        <v>210</v>
      </c>
      <c r="G1059" s="268" t="s">
        <v>49</v>
      </c>
      <c r="H1059" s="268" t="s">
        <v>164</v>
      </c>
      <c r="I1059" s="286">
        <v>121.789604597858</v>
      </c>
      <c r="J1059" s="287">
        <f t="shared" si="85"/>
        <v>200</v>
      </c>
      <c r="K1059" s="288">
        <v>200</v>
      </c>
      <c r="L1059" s="288"/>
      <c r="M1059" s="289" t="e">
        <f t="shared" si="86"/>
        <v>#DIV/0!</v>
      </c>
      <c r="N1059" s="289">
        <f t="shared" si="87"/>
        <v>0</v>
      </c>
      <c r="O1059" s="290">
        <f>IF(K1059="nio",0,IF(K1059&gt;0,VLOOKUP(G1059,'3-Productie normen'!A:K,VLOOKUP(K1059,'3-Productie normen'!$B$35:$C$41,2,FALSE),FALSE)))/VLOOKUP(B1059,'2-Kosten per locatie'!$A$12:$C$15,3,FALSE)</f>
        <v>0</v>
      </c>
      <c r="P1059" s="290">
        <f t="shared" si="88"/>
        <v>0</v>
      </c>
      <c r="Q1059" s="291"/>
      <c r="S1059" s="292">
        <f t="shared" si="89"/>
        <v>24357.920919571599</v>
      </c>
    </row>
    <row r="1060" spans="1:19" ht="14.1" customHeight="1">
      <c r="A1060" s="38">
        <v>1060</v>
      </c>
      <c r="B1060" s="253" t="s">
        <v>38</v>
      </c>
      <c r="C1060" s="253" t="s">
        <v>986</v>
      </c>
      <c r="D1060" s="284" t="s">
        <v>96</v>
      </c>
      <c r="E1060" s="49" t="s">
        <v>1490</v>
      </c>
      <c r="F1060" s="50" t="s">
        <v>610</v>
      </c>
      <c r="G1060" s="271" t="s">
        <v>58</v>
      </c>
      <c r="H1060" s="268" t="s">
        <v>970</v>
      </c>
      <c r="I1060" s="286">
        <v>4.48324842301</v>
      </c>
      <c r="J1060" s="287">
        <f t="shared" si="85"/>
        <v>200</v>
      </c>
      <c r="K1060" s="288">
        <v>200</v>
      </c>
      <c r="L1060" s="288"/>
      <c r="M1060" s="289" t="e">
        <f t="shared" si="86"/>
        <v>#DIV/0!</v>
      </c>
      <c r="N1060" s="289">
        <f t="shared" si="87"/>
        <v>0</v>
      </c>
      <c r="O1060" s="290">
        <f>IF(K1060="nio",0,IF(K1060&gt;0,VLOOKUP(G1060,'3-Productie normen'!A:K,VLOOKUP(K1060,'3-Productie normen'!$B$35:$C$41,2,FALSE),FALSE)))/VLOOKUP(B1060,'2-Kosten per locatie'!$A$12:$C$15,3,FALSE)</f>
        <v>0</v>
      </c>
      <c r="P1060" s="290">
        <f t="shared" si="88"/>
        <v>0</v>
      </c>
      <c r="Q1060" s="291"/>
      <c r="S1060" s="292">
        <f t="shared" si="89"/>
        <v>896.64968460199998</v>
      </c>
    </row>
    <row r="1061" spans="1:19" ht="14.1" customHeight="1">
      <c r="A1061" s="38">
        <v>1061</v>
      </c>
      <c r="B1061" s="253" t="s">
        <v>38</v>
      </c>
      <c r="C1061" s="253" t="s">
        <v>986</v>
      </c>
      <c r="D1061" s="284" t="s">
        <v>96</v>
      </c>
      <c r="E1061" s="49" t="s">
        <v>1491</v>
      </c>
      <c r="F1061" s="50" t="s">
        <v>59</v>
      </c>
      <c r="G1061" s="268" t="s">
        <v>59</v>
      </c>
      <c r="H1061" s="268" t="s">
        <v>164</v>
      </c>
      <c r="I1061" s="286">
        <v>4.3126199999999999</v>
      </c>
      <c r="J1061" s="287">
        <f t="shared" si="85"/>
        <v>200</v>
      </c>
      <c r="K1061" s="288">
        <v>200</v>
      </c>
      <c r="L1061" s="288"/>
      <c r="M1061" s="289" t="e">
        <f t="shared" si="86"/>
        <v>#DIV/0!</v>
      </c>
      <c r="N1061" s="289">
        <f t="shared" si="87"/>
        <v>0</v>
      </c>
      <c r="O1061" s="290">
        <f>IF(K1061="nio",0,IF(K1061&gt;0,VLOOKUP(G1061,'3-Productie normen'!A:K,VLOOKUP(K1061,'3-Productie normen'!$B$35:$C$41,2,FALSE),FALSE)))/VLOOKUP(B1061,'2-Kosten per locatie'!$A$12:$C$15,3,FALSE)</f>
        <v>0</v>
      </c>
      <c r="P1061" s="290">
        <f t="shared" si="88"/>
        <v>0</v>
      </c>
      <c r="Q1061" s="291"/>
      <c r="S1061" s="292">
        <f t="shared" si="89"/>
        <v>862.524</v>
      </c>
    </row>
    <row r="1062" spans="1:19" ht="14.1" customHeight="1">
      <c r="A1062" s="38">
        <v>1062</v>
      </c>
      <c r="B1062" s="253" t="s">
        <v>38</v>
      </c>
      <c r="C1062" s="253" t="s">
        <v>986</v>
      </c>
      <c r="D1062" s="284" t="s">
        <v>96</v>
      </c>
      <c r="E1062" s="49" t="s">
        <v>1492</v>
      </c>
      <c r="F1062" s="50" t="s">
        <v>1493</v>
      </c>
      <c r="G1062" s="268" t="s">
        <v>47</v>
      </c>
      <c r="H1062" s="268" t="s">
        <v>142</v>
      </c>
      <c r="I1062" s="286">
        <v>5.7599389682439996</v>
      </c>
      <c r="J1062" s="287">
        <f t="shared" si="85"/>
        <v>80</v>
      </c>
      <c r="K1062" s="288">
        <v>80</v>
      </c>
      <c r="L1062" s="288"/>
      <c r="M1062" s="289" t="e">
        <f t="shared" si="86"/>
        <v>#DIV/0!</v>
      </c>
      <c r="N1062" s="289">
        <f t="shared" si="87"/>
        <v>0</v>
      </c>
      <c r="O1062" s="290">
        <f>IF(K1062="nio",0,IF(K1062&gt;0,VLOOKUP(G1062,'3-Productie normen'!A:K,VLOOKUP(K1062,'3-Productie normen'!$B$35:$C$41,2,FALSE),FALSE)))/VLOOKUP(B1062,'2-Kosten per locatie'!$A$12:$C$15,3,FALSE)</f>
        <v>0</v>
      </c>
      <c r="P1062" s="290">
        <f t="shared" si="88"/>
        <v>0</v>
      </c>
      <c r="Q1062" s="291"/>
      <c r="S1062" s="292">
        <f t="shared" si="89"/>
        <v>460.79511745951999</v>
      </c>
    </row>
    <row r="1063" spans="1:19" ht="14.1" customHeight="1">
      <c r="A1063" s="38">
        <v>1063</v>
      </c>
      <c r="B1063" s="253" t="s">
        <v>38</v>
      </c>
      <c r="C1063" s="253" t="s">
        <v>986</v>
      </c>
      <c r="D1063" s="284" t="s">
        <v>96</v>
      </c>
      <c r="E1063" s="49" t="s">
        <v>1494</v>
      </c>
      <c r="F1063" s="50" t="s">
        <v>1493</v>
      </c>
      <c r="G1063" s="268" t="s">
        <v>47</v>
      </c>
      <c r="H1063" s="268" t="s">
        <v>142</v>
      </c>
      <c r="I1063" s="286">
        <v>5.7599389682439996</v>
      </c>
      <c r="J1063" s="287">
        <f t="shared" si="85"/>
        <v>80</v>
      </c>
      <c r="K1063" s="288">
        <v>80</v>
      </c>
      <c r="L1063" s="288"/>
      <c r="M1063" s="289" t="e">
        <f t="shared" si="86"/>
        <v>#DIV/0!</v>
      </c>
      <c r="N1063" s="289">
        <f t="shared" si="87"/>
        <v>0</v>
      </c>
      <c r="O1063" s="290">
        <f>IF(K1063="nio",0,IF(K1063&gt;0,VLOOKUP(G1063,'3-Productie normen'!A:K,VLOOKUP(K1063,'3-Productie normen'!$B$35:$C$41,2,FALSE),FALSE)))/VLOOKUP(B1063,'2-Kosten per locatie'!$A$12:$C$15,3,FALSE)</f>
        <v>0</v>
      </c>
      <c r="P1063" s="290">
        <f t="shared" si="88"/>
        <v>0</v>
      </c>
      <c r="Q1063" s="291"/>
      <c r="S1063" s="292">
        <f t="shared" si="89"/>
        <v>460.79511745951999</v>
      </c>
    </row>
    <row r="1064" spans="1:19" ht="14.1" customHeight="1">
      <c r="A1064" s="38">
        <v>1064</v>
      </c>
      <c r="B1064" s="253" t="s">
        <v>38</v>
      </c>
      <c r="C1064" s="253" t="s">
        <v>986</v>
      </c>
      <c r="D1064" s="284" t="s">
        <v>96</v>
      </c>
      <c r="E1064" s="49" t="s">
        <v>1495</v>
      </c>
      <c r="F1064" s="50" t="s">
        <v>1496</v>
      </c>
      <c r="G1064" s="271" t="s">
        <v>60</v>
      </c>
      <c r="H1064" s="268" t="s">
        <v>142</v>
      </c>
      <c r="I1064" s="286">
        <v>314.29931702884397</v>
      </c>
      <c r="J1064" s="287">
        <f t="shared" si="85"/>
        <v>200</v>
      </c>
      <c r="K1064" s="288">
        <v>200</v>
      </c>
      <c r="L1064" s="288"/>
      <c r="M1064" s="289" t="e">
        <f t="shared" si="86"/>
        <v>#DIV/0!</v>
      </c>
      <c r="N1064" s="289">
        <f t="shared" si="87"/>
        <v>0</v>
      </c>
      <c r="O1064" s="290">
        <f>IF(K1064="nio",0,IF(K1064&gt;0,VLOOKUP(G1064,'3-Productie normen'!A:K,VLOOKUP(K1064,'3-Productie normen'!$B$35:$C$41,2,FALSE),FALSE)))/VLOOKUP(B1064,'2-Kosten per locatie'!$A$12:$C$15,3,FALSE)</f>
        <v>0</v>
      </c>
      <c r="P1064" s="290">
        <f t="shared" si="88"/>
        <v>0</v>
      </c>
      <c r="Q1064" s="291"/>
      <c r="S1064" s="292">
        <f t="shared" si="89"/>
        <v>62859.863405768796</v>
      </c>
    </row>
    <row r="1065" spans="1:19" ht="14.1" customHeight="1">
      <c r="A1065" s="38">
        <v>1065</v>
      </c>
      <c r="B1065" s="253" t="s">
        <v>38</v>
      </c>
      <c r="C1065" s="253" t="s">
        <v>986</v>
      </c>
      <c r="D1065" s="284" t="s">
        <v>96</v>
      </c>
      <c r="E1065" s="49" t="s">
        <v>1497</v>
      </c>
      <c r="F1065" s="50" t="s">
        <v>1215</v>
      </c>
      <c r="G1065" s="268" t="s">
        <v>48</v>
      </c>
      <c r="H1065" s="268" t="s">
        <v>139</v>
      </c>
      <c r="I1065" s="286">
        <v>5.64</v>
      </c>
      <c r="J1065" s="287">
        <f t="shared" si="85"/>
        <v>400</v>
      </c>
      <c r="K1065" s="288">
        <v>200</v>
      </c>
      <c r="L1065" s="288">
        <v>200</v>
      </c>
      <c r="M1065" s="289" t="e">
        <f t="shared" si="86"/>
        <v>#DIV/0!</v>
      </c>
      <c r="N1065" s="289" t="e">
        <f t="shared" si="87"/>
        <v>#DIV/0!</v>
      </c>
      <c r="O1065" s="290">
        <f>IF(K1065="nio",0,IF(K1065&gt;0,VLOOKUP(G1065,'3-Productie normen'!A:K,VLOOKUP(K1065,'3-Productie normen'!$B$35:$C$41,2,FALSE),FALSE)))/VLOOKUP(B1065,'2-Kosten per locatie'!$A$12:$C$15,3,FALSE)</f>
        <v>0</v>
      </c>
      <c r="P1065" s="290">
        <f t="shared" si="88"/>
        <v>0</v>
      </c>
      <c r="Q1065" s="291"/>
      <c r="S1065" s="292">
        <f t="shared" si="89"/>
        <v>2256</v>
      </c>
    </row>
    <row r="1066" spans="1:19" ht="14.1" customHeight="1">
      <c r="A1066" s="38">
        <v>1066</v>
      </c>
      <c r="B1066" s="253" t="s">
        <v>38</v>
      </c>
      <c r="C1066" s="253" t="s">
        <v>986</v>
      </c>
      <c r="D1066" s="284" t="s">
        <v>96</v>
      </c>
      <c r="E1066" s="49" t="s">
        <v>1498</v>
      </c>
      <c r="F1066" s="50" t="s">
        <v>1499</v>
      </c>
      <c r="G1066" s="268" t="s">
        <v>48</v>
      </c>
      <c r="H1066" s="268" t="s">
        <v>139</v>
      </c>
      <c r="I1066" s="286">
        <v>1.6919999999999999</v>
      </c>
      <c r="J1066" s="287">
        <f t="shared" si="85"/>
        <v>400</v>
      </c>
      <c r="K1066" s="288">
        <v>200</v>
      </c>
      <c r="L1066" s="288">
        <v>200</v>
      </c>
      <c r="M1066" s="289" t="e">
        <f t="shared" si="86"/>
        <v>#DIV/0!</v>
      </c>
      <c r="N1066" s="289" t="e">
        <f t="shared" si="87"/>
        <v>#DIV/0!</v>
      </c>
      <c r="O1066" s="290">
        <f>IF(K1066="nio",0,IF(K1066&gt;0,VLOOKUP(G1066,'3-Productie normen'!A:K,VLOOKUP(K1066,'3-Productie normen'!$B$35:$C$41,2,FALSE),FALSE)))/VLOOKUP(B1066,'2-Kosten per locatie'!$A$12:$C$15,3,FALSE)</f>
        <v>0</v>
      </c>
      <c r="P1066" s="290">
        <f t="shared" si="88"/>
        <v>0</v>
      </c>
      <c r="Q1066" s="291"/>
      <c r="S1066" s="292">
        <f t="shared" si="89"/>
        <v>676.8</v>
      </c>
    </row>
    <row r="1067" spans="1:19" ht="14.1" customHeight="1">
      <c r="A1067" s="38">
        <v>1067</v>
      </c>
      <c r="B1067" s="253" t="s">
        <v>38</v>
      </c>
      <c r="C1067" s="253" t="s">
        <v>986</v>
      </c>
      <c r="D1067" s="284" t="s">
        <v>96</v>
      </c>
      <c r="E1067" s="49" t="s">
        <v>1500</v>
      </c>
      <c r="F1067" s="50" t="s">
        <v>1501</v>
      </c>
      <c r="G1067" s="268" t="s">
        <v>48</v>
      </c>
      <c r="H1067" s="268" t="s">
        <v>139</v>
      </c>
      <c r="I1067" s="286">
        <v>1.6214999999999999</v>
      </c>
      <c r="J1067" s="287">
        <f t="shared" si="85"/>
        <v>400</v>
      </c>
      <c r="K1067" s="288">
        <v>200</v>
      </c>
      <c r="L1067" s="288">
        <v>200</v>
      </c>
      <c r="M1067" s="289" t="e">
        <f t="shared" si="86"/>
        <v>#DIV/0!</v>
      </c>
      <c r="N1067" s="289" t="e">
        <f t="shared" si="87"/>
        <v>#DIV/0!</v>
      </c>
      <c r="O1067" s="290">
        <f>IF(K1067="nio",0,IF(K1067&gt;0,VLOOKUP(G1067,'3-Productie normen'!A:K,VLOOKUP(K1067,'3-Productie normen'!$B$35:$C$41,2,FALSE),FALSE)))/VLOOKUP(B1067,'2-Kosten per locatie'!$A$12:$C$15,3,FALSE)</f>
        <v>0</v>
      </c>
      <c r="P1067" s="290">
        <f t="shared" si="88"/>
        <v>0</v>
      </c>
      <c r="Q1067" s="291"/>
      <c r="S1067" s="292">
        <f t="shared" si="89"/>
        <v>648.6</v>
      </c>
    </row>
    <row r="1068" spans="1:19" ht="14.1" customHeight="1">
      <c r="A1068" s="38">
        <v>1068</v>
      </c>
      <c r="B1068" s="253" t="s">
        <v>38</v>
      </c>
      <c r="C1068" s="253" t="s">
        <v>986</v>
      </c>
      <c r="D1068" s="284" t="s">
        <v>96</v>
      </c>
      <c r="E1068" s="49" t="s">
        <v>1502</v>
      </c>
      <c r="F1068" s="50" t="s">
        <v>289</v>
      </c>
      <c r="G1068" s="194" t="s">
        <v>65</v>
      </c>
      <c r="H1068" s="268" t="s">
        <v>164</v>
      </c>
      <c r="I1068" s="286">
        <v>5.2851484767399999</v>
      </c>
      <c r="J1068" s="287">
        <f t="shared" si="85"/>
        <v>0</v>
      </c>
      <c r="K1068" s="288" t="s">
        <v>104</v>
      </c>
      <c r="L1068" s="288"/>
      <c r="M1068" s="289">
        <f t="shared" si="86"/>
        <v>0</v>
      </c>
      <c r="N1068" s="289">
        <f t="shared" si="87"/>
        <v>0</v>
      </c>
      <c r="O1068" s="290">
        <f>IF(K1068="nio",0,IF(K1068&gt;0,VLOOKUP(G1068,'3-Productie normen'!A:K,VLOOKUP(K1068,'3-Productie normen'!$B$35:$C$41,2,FALSE),FALSE)))/VLOOKUP(B1068,'2-Kosten per locatie'!$A$12:$C$15,3,FALSE)</f>
        <v>0</v>
      </c>
      <c r="P1068" s="290">
        <f t="shared" si="88"/>
        <v>0</v>
      </c>
      <c r="Q1068" s="291"/>
      <c r="S1068" s="292">
        <f t="shared" si="89"/>
        <v>0</v>
      </c>
    </row>
    <row r="1069" spans="1:19" ht="14.1" customHeight="1">
      <c r="A1069" s="38">
        <v>1069</v>
      </c>
      <c r="B1069" s="253" t="s">
        <v>38</v>
      </c>
      <c r="C1069" s="253" t="s">
        <v>986</v>
      </c>
      <c r="D1069" s="284" t="s">
        <v>96</v>
      </c>
      <c r="E1069" s="49" t="s">
        <v>1503</v>
      </c>
      <c r="F1069" s="50" t="s">
        <v>289</v>
      </c>
      <c r="G1069" s="194" t="s">
        <v>65</v>
      </c>
      <c r="H1069" s="268" t="s">
        <v>164</v>
      </c>
      <c r="I1069" s="286">
        <v>0.43769173603700001</v>
      </c>
      <c r="J1069" s="287">
        <f t="shared" si="85"/>
        <v>0</v>
      </c>
      <c r="K1069" s="288" t="s">
        <v>104</v>
      </c>
      <c r="L1069" s="288"/>
      <c r="M1069" s="289">
        <f t="shared" si="86"/>
        <v>0</v>
      </c>
      <c r="N1069" s="289">
        <f t="shared" si="87"/>
        <v>0</v>
      </c>
      <c r="O1069" s="290">
        <f>IF(K1069="nio",0,IF(K1069&gt;0,VLOOKUP(G1069,'3-Productie normen'!A:K,VLOOKUP(K1069,'3-Productie normen'!$B$35:$C$41,2,FALSE),FALSE)))/VLOOKUP(B1069,'2-Kosten per locatie'!$A$12:$C$15,3,FALSE)</f>
        <v>0</v>
      </c>
      <c r="P1069" s="290">
        <f t="shared" si="88"/>
        <v>0</v>
      </c>
      <c r="Q1069" s="291"/>
      <c r="S1069" s="292">
        <f t="shared" si="89"/>
        <v>0</v>
      </c>
    </row>
    <row r="1070" spans="1:19" ht="14.1" customHeight="1">
      <c r="A1070" s="38">
        <v>1070</v>
      </c>
      <c r="B1070" s="253" t="s">
        <v>38</v>
      </c>
      <c r="C1070" s="253" t="s">
        <v>986</v>
      </c>
      <c r="D1070" s="284" t="s">
        <v>96</v>
      </c>
      <c r="E1070" s="49" t="s">
        <v>1504</v>
      </c>
      <c r="F1070" s="50" t="s">
        <v>1505</v>
      </c>
      <c r="G1070" s="268" t="s">
        <v>48</v>
      </c>
      <c r="H1070" s="268" t="s">
        <v>139</v>
      </c>
      <c r="I1070" s="286">
        <v>5.64</v>
      </c>
      <c r="J1070" s="287">
        <f t="shared" si="85"/>
        <v>400</v>
      </c>
      <c r="K1070" s="288">
        <v>200</v>
      </c>
      <c r="L1070" s="288">
        <v>200</v>
      </c>
      <c r="M1070" s="289" t="e">
        <f t="shared" si="86"/>
        <v>#DIV/0!</v>
      </c>
      <c r="N1070" s="289" t="e">
        <f t="shared" si="87"/>
        <v>#DIV/0!</v>
      </c>
      <c r="O1070" s="290">
        <f>IF(K1070="nio",0,IF(K1070&gt;0,VLOOKUP(G1070,'3-Productie normen'!A:K,VLOOKUP(K1070,'3-Productie normen'!$B$35:$C$41,2,FALSE),FALSE)))/VLOOKUP(B1070,'2-Kosten per locatie'!$A$12:$C$15,3,FALSE)</f>
        <v>0</v>
      </c>
      <c r="P1070" s="290">
        <f t="shared" si="88"/>
        <v>0</v>
      </c>
      <c r="Q1070" s="291"/>
      <c r="S1070" s="292">
        <f t="shared" si="89"/>
        <v>2256</v>
      </c>
    </row>
    <row r="1071" spans="1:19" ht="14.1" customHeight="1">
      <c r="A1071" s="38">
        <v>1071</v>
      </c>
      <c r="B1071" s="253" t="s">
        <v>38</v>
      </c>
      <c r="C1071" s="253" t="s">
        <v>986</v>
      </c>
      <c r="D1071" s="284" t="s">
        <v>96</v>
      </c>
      <c r="E1071" s="49" t="s">
        <v>1506</v>
      </c>
      <c r="F1071" s="50" t="s">
        <v>1507</v>
      </c>
      <c r="G1071" s="268" t="s">
        <v>48</v>
      </c>
      <c r="H1071" s="268" t="s">
        <v>139</v>
      </c>
      <c r="I1071" s="286">
        <v>1.6919999999999999</v>
      </c>
      <c r="J1071" s="287">
        <f t="shared" si="85"/>
        <v>400</v>
      </c>
      <c r="K1071" s="288">
        <v>200</v>
      </c>
      <c r="L1071" s="288">
        <v>200</v>
      </c>
      <c r="M1071" s="289" t="e">
        <f t="shared" si="86"/>
        <v>#DIV/0!</v>
      </c>
      <c r="N1071" s="289" t="e">
        <f t="shared" si="87"/>
        <v>#DIV/0!</v>
      </c>
      <c r="O1071" s="290">
        <f>IF(K1071="nio",0,IF(K1071&gt;0,VLOOKUP(G1071,'3-Productie normen'!A:K,VLOOKUP(K1071,'3-Productie normen'!$B$35:$C$41,2,FALSE),FALSE)))/VLOOKUP(B1071,'2-Kosten per locatie'!$A$12:$C$15,3,FALSE)</f>
        <v>0</v>
      </c>
      <c r="P1071" s="290">
        <f t="shared" si="88"/>
        <v>0</v>
      </c>
      <c r="Q1071" s="291"/>
      <c r="S1071" s="292">
        <f t="shared" si="89"/>
        <v>676.8</v>
      </c>
    </row>
    <row r="1072" spans="1:19" ht="14.1" customHeight="1">
      <c r="A1072" s="38">
        <v>1072</v>
      </c>
      <c r="B1072" s="253" t="s">
        <v>38</v>
      </c>
      <c r="C1072" s="253" t="s">
        <v>986</v>
      </c>
      <c r="D1072" s="284" t="s">
        <v>96</v>
      </c>
      <c r="E1072" s="49" t="s">
        <v>1508</v>
      </c>
      <c r="F1072" s="50" t="s">
        <v>1509</v>
      </c>
      <c r="G1072" s="268" t="s">
        <v>48</v>
      </c>
      <c r="H1072" s="268" t="s">
        <v>139</v>
      </c>
      <c r="I1072" s="286">
        <v>1.6214999999999999</v>
      </c>
      <c r="J1072" s="287">
        <f t="shared" si="85"/>
        <v>400</v>
      </c>
      <c r="K1072" s="288">
        <v>200</v>
      </c>
      <c r="L1072" s="288">
        <v>200</v>
      </c>
      <c r="M1072" s="289" t="e">
        <f t="shared" si="86"/>
        <v>#DIV/0!</v>
      </c>
      <c r="N1072" s="289" t="e">
        <f t="shared" si="87"/>
        <v>#DIV/0!</v>
      </c>
      <c r="O1072" s="290">
        <f>IF(K1072="nio",0,IF(K1072&gt;0,VLOOKUP(G1072,'3-Productie normen'!A:K,VLOOKUP(K1072,'3-Productie normen'!$B$35:$C$41,2,FALSE),FALSE)))/VLOOKUP(B1072,'2-Kosten per locatie'!$A$12:$C$15,3,FALSE)</f>
        <v>0</v>
      </c>
      <c r="P1072" s="290">
        <f t="shared" si="88"/>
        <v>0</v>
      </c>
      <c r="Q1072" s="291"/>
      <c r="S1072" s="292">
        <f t="shared" si="89"/>
        <v>648.6</v>
      </c>
    </row>
    <row r="1073" spans="1:19" ht="14.1" customHeight="1">
      <c r="A1073" s="38">
        <v>1073</v>
      </c>
      <c r="B1073" s="253" t="s">
        <v>38</v>
      </c>
      <c r="C1073" s="253" t="s">
        <v>986</v>
      </c>
      <c r="D1073" s="284" t="s">
        <v>96</v>
      </c>
      <c r="E1073" s="49" t="s">
        <v>1510</v>
      </c>
      <c r="F1073" s="50" t="s">
        <v>1145</v>
      </c>
      <c r="G1073" s="194" t="s">
        <v>65</v>
      </c>
      <c r="H1073" s="268" t="s">
        <v>164</v>
      </c>
      <c r="I1073" s="286">
        <v>4.7126593803579997</v>
      </c>
      <c r="J1073" s="287">
        <f t="shared" si="85"/>
        <v>0</v>
      </c>
      <c r="K1073" s="288" t="s">
        <v>104</v>
      </c>
      <c r="L1073" s="288"/>
      <c r="M1073" s="289">
        <f t="shared" si="86"/>
        <v>0</v>
      </c>
      <c r="N1073" s="289">
        <f t="shared" si="87"/>
        <v>0</v>
      </c>
      <c r="O1073" s="290">
        <f>IF(K1073="nio",0,IF(K1073&gt;0,VLOOKUP(G1073,'3-Productie normen'!A:K,VLOOKUP(K1073,'3-Productie normen'!$B$35:$C$41,2,FALSE),FALSE)))/VLOOKUP(B1073,'2-Kosten per locatie'!$A$12:$C$15,3,FALSE)</f>
        <v>0</v>
      </c>
      <c r="P1073" s="290">
        <f t="shared" si="88"/>
        <v>0</v>
      </c>
      <c r="Q1073" s="291"/>
      <c r="S1073" s="292">
        <f t="shared" si="89"/>
        <v>0</v>
      </c>
    </row>
    <row r="1074" spans="1:19" ht="14.1" customHeight="1">
      <c r="A1074" s="38">
        <v>1074</v>
      </c>
      <c r="B1074" s="253" t="s">
        <v>38</v>
      </c>
      <c r="C1074" s="253" t="s">
        <v>986</v>
      </c>
      <c r="D1074" s="284" t="s">
        <v>96</v>
      </c>
      <c r="E1074" s="49" t="s">
        <v>1511</v>
      </c>
      <c r="F1074" s="50" t="s">
        <v>289</v>
      </c>
      <c r="G1074" s="194" t="s">
        <v>65</v>
      </c>
      <c r="H1074" s="268" t="s">
        <v>164</v>
      </c>
      <c r="I1074" s="286">
        <v>0.41778275814900001</v>
      </c>
      <c r="J1074" s="287">
        <f t="shared" si="85"/>
        <v>0</v>
      </c>
      <c r="K1074" s="288" t="s">
        <v>104</v>
      </c>
      <c r="L1074" s="288"/>
      <c r="M1074" s="289">
        <f t="shared" si="86"/>
        <v>0</v>
      </c>
      <c r="N1074" s="289">
        <f t="shared" si="87"/>
        <v>0</v>
      </c>
      <c r="O1074" s="290">
        <f>IF(K1074="nio",0,IF(K1074&gt;0,VLOOKUP(G1074,'3-Productie normen'!A:K,VLOOKUP(K1074,'3-Productie normen'!$B$35:$C$41,2,FALSE),FALSE)))/VLOOKUP(B1074,'2-Kosten per locatie'!$A$12:$C$15,3,FALSE)</f>
        <v>0</v>
      </c>
      <c r="P1074" s="290">
        <f t="shared" si="88"/>
        <v>0</v>
      </c>
      <c r="Q1074" s="291"/>
      <c r="S1074" s="292">
        <f t="shared" si="89"/>
        <v>0</v>
      </c>
    </row>
    <row r="1075" spans="1:19" ht="14.1" customHeight="1">
      <c r="A1075" s="38">
        <v>1075</v>
      </c>
      <c r="B1075" s="253" t="s">
        <v>38</v>
      </c>
      <c r="C1075" s="253" t="s">
        <v>986</v>
      </c>
      <c r="D1075" s="284" t="s">
        <v>96</v>
      </c>
      <c r="E1075" s="49" t="s">
        <v>1512</v>
      </c>
      <c r="F1075" s="50" t="s">
        <v>771</v>
      </c>
      <c r="G1075" s="268" t="s">
        <v>50</v>
      </c>
      <c r="H1075" s="268" t="s">
        <v>164</v>
      </c>
      <c r="I1075" s="286">
        <v>2.444</v>
      </c>
      <c r="J1075" s="287">
        <f t="shared" si="85"/>
        <v>200</v>
      </c>
      <c r="K1075" s="288">
        <v>200</v>
      </c>
      <c r="L1075" s="288"/>
      <c r="M1075" s="289" t="e">
        <f t="shared" si="86"/>
        <v>#DIV/0!</v>
      </c>
      <c r="N1075" s="289">
        <f t="shared" si="87"/>
        <v>0</v>
      </c>
      <c r="O1075" s="290">
        <f>IF(K1075="nio",0,IF(K1075&gt;0,VLOOKUP(G1075,'3-Productie normen'!A:K,VLOOKUP(K1075,'3-Productie normen'!$B$35:$C$41,2,FALSE),FALSE)))/VLOOKUP(B1075,'2-Kosten per locatie'!$A$12:$C$15,3,FALSE)</f>
        <v>0</v>
      </c>
      <c r="P1075" s="290">
        <f t="shared" si="88"/>
        <v>0</v>
      </c>
      <c r="Q1075" s="291"/>
      <c r="S1075" s="292">
        <f t="shared" si="89"/>
        <v>488.8</v>
      </c>
    </row>
    <row r="1076" spans="1:19" ht="14.1" customHeight="1">
      <c r="A1076" s="38">
        <v>1076</v>
      </c>
      <c r="B1076" s="253" t="s">
        <v>38</v>
      </c>
      <c r="C1076" s="253" t="s">
        <v>986</v>
      </c>
      <c r="D1076" s="284" t="s">
        <v>96</v>
      </c>
      <c r="E1076" s="49" t="s">
        <v>1513</v>
      </c>
      <c r="F1076" s="50" t="s">
        <v>1411</v>
      </c>
      <c r="G1076" s="268" t="s">
        <v>47</v>
      </c>
      <c r="H1076" s="268" t="s">
        <v>164</v>
      </c>
      <c r="I1076" s="286">
        <v>2.444</v>
      </c>
      <c r="J1076" s="287">
        <f t="shared" si="85"/>
        <v>80</v>
      </c>
      <c r="K1076" s="288">
        <v>80</v>
      </c>
      <c r="L1076" s="288"/>
      <c r="M1076" s="289" t="e">
        <f t="shared" si="86"/>
        <v>#DIV/0!</v>
      </c>
      <c r="N1076" s="289">
        <f t="shared" si="87"/>
        <v>0</v>
      </c>
      <c r="O1076" s="290">
        <f>IF(K1076="nio",0,IF(K1076&gt;0,VLOOKUP(G1076,'3-Productie normen'!A:K,VLOOKUP(K1076,'3-Productie normen'!$B$35:$C$41,2,FALSE),FALSE)))/VLOOKUP(B1076,'2-Kosten per locatie'!$A$12:$C$15,3,FALSE)</f>
        <v>0</v>
      </c>
      <c r="P1076" s="290">
        <f t="shared" si="88"/>
        <v>0</v>
      </c>
      <c r="Q1076" s="291"/>
      <c r="S1076" s="292">
        <f t="shared" si="89"/>
        <v>195.51999999999998</v>
      </c>
    </row>
    <row r="1077" spans="1:19" ht="14.1" customHeight="1">
      <c r="A1077" s="38">
        <v>1077</v>
      </c>
      <c r="B1077" s="253" t="s">
        <v>38</v>
      </c>
      <c r="C1077" s="253" t="s">
        <v>986</v>
      </c>
      <c r="D1077" s="284" t="s">
        <v>219</v>
      </c>
      <c r="E1077" s="49" t="s">
        <v>1514</v>
      </c>
      <c r="F1077" s="50" t="s">
        <v>153</v>
      </c>
      <c r="G1077" s="268" t="s">
        <v>47</v>
      </c>
      <c r="H1077" s="268" t="s">
        <v>142</v>
      </c>
      <c r="I1077" s="286">
        <v>45.874505181720998</v>
      </c>
      <c r="J1077" s="287">
        <f t="shared" si="85"/>
        <v>80</v>
      </c>
      <c r="K1077" s="288">
        <v>80</v>
      </c>
      <c r="L1077" s="288"/>
      <c r="M1077" s="289" t="e">
        <f t="shared" si="86"/>
        <v>#DIV/0!</v>
      </c>
      <c r="N1077" s="289">
        <f t="shared" si="87"/>
        <v>0</v>
      </c>
      <c r="O1077" s="290">
        <f>IF(K1077="nio",0,IF(K1077&gt;0,VLOOKUP(G1077,'3-Productie normen'!A:K,VLOOKUP(K1077,'3-Productie normen'!$B$35:$C$41,2,FALSE),FALSE)))/VLOOKUP(B1077,'2-Kosten per locatie'!$A$12:$C$15,3,FALSE)</f>
        <v>0</v>
      </c>
      <c r="P1077" s="290">
        <f t="shared" si="88"/>
        <v>0</v>
      </c>
      <c r="Q1077" s="291"/>
      <c r="S1077" s="292">
        <f t="shared" si="89"/>
        <v>3669.9604145376798</v>
      </c>
    </row>
    <row r="1078" spans="1:19" ht="14.1" customHeight="1">
      <c r="A1078" s="38">
        <v>1078</v>
      </c>
      <c r="B1078" s="253" t="s">
        <v>38</v>
      </c>
      <c r="C1078" s="253" t="s">
        <v>986</v>
      </c>
      <c r="D1078" s="284" t="s">
        <v>219</v>
      </c>
      <c r="E1078" s="49" t="s">
        <v>1515</v>
      </c>
      <c r="F1078" s="50" t="s">
        <v>1516</v>
      </c>
      <c r="G1078" s="271" t="s">
        <v>61</v>
      </c>
      <c r="H1078" s="268" t="s">
        <v>142</v>
      </c>
      <c r="I1078" s="286">
        <v>78.615436623266007</v>
      </c>
      <c r="J1078" s="287">
        <f t="shared" si="85"/>
        <v>200</v>
      </c>
      <c r="K1078" s="288">
        <v>200</v>
      </c>
      <c r="L1078" s="288"/>
      <c r="M1078" s="289" t="e">
        <f t="shared" si="86"/>
        <v>#DIV/0!</v>
      </c>
      <c r="N1078" s="289">
        <f t="shared" si="87"/>
        <v>0</v>
      </c>
      <c r="O1078" s="290">
        <f>IF(K1078="nio",0,IF(K1078&gt;0,VLOOKUP(G1078,'3-Productie normen'!A:K,VLOOKUP(K1078,'3-Productie normen'!$B$35:$C$41,2,FALSE),FALSE)))/VLOOKUP(B1078,'2-Kosten per locatie'!$A$12:$C$15,3,FALSE)</f>
        <v>0</v>
      </c>
      <c r="P1078" s="290">
        <f t="shared" si="88"/>
        <v>0</v>
      </c>
      <c r="Q1078" s="291"/>
      <c r="S1078" s="292">
        <f t="shared" si="89"/>
        <v>15723.087324653201</v>
      </c>
    </row>
    <row r="1079" spans="1:19" ht="14.1" customHeight="1">
      <c r="A1079" s="38">
        <v>1079</v>
      </c>
      <c r="B1079" s="253" t="s">
        <v>38</v>
      </c>
      <c r="C1079" s="253" t="s">
        <v>986</v>
      </c>
      <c r="D1079" s="284" t="s">
        <v>219</v>
      </c>
      <c r="E1079" s="49" t="s">
        <v>1517</v>
      </c>
      <c r="F1079" s="50" t="s">
        <v>153</v>
      </c>
      <c r="G1079" s="268" t="s">
        <v>47</v>
      </c>
      <c r="H1079" s="268" t="s">
        <v>142</v>
      </c>
      <c r="I1079" s="286">
        <v>38.494123572444998</v>
      </c>
      <c r="J1079" s="287">
        <f t="shared" si="85"/>
        <v>80</v>
      </c>
      <c r="K1079" s="288">
        <v>80</v>
      </c>
      <c r="L1079" s="288"/>
      <c r="M1079" s="289" t="e">
        <f t="shared" si="86"/>
        <v>#DIV/0!</v>
      </c>
      <c r="N1079" s="289">
        <f t="shared" si="87"/>
        <v>0</v>
      </c>
      <c r="O1079" s="290">
        <f>IF(K1079="nio",0,IF(K1079&gt;0,VLOOKUP(G1079,'3-Productie normen'!A:K,VLOOKUP(K1079,'3-Productie normen'!$B$35:$C$41,2,FALSE),FALSE)))/VLOOKUP(B1079,'2-Kosten per locatie'!$A$12:$C$15,3,FALSE)</f>
        <v>0</v>
      </c>
      <c r="P1079" s="290">
        <f t="shared" si="88"/>
        <v>0</v>
      </c>
      <c r="Q1079" s="291"/>
      <c r="S1079" s="292">
        <f t="shared" si="89"/>
        <v>3079.5298857956</v>
      </c>
    </row>
    <row r="1080" spans="1:19" ht="14.1" customHeight="1">
      <c r="A1080" s="38">
        <v>1080</v>
      </c>
      <c r="B1080" s="253" t="s">
        <v>38</v>
      </c>
      <c r="C1080" s="253" t="s">
        <v>986</v>
      </c>
      <c r="D1080" s="284" t="s">
        <v>219</v>
      </c>
      <c r="E1080" s="49" t="s">
        <v>1518</v>
      </c>
      <c r="F1080" s="50" t="s">
        <v>1385</v>
      </c>
      <c r="G1080" s="268" t="s">
        <v>56</v>
      </c>
      <c r="H1080" s="268" t="s">
        <v>142</v>
      </c>
      <c r="I1080" s="286">
        <v>77.134830153158006</v>
      </c>
      <c r="J1080" s="287">
        <f t="shared" si="85"/>
        <v>200</v>
      </c>
      <c r="K1080" s="288">
        <v>200</v>
      </c>
      <c r="L1080" s="288"/>
      <c r="M1080" s="289" t="e">
        <f t="shared" si="86"/>
        <v>#DIV/0!</v>
      </c>
      <c r="N1080" s="289">
        <f t="shared" si="87"/>
        <v>0</v>
      </c>
      <c r="O1080" s="290">
        <f>IF(K1080="nio",0,IF(K1080&gt;0,VLOOKUP(G1080,'3-Productie normen'!A:K,VLOOKUP(K1080,'3-Productie normen'!$B$35:$C$41,2,FALSE),FALSE)))/VLOOKUP(B1080,'2-Kosten per locatie'!$A$12:$C$15,3,FALSE)</f>
        <v>0</v>
      </c>
      <c r="P1080" s="290">
        <f t="shared" si="88"/>
        <v>0</v>
      </c>
      <c r="Q1080" s="291"/>
      <c r="S1080" s="292">
        <f t="shared" si="89"/>
        <v>15426.966030631602</v>
      </c>
    </row>
    <row r="1081" spans="1:19" ht="14.1" customHeight="1">
      <c r="A1081" s="38">
        <v>1081</v>
      </c>
      <c r="B1081" s="253" t="s">
        <v>38</v>
      </c>
      <c r="C1081" s="253" t="s">
        <v>986</v>
      </c>
      <c r="D1081" s="284" t="s">
        <v>219</v>
      </c>
      <c r="E1081" s="49" t="s">
        <v>1519</v>
      </c>
      <c r="F1081" s="50" t="s">
        <v>1516</v>
      </c>
      <c r="G1081" s="271" t="s">
        <v>61</v>
      </c>
      <c r="H1081" s="268" t="s">
        <v>142</v>
      </c>
      <c r="I1081" s="286">
        <v>78.454419032643003</v>
      </c>
      <c r="J1081" s="287">
        <f t="shared" si="85"/>
        <v>200</v>
      </c>
      <c r="K1081" s="288">
        <v>200</v>
      </c>
      <c r="L1081" s="288"/>
      <c r="M1081" s="289" t="e">
        <f t="shared" si="86"/>
        <v>#DIV/0!</v>
      </c>
      <c r="N1081" s="289">
        <f t="shared" si="87"/>
        <v>0</v>
      </c>
      <c r="O1081" s="290">
        <f>IF(K1081="nio",0,IF(K1081&gt;0,VLOOKUP(G1081,'3-Productie normen'!A:K,VLOOKUP(K1081,'3-Productie normen'!$B$35:$C$41,2,FALSE),FALSE)))/VLOOKUP(B1081,'2-Kosten per locatie'!$A$12:$C$15,3,FALSE)</f>
        <v>0</v>
      </c>
      <c r="P1081" s="290">
        <f t="shared" si="88"/>
        <v>0</v>
      </c>
      <c r="Q1081" s="291"/>
      <c r="S1081" s="292">
        <f t="shared" si="89"/>
        <v>15690.8838065286</v>
      </c>
    </row>
    <row r="1082" spans="1:19" ht="14.1" customHeight="1">
      <c r="A1082" s="38">
        <v>1082</v>
      </c>
      <c r="B1082" s="253" t="s">
        <v>38</v>
      </c>
      <c r="C1082" s="253" t="s">
        <v>986</v>
      </c>
      <c r="D1082" s="284" t="s">
        <v>219</v>
      </c>
      <c r="E1082" s="49" t="s">
        <v>1520</v>
      </c>
      <c r="F1082" s="50" t="s">
        <v>1521</v>
      </c>
      <c r="G1082" s="268" t="s">
        <v>47</v>
      </c>
      <c r="H1082" s="268" t="s">
        <v>142</v>
      </c>
      <c r="I1082" s="286">
        <v>19.66604074987</v>
      </c>
      <c r="J1082" s="287">
        <f t="shared" si="85"/>
        <v>80</v>
      </c>
      <c r="K1082" s="288">
        <v>80</v>
      </c>
      <c r="L1082" s="288"/>
      <c r="M1082" s="289" t="e">
        <f t="shared" si="86"/>
        <v>#DIV/0!</v>
      </c>
      <c r="N1082" s="289">
        <f t="shared" si="87"/>
        <v>0</v>
      </c>
      <c r="O1082" s="290">
        <f>IF(K1082="nio",0,IF(K1082&gt;0,VLOOKUP(G1082,'3-Productie normen'!A:K,VLOOKUP(K1082,'3-Productie normen'!$B$35:$C$41,2,FALSE),FALSE)))/VLOOKUP(B1082,'2-Kosten per locatie'!$A$12:$C$15,3,FALSE)</f>
        <v>0</v>
      </c>
      <c r="P1082" s="290">
        <f t="shared" si="88"/>
        <v>0</v>
      </c>
      <c r="Q1082" s="291"/>
      <c r="S1082" s="292">
        <f t="shared" si="89"/>
        <v>1573.2832599896001</v>
      </c>
    </row>
    <row r="1083" spans="1:19" ht="14.1" customHeight="1">
      <c r="A1083" s="38">
        <v>1083</v>
      </c>
      <c r="B1083" s="253" t="s">
        <v>38</v>
      </c>
      <c r="C1083" s="253" t="s">
        <v>986</v>
      </c>
      <c r="D1083" s="284" t="s">
        <v>219</v>
      </c>
      <c r="E1083" s="49" t="s">
        <v>1522</v>
      </c>
      <c r="F1083" s="50" t="s">
        <v>1523</v>
      </c>
      <c r="G1083" s="268" t="s">
        <v>54</v>
      </c>
      <c r="H1083" s="268" t="s">
        <v>142</v>
      </c>
      <c r="I1083" s="286">
        <v>26.088111835332001</v>
      </c>
      <c r="J1083" s="287">
        <f t="shared" si="85"/>
        <v>200</v>
      </c>
      <c r="K1083" s="288">
        <v>200</v>
      </c>
      <c r="L1083" s="288"/>
      <c r="M1083" s="289" t="e">
        <f t="shared" si="86"/>
        <v>#DIV/0!</v>
      </c>
      <c r="N1083" s="289">
        <f t="shared" si="87"/>
        <v>0</v>
      </c>
      <c r="O1083" s="290">
        <f>IF(K1083="nio",0,IF(K1083&gt;0,VLOOKUP(G1083,'3-Productie normen'!A:K,VLOOKUP(K1083,'3-Productie normen'!$B$35:$C$41,2,FALSE),FALSE)))/VLOOKUP(B1083,'2-Kosten per locatie'!$A$12:$C$15,3,FALSE)</f>
        <v>0</v>
      </c>
      <c r="P1083" s="290">
        <f t="shared" si="88"/>
        <v>0</v>
      </c>
      <c r="Q1083" s="291"/>
      <c r="S1083" s="292">
        <f t="shared" si="89"/>
        <v>5217.6223670664003</v>
      </c>
    </row>
    <row r="1084" spans="1:19" ht="14.1" customHeight="1">
      <c r="A1084" s="38">
        <v>1084</v>
      </c>
      <c r="B1084" s="253" t="s">
        <v>38</v>
      </c>
      <c r="C1084" s="253" t="s">
        <v>986</v>
      </c>
      <c r="D1084" s="284" t="s">
        <v>219</v>
      </c>
      <c r="E1084" s="49" t="s">
        <v>1524</v>
      </c>
      <c r="F1084" s="50" t="s">
        <v>1385</v>
      </c>
      <c r="G1084" s="268" t="s">
        <v>56</v>
      </c>
      <c r="H1084" s="268" t="s">
        <v>142</v>
      </c>
      <c r="I1084" s="286">
        <v>78.503652828368999</v>
      </c>
      <c r="J1084" s="287">
        <f t="shared" si="85"/>
        <v>200</v>
      </c>
      <c r="K1084" s="288">
        <v>200</v>
      </c>
      <c r="L1084" s="288"/>
      <c r="M1084" s="289" t="e">
        <f t="shared" si="86"/>
        <v>#DIV/0!</v>
      </c>
      <c r="N1084" s="289">
        <f t="shared" si="87"/>
        <v>0</v>
      </c>
      <c r="O1084" s="290">
        <f>IF(K1084="nio",0,IF(K1084&gt;0,VLOOKUP(G1084,'3-Productie normen'!A:K,VLOOKUP(K1084,'3-Productie normen'!$B$35:$C$41,2,FALSE),FALSE)))/VLOOKUP(B1084,'2-Kosten per locatie'!$A$12:$C$15,3,FALSE)</f>
        <v>0</v>
      </c>
      <c r="P1084" s="290">
        <f t="shared" si="88"/>
        <v>0</v>
      </c>
      <c r="Q1084" s="291"/>
      <c r="S1084" s="292">
        <f t="shared" si="89"/>
        <v>15700.730565673799</v>
      </c>
    </row>
    <row r="1085" spans="1:19" ht="14.1" customHeight="1">
      <c r="A1085" s="38">
        <v>1085</v>
      </c>
      <c r="B1085" s="253" t="s">
        <v>38</v>
      </c>
      <c r="C1085" s="253" t="s">
        <v>986</v>
      </c>
      <c r="D1085" s="284" t="s">
        <v>219</v>
      </c>
      <c r="E1085" s="49" t="s">
        <v>1525</v>
      </c>
      <c r="F1085" s="50" t="s">
        <v>1526</v>
      </c>
      <c r="G1085" s="271" t="s">
        <v>61</v>
      </c>
      <c r="H1085" s="268" t="s">
        <v>164</v>
      </c>
      <c r="I1085" s="286">
        <v>78.494703947424</v>
      </c>
      <c r="J1085" s="287">
        <f t="shared" si="85"/>
        <v>200</v>
      </c>
      <c r="K1085" s="288">
        <v>200</v>
      </c>
      <c r="L1085" s="288"/>
      <c r="M1085" s="289" t="e">
        <f t="shared" si="86"/>
        <v>#DIV/0!</v>
      </c>
      <c r="N1085" s="289">
        <f t="shared" si="87"/>
        <v>0</v>
      </c>
      <c r="O1085" s="290">
        <f>IF(K1085="nio",0,IF(K1085&gt;0,VLOOKUP(G1085,'3-Productie normen'!A:K,VLOOKUP(K1085,'3-Productie normen'!$B$35:$C$41,2,FALSE),FALSE)))/VLOOKUP(B1085,'2-Kosten per locatie'!$A$12:$C$15,3,FALSE)</f>
        <v>0</v>
      </c>
      <c r="P1085" s="290">
        <f t="shared" si="88"/>
        <v>0</v>
      </c>
      <c r="Q1085" s="291"/>
      <c r="S1085" s="292">
        <f t="shared" si="89"/>
        <v>15698.940789484801</v>
      </c>
    </row>
    <row r="1086" spans="1:19" ht="14.1" customHeight="1">
      <c r="A1086" s="38">
        <v>1086</v>
      </c>
      <c r="B1086" s="253" t="s">
        <v>38</v>
      </c>
      <c r="C1086" s="253" t="s">
        <v>986</v>
      </c>
      <c r="D1086" s="284" t="s">
        <v>219</v>
      </c>
      <c r="E1086" s="49" t="s">
        <v>1527</v>
      </c>
      <c r="F1086" s="50" t="s">
        <v>210</v>
      </c>
      <c r="G1086" s="268" t="s">
        <v>49</v>
      </c>
      <c r="H1086" s="268" t="s">
        <v>164</v>
      </c>
      <c r="I1086" s="286">
        <v>52.785230525071</v>
      </c>
      <c r="J1086" s="287">
        <f t="shared" si="85"/>
        <v>200</v>
      </c>
      <c r="K1086" s="288">
        <v>200</v>
      </c>
      <c r="L1086" s="288"/>
      <c r="M1086" s="289" t="e">
        <f t="shared" si="86"/>
        <v>#DIV/0!</v>
      </c>
      <c r="N1086" s="289">
        <f t="shared" si="87"/>
        <v>0</v>
      </c>
      <c r="O1086" s="290">
        <f>IF(K1086="nio",0,IF(K1086&gt;0,VLOOKUP(G1086,'3-Productie normen'!A:K,VLOOKUP(K1086,'3-Productie normen'!$B$35:$C$41,2,FALSE),FALSE)))/VLOOKUP(B1086,'2-Kosten per locatie'!$A$12:$C$15,3,FALSE)</f>
        <v>0</v>
      </c>
      <c r="P1086" s="290">
        <f t="shared" si="88"/>
        <v>0</v>
      </c>
      <c r="Q1086" s="291"/>
      <c r="S1086" s="292">
        <f t="shared" si="89"/>
        <v>10557.0461050142</v>
      </c>
    </row>
    <row r="1087" spans="1:19" ht="14.1" customHeight="1">
      <c r="A1087" s="38">
        <v>1087</v>
      </c>
      <c r="B1087" s="253" t="s">
        <v>38</v>
      </c>
      <c r="C1087" s="253" t="s">
        <v>986</v>
      </c>
      <c r="D1087" s="284" t="s">
        <v>219</v>
      </c>
      <c r="E1087" s="49" t="s">
        <v>1528</v>
      </c>
      <c r="F1087" s="50" t="s">
        <v>210</v>
      </c>
      <c r="G1087" s="268" t="s">
        <v>49</v>
      </c>
      <c r="H1087" s="268" t="s">
        <v>164</v>
      </c>
      <c r="I1087" s="286">
        <v>34.477028876129999</v>
      </c>
      <c r="J1087" s="287">
        <f t="shared" ref="J1087:J1150" si="90">SUM(K1087:L1087)</f>
        <v>200</v>
      </c>
      <c r="K1087" s="288">
        <v>200</v>
      </c>
      <c r="L1087" s="288"/>
      <c r="M1087" s="289" t="e">
        <f t="shared" ref="M1087:M1150" si="91">IF(K1087="nio",0,IF(K1087&gt;0,K1087*I1087/O1087,0))</f>
        <v>#DIV/0!</v>
      </c>
      <c r="N1087" s="289">
        <f t="shared" ref="N1087:N1150" si="92">IF(L1087&gt;0,L1087*I1087/P1087,0)</f>
        <v>0</v>
      </c>
      <c r="O1087" s="290">
        <f>IF(K1087="nio",0,IF(K1087&gt;0,VLOOKUP(G1087,'3-Productie normen'!A:K,VLOOKUP(K1087,'3-Productie normen'!$B$35:$C$41,2,FALSE),FALSE)))/VLOOKUP(B1087,'2-Kosten per locatie'!$A$12:$C$15,3,FALSE)</f>
        <v>0</v>
      </c>
      <c r="P1087" s="290">
        <f t="shared" ref="P1087:P1150" si="93">IF(L1087&gt;0,O1087*$P$8,0)</f>
        <v>0</v>
      </c>
      <c r="Q1087" s="291"/>
      <c r="S1087" s="292">
        <f t="shared" ref="S1087:S1150" si="94">J1087*I1087</f>
        <v>6895.4057752259996</v>
      </c>
    </row>
    <row r="1088" spans="1:19" ht="14.1" customHeight="1">
      <c r="A1088" s="38">
        <v>1088</v>
      </c>
      <c r="B1088" s="253" t="s">
        <v>38</v>
      </c>
      <c r="C1088" s="253" t="s">
        <v>986</v>
      </c>
      <c r="D1088" s="284" t="s">
        <v>219</v>
      </c>
      <c r="E1088" s="49" t="s">
        <v>1529</v>
      </c>
      <c r="F1088" s="50" t="s">
        <v>610</v>
      </c>
      <c r="G1088" s="271" t="s">
        <v>58</v>
      </c>
      <c r="H1088" s="268" t="s">
        <v>970</v>
      </c>
      <c r="I1088" s="286">
        <v>20.567817111240998</v>
      </c>
      <c r="J1088" s="287">
        <f t="shared" si="90"/>
        <v>200</v>
      </c>
      <c r="K1088" s="288">
        <v>200</v>
      </c>
      <c r="L1088" s="288"/>
      <c r="M1088" s="289" t="e">
        <f t="shared" si="91"/>
        <v>#DIV/0!</v>
      </c>
      <c r="N1088" s="289">
        <f t="shared" si="92"/>
        <v>0</v>
      </c>
      <c r="O1088" s="290">
        <f>IF(K1088="nio",0,IF(K1088&gt;0,VLOOKUP(G1088,'3-Productie normen'!A:K,VLOOKUP(K1088,'3-Productie normen'!$B$35:$C$41,2,FALSE),FALSE)))/VLOOKUP(B1088,'2-Kosten per locatie'!$A$12:$C$15,3,FALSE)</f>
        <v>0</v>
      </c>
      <c r="P1088" s="290">
        <f t="shared" si="93"/>
        <v>0</v>
      </c>
      <c r="Q1088" s="291"/>
      <c r="S1088" s="292">
        <f t="shared" si="94"/>
        <v>4113.5634222481995</v>
      </c>
    </row>
    <row r="1089" spans="1:19" ht="14.1" customHeight="1">
      <c r="A1089" s="38">
        <v>1089</v>
      </c>
      <c r="B1089" s="253" t="s">
        <v>38</v>
      </c>
      <c r="C1089" s="253" t="s">
        <v>986</v>
      </c>
      <c r="D1089" s="284" t="s">
        <v>219</v>
      </c>
      <c r="E1089" s="49" t="s">
        <v>1530</v>
      </c>
      <c r="F1089" s="50" t="s">
        <v>59</v>
      </c>
      <c r="G1089" s="194" t="s">
        <v>65</v>
      </c>
      <c r="H1089" s="268" t="s">
        <v>164</v>
      </c>
      <c r="I1089" s="286">
        <v>4.3126199999999999</v>
      </c>
      <c r="J1089" s="287">
        <f t="shared" si="90"/>
        <v>0</v>
      </c>
      <c r="K1089" s="288" t="s">
        <v>104</v>
      </c>
      <c r="L1089" s="288"/>
      <c r="M1089" s="289">
        <f t="shared" si="91"/>
        <v>0</v>
      </c>
      <c r="N1089" s="289">
        <f t="shared" si="92"/>
        <v>0</v>
      </c>
      <c r="O1089" s="290">
        <f>IF(K1089="nio",0,IF(K1089&gt;0,VLOOKUP(G1089,'3-Productie normen'!A:K,VLOOKUP(K1089,'3-Productie normen'!$B$35:$C$41,2,FALSE),FALSE)))/VLOOKUP(B1089,'2-Kosten per locatie'!$A$12:$C$15,3,FALSE)</f>
        <v>0</v>
      </c>
      <c r="P1089" s="290">
        <f t="shared" si="93"/>
        <v>0</v>
      </c>
      <c r="Q1089" s="291"/>
      <c r="S1089" s="292">
        <f t="shared" si="94"/>
        <v>0</v>
      </c>
    </row>
    <row r="1090" spans="1:19" ht="14.1" customHeight="1">
      <c r="A1090" s="38">
        <v>1090</v>
      </c>
      <c r="B1090" s="253" t="s">
        <v>38</v>
      </c>
      <c r="C1090" s="253" t="s">
        <v>986</v>
      </c>
      <c r="D1090" s="284" t="s">
        <v>219</v>
      </c>
      <c r="E1090" s="49" t="s">
        <v>1531</v>
      </c>
      <c r="F1090" s="50" t="s">
        <v>1532</v>
      </c>
      <c r="G1090" s="268" t="s">
        <v>47</v>
      </c>
      <c r="H1090" s="268" t="s">
        <v>142</v>
      </c>
      <c r="I1090" s="286">
        <v>133.57682575275601</v>
      </c>
      <c r="J1090" s="287">
        <f t="shared" si="90"/>
        <v>80</v>
      </c>
      <c r="K1090" s="288">
        <v>80</v>
      </c>
      <c r="L1090" s="288"/>
      <c r="M1090" s="289" t="e">
        <f t="shared" si="91"/>
        <v>#DIV/0!</v>
      </c>
      <c r="N1090" s="289">
        <f t="shared" si="92"/>
        <v>0</v>
      </c>
      <c r="O1090" s="290">
        <f>IF(K1090="nio",0,IF(K1090&gt;0,VLOOKUP(G1090,'3-Productie normen'!A:K,VLOOKUP(K1090,'3-Productie normen'!$B$35:$C$41,2,FALSE),FALSE)))/VLOOKUP(B1090,'2-Kosten per locatie'!$A$12:$C$15,3,FALSE)</f>
        <v>0</v>
      </c>
      <c r="P1090" s="290">
        <f t="shared" si="93"/>
        <v>0</v>
      </c>
      <c r="Q1090" s="291"/>
      <c r="S1090" s="292">
        <f t="shared" si="94"/>
        <v>10686.146060220481</v>
      </c>
    </row>
    <row r="1091" spans="1:19" ht="14.1" customHeight="1">
      <c r="A1091" s="38">
        <v>1091</v>
      </c>
      <c r="B1091" s="253" t="s">
        <v>38</v>
      </c>
      <c r="C1091" s="253" t="s">
        <v>986</v>
      </c>
      <c r="D1091" s="284" t="s">
        <v>219</v>
      </c>
      <c r="E1091" s="49" t="s">
        <v>1533</v>
      </c>
      <c r="F1091" s="50" t="s">
        <v>210</v>
      </c>
      <c r="G1091" s="268" t="s">
        <v>49</v>
      </c>
      <c r="H1091" s="268" t="s">
        <v>164</v>
      </c>
      <c r="I1091" s="286">
        <v>41.506114383707001</v>
      </c>
      <c r="J1091" s="287">
        <f t="shared" si="90"/>
        <v>200</v>
      </c>
      <c r="K1091" s="288">
        <v>200</v>
      </c>
      <c r="L1091" s="288"/>
      <c r="M1091" s="289" t="e">
        <f t="shared" si="91"/>
        <v>#DIV/0!</v>
      </c>
      <c r="N1091" s="289">
        <f t="shared" si="92"/>
        <v>0</v>
      </c>
      <c r="O1091" s="290">
        <f>IF(K1091="nio",0,IF(K1091&gt;0,VLOOKUP(G1091,'3-Productie normen'!A:K,VLOOKUP(K1091,'3-Productie normen'!$B$35:$C$41,2,FALSE),FALSE)))/VLOOKUP(B1091,'2-Kosten per locatie'!$A$12:$C$15,3,FALSE)</f>
        <v>0</v>
      </c>
      <c r="P1091" s="290">
        <f t="shared" si="93"/>
        <v>0</v>
      </c>
      <c r="Q1091" s="291"/>
      <c r="S1091" s="292">
        <f t="shared" si="94"/>
        <v>8301.2228767413999</v>
      </c>
    </row>
    <row r="1092" spans="1:19" ht="14.1" customHeight="1">
      <c r="A1092" s="38">
        <v>1092</v>
      </c>
      <c r="B1092" s="253" t="s">
        <v>38</v>
      </c>
      <c r="C1092" s="253" t="s">
        <v>986</v>
      </c>
      <c r="D1092" s="284" t="s">
        <v>219</v>
      </c>
      <c r="E1092" s="49" t="s">
        <v>1534</v>
      </c>
      <c r="F1092" s="50" t="s">
        <v>210</v>
      </c>
      <c r="G1092" s="268" t="s">
        <v>49</v>
      </c>
      <c r="H1092" s="268" t="s">
        <v>164</v>
      </c>
      <c r="I1092" s="286">
        <v>22.468598747802002</v>
      </c>
      <c r="J1092" s="287">
        <f t="shared" si="90"/>
        <v>200</v>
      </c>
      <c r="K1092" s="288">
        <v>200</v>
      </c>
      <c r="L1092" s="288"/>
      <c r="M1092" s="289" t="e">
        <f t="shared" si="91"/>
        <v>#DIV/0!</v>
      </c>
      <c r="N1092" s="289">
        <f t="shared" si="92"/>
        <v>0</v>
      </c>
      <c r="O1092" s="290">
        <f>IF(K1092="nio",0,IF(K1092&gt;0,VLOOKUP(G1092,'3-Productie normen'!A:K,VLOOKUP(K1092,'3-Productie normen'!$B$35:$C$41,2,FALSE),FALSE)))/VLOOKUP(B1092,'2-Kosten per locatie'!$A$12:$C$15,3,FALSE)</f>
        <v>0</v>
      </c>
      <c r="P1092" s="290">
        <f t="shared" si="93"/>
        <v>0</v>
      </c>
      <c r="Q1092" s="291"/>
      <c r="S1092" s="292">
        <f t="shared" si="94"/>
        <v>4493.7197495604005</v>
      </c>
    </row>
    <row r="1093" spans="1:19" ht="14.1" customHeight="1">
      <c r="A1093" s="38">
        <v>1093</v>
      </c>
      <c r="B1093" s="253" t="s">
        <v>38</v>
      </c>
      <c r="C1093" s="253" t="s">
        <v>986</v>
      </c>
      <c r="D1093" s="284" t="s">
        <v>219</v>
      </c>
      <c r="E1093" s="49" t="s">
        <v>1535</v>
      </c>
      <c r="F1093" s="50" t="s">
        <v>1215</v>
      </c>
      <c r="G1093" s="268" t="s">
        <v>48</v>
      </c>
      <c r="H1093" s="268" t="s">
        <v>139</v>
      </c>
      <c r="I1093" s="286">
        <v>5.64</v>
      </c>
      <c r="J1093" s="287">
        <f t="shared" si="90"/>
        <v>400</v>
      </c>
      <c r="K1093" s="288">
        <v>200</v>
      </c>
      <c r="L1093" s="288">
        <v>200</v>
      </c>
      <c r="M1093" s="289" t="e">
        <f t="shared" si="91"/>
        <v>#DIV/0!</v>
      </c>
      <c r="N1093" s="289" t="e">
        <f t="shared" si="92"/>
        <v>#DIV/0!</v>
      </c>
      <c r="O1093" s="290">
        <f>IF(K1093="nio",0,IF(K1093&gt;0,VLOOKUP(G1093,'3-Productie normen'!A:K,VLOOKUP(K1093,'3-Productie normen'!$B$35:$C$41,2,FALSE),FALSE)))/VLOOKUP(B1093,'2-Kosten per locatie'!$A$12:$C$15,3,FALSE)</f>
        <v>0</v>
      </c>
      <c r="P1093" s="290">
        <f t="shared" si="93"/>
        <v>0</v>
      </c>
      <c r="Q1093" s="291"/>
      <c r="S1093" s="292">
        <f t="shared" si="94"/>
        <v>2256</v>
      </c>
    </row>
    <row r="1094" spans="1:19" ht="14.1" customHeight="1">
      <c r="A1094" s="38">
        <v>1094</v>
      </c>
      <c r="B1094" s="253" t="s">
        <v>38</v>
      </c>
      <c r="C1094" s="253" t="s">
        <v>986</v>
      </c>
      <c r="D1094" s="284" t="s">
        <v>219</v>
      </c>
      <c r="E1094" s="49" t="s">
        <v>1536</v>
      </c>
      <c r="F1094" s="50" t="s">
        <v>1499</v>
      </c>
      <c r="G1094" s="268" t="s">
        <v>48</v>
      </c>
      <c r="H1094" s="268" t="s">
        <v>139</v>
      </c>
      <c r="I1094" s="286">
        <v>1.6919999999999999</v>
      </c>
      <c r="J1094" s="287">
        <f t="shared" si="90"/>
        <v>400</v>
      </c>
      <c r="K1094" s="288">
        <v>200</v>
      </c>
      <c r="L1094" s="288">
        <v>200</v>
      </c>
      <c r="M1094" s="289" t="e">
        <f t="shared" si="91"/>
        <v>#DIV/0!</v>
      </c>
      <c r="N1094" s="289" t="e">
        <f t="shared" si="92"/>
        <v>#DIV/0!</v>
      </c>
      <c r="O1094" s="290">
        <f>IF(K1094="nio",0,IF(K1094&gt;0,VLOOKUP(G1094,'3-Productie normen'!A:K,VLOOKUP(K1094,'3-Productie normen'!$B$35:$C$41,2,FALSE),FALSE)))/VLOOKUP(B1094,'2-Kosten per locatie'!$A$12:$C$15,3,FALSE)</f>
        <v>0</v>
      </c>
      <c r="P1094" s="290">
        <f t="shared" si="93"/>
        <v>0</v>
      </c>
      <c r="Q1094" s="291"/>
      <c r="S1094" s="292">
        <f t="shared" si="94"/>
        <v>676.8</v>
      </c>
    </row>
    <row r="1095" spans="1:19" ht="14.1" customHeight="1">
      <c r="A1095" s="38">
        <v>1095</v>
      </c>
      <c r="B1095" s="253" t="s">
        <v>38</v>
      </c>
      <c r="C1095" s="253" t="s">
        <v>986</v>
      </c>
      <c r="D1095" s="284" t="s">
        <v>219</v>
      </c>
      <c r="E1095" s="49" t="s">
        <v>1537</v>
      </c>
      <c r="F1095" s="50" t="s">
        <v>1501</v>
      </c>
      <c r="G1095" s="268" t="s">
        <v>48</v>
      </c>
      <c r="H1095" s="268" t="s">
        <v>139</v>
      </c>
      <c r="I1095" s="286">
        <v>1.6214999999999999</v>
      </c>
      <c r="J1095" s="287">
        <f t="shared" si="90"/>
        <v>400</v>
      </c>
      <c r="K1095" s="288">
        <v>200</v>
      </c>
      <c r="L1095" s="288">
        <v>200</v>
      </c>
      <c r="M1095" s="289" t="e">
        <f t="shared" si="91"/>
        <v>#DIV/0!</v>
      </c>
      <c r="N1095" s="289" t="e">
        <f t="shared" si="92"/>
        <v>#DIV/0!</v>
      </c>
      <c r="O1095" s="290">
        <f>IF(K1095="nio",0,IF(K1095&gt;0,VLOOKUP(G1095,'3-Productie normen'!A:K,VLOOKUP(K1095,'3-Productie normen'!$B$35:$C$41,2,FALSE),FALSE)))/VLOOKUP(B1095,'2-Kosten per locatie'!$A$12:$C$15,3,FALSE)</f>
        <v>0</v>
      </c>
      <c r="P1095" s="290">
        <f t="shared" si="93"/>
        <v>0</v>
      </c>
      <c r="Q1095" s="291"/>
      <c r="S1095" s="292">
        <f t="shared" si="94"/>
        <v>648.6</v>
      </c>
    </row>
    <row r="1096" spans="1:19" ht="14.1" customHeight="1">
      <c r="A1096" s="38">
        <v>1096</v>
      </c>
      <c r="B1096" s="253" t="s">
        <v>38</v>
      </c>
      <c r="C1096" s="253" t="s">
        <v>986</v>
      </c>
      <c r="D1096" s="284" t="s">
        <v>219</v>
      </c>
      <c r="E1096" s="49" t="s">
        <v>1538</v>
      </c>
      <c r="F1096" s="50" t="s">
        <v>289</v>
      </c>
      <c r="G1096" s="194" t="s">
        <v>65</v>
      </c>
      <c r="H1096" s="268" t="s">
        <v>164</v>
      </c>
      <c r="I1096" s="286">
        <v>5.2851484767399999</v>
      </c>
      <c r="J1096" s="287">
        <f t="shared" si="90"/>
        <v>0</v>
      </c>
      <c r="K1096" s="288" t="s">
        <v>104</v>
      </c>
      <c r="L1096" s="288"/>
      <c r="M1096" s="289">
        <f t="shared" si="91"/>
        <v>0</v>
      </c>
      <c r="N1096" s="289">
        <f t="shared" si="92"/>
        <v>0</v>
      </c>
      <c r="O1096" s="290">
        <f>IF(K1096="nio",0,IF(K1096&gt;0,VLOOKUP(G1096,'3-Productie normen'!A:K,VLOOKUP(K1096,'3-Productie normen'!$B$35:$C$41,2,FALSE),FALSE)))/VLOOKUP(B1096,'2-Kosten per locatie'!$A$12:$C$15,3,FALSE)</f>
        <v>0</v>
      </c>
      <c r="P1096" s="290">
        <f t="shared" si="93"/>
        <v>0</v>
      </c>
      <c r="Q1096" s="291"/>
      <c r="S1096" s="292">
        <f t="shared" si="94"/>
        <v>0</v>
      </c>
    </row>
    <row r="1097" spans="1:19" ht="14.1" customHeight="1">
      <c r="A1097" s="38">
        <v>1097</v>
      </c>
      <c r="B1097" s="253" t="s">
        <v>38</v>
      </c>
      <c r="C1097" s="253" t="s">
        <v>986</v>
      </c>
      <c r="D1097" s="284" t="s">
        <v>219</v>
      </c>
      <c r="E1097" s="49" t="s">
        <v>1539</v>
      </c>
      <c r="F1097" s="50" t="s">
        <v>289</v>
      </c>
      <c r="G1097" s="194" t="s">
        <v>65</v>
      </c>
      <c r="H1097" s="268" t="s">
        <v>164</v>
      </c>
      <c r="I1097" s="286">
        <v>0.437718170292</v>
      </c>
      <c r="J1097" s="287">
        <f t="shared" si="90"/>
        <v>0</v>
      </c>
      <c r="K1097" s="288" t="s">
        <v>104</v>
      </c>
      <c r="L1097" s="288"/>
      <c r="M1097" s="289">
        <f t="shared" si="91"/>
        <v>0</v>
      </c>
      <c r="N1097" s="289">
        <f t="shared" si="92"/>
        <v>0</v>
      </c>
      <c r="O1097" s="290">
        <f>IF(K1097="nio",0,IF(K1097&gt;0,VLOOKUP(G1097,'3-Productie normen'!A:K,VLOOKUP(K1097,'3-Productie normen'!$B$35:$C$41,2,FALSE),FALSE)))/VLOOKUP(B1097,'2-Kosten per locatie'!$A$12:$C$15,3,FALSE)</f>
        <v>0</v>
      </c>
      <c r="P1097" s="290">
        <f t="shared" si="93"/>
        <v>0</v>
      </c>
      <c r="Q1097" s="291"/>
      <c r="S1097" s="292">
        <f t="shared" si="94"/>
        <v>0</v>
      </c>
    </row>
    <row r="1098" spans="1:19" ht="14.1" customHeight="1">
      <c r="A1098" s="38">
        <v>1098</v>
      </c>
      <c r="B1098" s="253" t="s">
        <v>38</v>
      </c>
      <c r="C1098" s="253" t="s">
        <v>986</v>
      </c>
      <c r="D1098" s="284" t="s">
        <v>219</v>
      </c>
      <c r="E1098" s="49" t="s">
        <v>1540</v>
      </c>
      <c r="F1098" s="50" t="s">
        <v>1505</v>
      </c>
      <c r="G1098" s="268" t="s">
        <v>48</v>
      </c>
      <c r="H1098" s="268" t="s">
        <v>139</v>
      </c>
      <c r="I1098" s="286">
        <v>5.64</v>
      </c>
      <c r="J1098" s="287">
        <f t="shared" si="90"/>
        <v>400</v>
      </c>
      <c r="K1098" s="288">
        <v>200</v>
      </c>
      <c r="L1098" s="288">
        <v>200</v>
      </c>
      <c r="M1098" s="289" t="e">
        <f t="shared" si="91"/>
        <v>#DIV/0!</v>
      </c>
      <c r="N1098" s="289" t="e">
        <f t="shared" si="92"/>
        <v>#DIV/0!</v>
      </c>
      <c r="O1098" s="290">
        <f>IF(K1098="nio",0,IF(K1098&gt;0,VLOOKUP(G1098,'3-Productie normen'!A:K,VLOOKUP(K1098,'3-Productie normen'!$B$35:$C$41,2,FALSE),FALSE)))/VLOOKUP(B1098,'2-Kosten per locatie'!$A$12:$C$15,3,FALSE)</f>
        <v>0</v>
      </c>
      <c r="P1098" s="290">
        <f t="shared" si="93"/>
        <v>0</v>
      </c>
      <c r="Q1098" s="291"/>
      <c r="S1098" s="292">
        <f t="shared" si="94"/>
        <v>2256</v>
      </c>
    </row>
    <row r="1099" spans="1:19" ht="14.1" customHeight="1">
      <c r="A1099" s="38">
        <v>1099</v>
      </c>
      <c r="B1099" s="253" t="s">
        <v>38</v>
      </c>
      <c r="C1099" s="253" t="s">
        <v>986</v>
      </c>
      <c r="D1099" s="284" t="s">
        <v>219</v>
      </c>
      <c r="E1099" s="49" t="s">
        <v>1541</v>
      </c>
      <c r="F1099" s="50" t="s">
        <v>1507</v>
      </c>
      <c r="G1099" s="268" t="s">
        <v>48</v>
      </c>
      <c r="H1099" s="268" t="s">
        <v>139</v>
      </c>
      <c r="I1099" s="286">
        <v>1.6919999999999999</v>
      </c>
      <c r="J1099" s="287">
        <f t="shared" si="90"/>
        <v>400</v>
      </c>
      <c r="K1099" s="288">
        <v>200</v>
      </c>
      <c r="L1099" s="288">
        <v>200</v>
      </c>
      <c r="M1099" s="289" t="e">
        <f t="shared" si="91"/>
        <v>#DIV/0!</v>
      </c>
      <c r="N1099" s="289" t="e">
        <f t="shared" si="92"/>
        <v>#DIV/0!</v>
      </c>
      <c r="O1099" s="290">
        <f>IF(K1099="nio",0,IF(K1099&gt;0,VLOOKUP(G1099,'3-Productie normen'!A:K,VLOOKUP(K1099,'3-Productie normen'!$B$35:$C$41,2,FALSE),FALSE)))/VLOOKUP(B1099,'2-Kosten per locatie'!$A$12:$C$15,3,FALSE)</f>
        <v>0</v>
      </c>
      <c r="P1099" s="290">
        <f t="shared" si="93"/>
        <v>0</v>
      </c>
      <c r="Q1099" s="291"/>
      <c r="S1099" s="292">
        <f t="shared" si="94"/>
        <v>676.8</v>
      </c>
    </row>
    <row r="1100" spans="1:19" ht="14.1" customHeight="1">
      <c r="A1100" s="38">
        <v>1100</v>
      </c>
      <c r="B1100" s="253" t="s">
        <v>38</v>
      </c>
      <c r="C1100" s="253" t="s">
        <v>986</v>
      </c>
      <c r="D1100" s="284" t="s">
        <v>219</v>
      </c>
      <c r="E1100" s="49" t="s">
        <v>1542</v>
      </c>
      <c r="F1100" s="50" t="s">
        <v>1509</v>
      </c>
      <c r="G1100" s="268" t="s">
        <v>48</v>
      </c>
      <c r="H1100" s="268" t="s">
        <v>139</v>
      </c>
      <c r="I1100" s="286">
        <v>1.6214999999999999</v>
      </c>
      <c r="J1100" s="287">
        <f t="shared" si="90"/>
        <v>400</v>
      </c>
      <c r="K1100" s="288">
        <v>200</v>
      </c>
      <c r="L1100" s="288">
        <v>200</v>
      </c>
      <c r="M1100" s="289" t="e">
        <f t="shared" si="91"/>
        <v>#DIV/0!</v>
      </c>
      <c r="N1100" s="289" t="e">
        <f t="shared" si="92"/>
        <v>#DIV/0!</v>
      </c>
      <c r="O1100" s="290">
        <f>IF(K1100="nio",0,IF(K1100&gt;0,VLOOKUP(G1100,'3-Productie normen'!A:K,VLOOKUP(K1100,'3-Productie normen'!$B$35:$C$41,2,FALSE),FALSE)))/VLOOKUP(B1100,'2-Kosten per locatie'!$A$12:$C$15,3,FALSE)</f>
        <v>0</v>
      </c>
      <c r="P1100" s="290">
        <f t="shared" si="93"/>
        <v>0</v>
      </c>
      <c r="Q1100" s="291"/>
      <c r="S1100" s="292">
        <f t="shared" si="94"/>
        <v>648.6</v>
      </c>
    </row>
    <row r="1101" spans="1:19" ht="14.1" customHeight="1">
      <c r="A1101" s="38">
        <v>1101</v>
      </c>
      <c r="B1101" s="253" t="s">
        <v>38</v>
      </c>
      <c r="C1101" s="253" t="s">
        <v>986</v>
      </c>
      <c r="D1101" s="284" t="s">
        <v>219</v>
      </c>
      <c r="E1101" s="49" t="s">
        <v>1543</v>
      </c>
      <c r="F1101" s="50" t="s">
        <v>1145</v>
      </c>
      <c r="G1101" s="194" t="s">
        <v>65</v>
      </c>
      <c r="H1101" s="268" t="s">
        <v>164</v>
      </c>
      <c r="I1101" s="286">
        <v>4.7126593803579997</v>
      </c>
      <c r="J1101" s="287">
        <f t="shared" si="90"/>
        <v>0</v>
      </c>
      <c r="K1101" s="288" t="s">
        <v>104</v>
      </c>
      <c r="L1101" s="288"/>
      <c r="M1101" s="289">
        <f t="shared" si="91"/>
        <v>0</v>
      </c>
      <c r="N1101" s="289">
        <f t="shared" si="92"/>
        <v>0</v>
      </c>
      <c r="O1101" s="290">
        <f>IF(K1101="nio",0,IF(K1101&gt;0,VLOOKUP(G1101,'3-Productie normen'!A:K,VLOOKUP(K1101,'3-Productie normen'!$B$35:$C$41,2,FALSE),FALSE)))/VLOOKUP(B1101,'2-Kosten per locatie'!$A$12:$C$15,3,FALSE)</f>
        <v>0</v>
      </c>
      <c r="P1101" s="290">
        <f t="shared" si="93"/>
        <v>0</v>
      </c>
      <c r="Q1101" s="291"/>
      <c r="S1101" s="292">
        <f t="shared" si="94"/>
        <v>0</v>
      </c>
    </row>
    <row r="1102" spans="1:19" ht="14.1" customHeight="1">
      <c r="A1102" s="38">
        <v>1102</v>
      </c>
      <c r="B1102" s="253" t="s">
        <v>38</v>
      </c>
      <c r="C1102" s="253" t="s">
        <v>986</v>
      </c>
      <c r="D1102" s="284" t="s">
        <v>219</v>
      </c>
      <c r="E1102" s="49" t="s">
        <v>1544</v>
      </c>
      <c r="F1102" s="50" t="s">
        <v>289</v>
      </c>
      <c r="G1102" s="194" t="s">
        <v>65</v>
      </c>
      <c r="H1102" s="268" t="s">
        <v>164</v>
      </c>
      <c r="I1102" s="286">
        <v>0.41778275814900001</v>
      </c>
      <c r="J1102" s="287">
        <f t="shared" si="90"/>
        <v>0</v>
      </c>
      <c r="K1102" s="288" t="s">
        <v>104</v>
      </c>
      <c r="L1102" s="288"/>
      <c r="M1102" s="289">
        <f t="shared" si="91"/>
        <v>0</v>
      </c>
      <c r="N1102" s="289">
        <f t="shared" si="92"/>
        <v>0</v>
      </c>
      <c r="O1102" s="290">
        <f>IF(K1102="nio",0,IF(K1102&gt;0,VLOOKUP(G1102,'3-Productie normen'!A:K,VLOOKUP(K1102,'3-Productie normen'!$B$35:$C$41,2,FALSE),FALSE)))/VLOOKUP(B1102,'2-Kosten per locatie'!$A$12:$C$15,3,FALSE)</f>
        <v>0</v>
      </c>
      <c r="P1102" s="290">
        <f t="shared" si="93"/>
        <v>0</v>
      </c>
      <c r="Q1102" s="291"/>
      <c r="S1102" s="292">
        <f t="shared" si="94"/>
        <v>0</v>
      </c>
    </row>
    <row r="1103" spans="1:19" ht="14.1" customHeight="1">
      <c r="A1103" s="38">
        <v>1103</v>
      </c>
      <c r="B1103" s="253" t="s">
        <v>38</v>
      </c>
      <c r="C1103" s="253" t="s">
        <v>986</v>
      </c>
      <c r="D1103" s="284" t="s">
        <v>219</v>
      </c>
      <c r="E1103" s="49" t="s">
        <v>1545</v>
      </c>
      <c r="F1103" s="50" t="s">
        <v>771</v>
      </c>
      <c r="G1103" s="268" t="s">
        <v>50</v>
      </c>
      <c r="H1103" s="268" t="s">
        <v>164</v>
      </c>
      <c r="I1103" s="286">
        <v>2.444</v>
      </c>
      <c r="J1103" s="287">
        <f t="shared" si="90"/>
        <v>200</v>
      </c>
      <c r="K1103" s="288">
        <v>200</v>
      </c>
      <c r="L1103" s="288"/>
      <c r="M1103" s="289" t="e">
        <f t="shared" si="91"/>
        <v>#DIV/0!</v>
      </c>
      <c r="N1103" s="289">
        <f t="shared" si="92"/>
        <v>0</v>
      </c>
      <c r="O1103" s="290">
        <f>IF(K1103="nio",0,IF(K1103&gt;0,VLOOKUP(G1103,'3-Productie normen'!A:K,VLOOKUP(K1103,'3-Productie normen'!$B$35:$C$41,2,FALSE),FALSE)))/VLOOKUP(B1103,'2-Kosten per locatie'!$A$12:$C$15,3,FALSE)</f>
        <v>0</v>
      </c>
      <c r="P1103" s="290">
        <f t="shared" si="93"/>
        <v>0</v>
      </c>
      <c r="Q1103" s="291"/>
      <c r="S1103" s="292">
        <f t="shared" si="94"/>
        <v>488.8</v>
      </c>
    </row>
    <row r="1104" spans="1:19" ht="14.1" customHeight="1">
      <c r="A1104" s="38">
        <v>1104</v>
      </c>
      <c r="B1104" s="253" t="s">
        <v>38</v>
      </c>
      <c r="C1104" s="253" t="s">
        <v>986</v>
      </c>
      <c r="D1104" s="284" t="s">
        <v>219</v>
      </c>
      <c r="E1104" s="49" t="s">
        <v>1546</v>
      </c>
      <c r="F1104" s="50" t="s">
        <v>1411</v>
      </c>
      <c r="G1104" s="268" t="s">
        <v>47</v>
      </c>
      <c r="H1104" s="268" t="s">
        <v>164</v>
      </c>
      <c r="I1104" s="286">
        <v>2.444</v>
      </c>
      <c r="J1104" s="287">
        <f t="shared" si="90"/>
        <v>80</v>
      </c>
      <c r="K1104" s="288">
        <v>80</v>
      </c>
      <c r="L1104" s="288"/>
      <c r="M1104" s="289" t="e">
        <f t="shared" si="91"/>
        <v>#DIV/0!</v>
      </c>
      <c r="N1104" s="289">
        <f t="shared" si="92"/>
        <v>0</v>
      </c>
      <c r="O1104" s="290">
        <f>IF(K1104="nio",0,IF(K1104&gt;0,VLOOKUP(G1104,'3-Productie normen'!A:K,VLOOKUP(K1104,'3-Productie normen'!$B$35:$C$41,2,FALSE),FALSE)))/VLOOKUP(B1104,'2-Kosten per locatie'!$A$12:$C$15,3,FALSE)</f>
        <v>0</v>
      </c>
      <c r="P1104" s="290">
        <f t="shared" si="93"/>
        <v>0</v>
      </c>
      <c r="Q1104" s="291"/>
      <c r="S1104" s="292">
        <f t="shared" si="94"/>
        <v>195.51999999999998</v>
      </c>
    </row>
    <row r="1105" spans="1:19" ht="14.1" customHeight="1">
      <c r="A1105" s="38">
        <v>1105</v>
      </c>
      <c r="B1105" s="253" t="s">
        <v>38</v>
      </c>
      <c r="C1105" s="253" t="s">
        <v>986</v>
      </c>
      <c r="D1105" s="284" t="s">
        <v>301</v>
      </c>
      <c r="E1105" s="49" t="s">
        <v>1547</v>
      </c>
      <c r="F1105" s="50" t="s">
        <v>1385</v>
      </c>
      <c r="G1105" s="268" t="s">
        <v>56</v>
      </c>
      <c r="H1105" s="268" t="s">
        <v>142</v>
      </c>
      <c r="I1105" s="286">
        <v>65.603794218337001</v>
      </c>
      <c r="J1105" s="287">
        <f t="shared" si="90"/>
        <v>200</v>
      </c>
      <c r="K1105" s="288">
        <v>200</v>
      </c>
      <c r="L1105" s="288"/>
      <c r="M1105" s="289" t="e">
        <f t="shared" si="91"/>
        <v>#DIV/0!</v>
      </c>
      <c r="N1105" s="289">
        <f t="shared" si="92"/>
        <v>0</v>
      </c>
      <c r="O1105" s="290">
        <f>IF(K1105="nio",0,IF(K1105&gt;0,VLOOKUP(G1105,'3-Productie normen'!A:K,VLOOKUP(K1105,'3-Productie normen'!$B$35:$C$41,2,FALSE),FALSE)))/VLOOKUP(B1105,'2-Kosten per locatie'!$A$12:$C$15,3,FALSE)</f>
        <v>0</v>
      </c>
      <c r="P1105" s="290">
        <f t="shared" si="93"/>
        <v>0</v>
      </c>
      <c r="Q1105" s="291"/>
      <c r="S1105" s="292">
        <f t="shared" si="94"/>
        <v>13120.7588436674</v>
      </c>
    </row>
    <row r="1106" spans="1:19" ht="14.1" customHeight="1">
      <c r="A1106" s="38">
        <v>1106</v>
      </c>
      <c r="B1106" s="253" t="s">
        <v>38</v>
      </c>
      <c r="C1106" s="253" t="s">
        <v>986</v>
      </c>
      <c r="D1106" s="284" t="s">
        <v>301</v>
      </c>
      <c r="E1106" s="49" t="s">
        <v>1548</v>
      </c>
      <c r="F1106" s="50" t="s">
        <v>1549</v>
      </c>
      <c r="G1106" s="268" t="s">
        <v>47</v>
      </c>
      <c r="H1106" s="268" t="s">
        <v>142</v>
      </c>
      <c r="I1106" s="286">
        <v>19.721990303889001</v>
      </c>
      <c r="J1106" s="287">
        <f t="shared" si="90"/>
        <v>80</v>
      </c>
      <c r="K1106" s="288">
        <v>80</v>
      </c>
      <c r="L1106" s="288"/>
      <c r="M1106" s="289" t="e">
        <f t="shared" si="91"/>
        <v>#DIV/0!</v>
      </c>
      <c r="N1106" s="289">
        <f t="shared" si="92"/>
        <v>0</v>
      </c>
      <c r="O1106" s="290">
        <f>IF(K1106="nio",0,IF(K1106&gt;0,VLOOKUP(G1106,'3-Productie normen'!A:K,VLOOKUP(K1106,'3-Productie normen'!$B$35:$C$41,2,FALSE),FALSE)))/VLOOKUP(B1106,'2-Kosten per locatie'!$A$12:$C$15,3,FALSE)</f>
        <v>0</v>
      </c>
      <c r="P1106" s="290">
        <f t="shared" si="93"/>
        <v>0</v>
      </c>
      <c r="Q1106" s="291"/>
      <c r="S1106" s="292">
        <f t="shared" si="94"/>
        <v>1577.7592243111201</v>
      </c>
    </row>
    <row r="1107" spans="1:19" ht="14.1" customHeight="1">
      <c r="A1107" s="38">
        <v>1107</v>
      </c>
      <c r="B1107" s="253" t="s">
        <v>38</v>
      </c>
      <c r="C1107" s="253" t="s">
        <v>986</v>
      </c>
      <c r="D1107" s="284" t="s">
        <v>301</v>
      </c>
      <c r="E1107" s="49" t="s">
        <v>1550</v>
      </c>
      <c r="F1107" s="50" t="s">
        <v>1551</v>
      </c>
      <c r="G1107" s="268" t="s">
        <v>47</v>
      </c>
      <c r="H1107" s="268" t="s">
        <v>142</v>
      </c>
      <c r="I1107" s="286">
        <v>19.726510526910001</v>
      </c>
      <c r="J1107" s="287">
        <f t="shared" si="90"/>
        <v>80</v>
      </c>
      <c r="K1107" s="288">
        <v>80</v>
      </c>
      <c r="L1107" s="288"/>
      <c r="M1107" s="289" t="e">
        <f t="shared" si="91"/>
        <v>#DIV/0!</v>
      </c>
      <c r="N1107" s="289">
        <f t="shared" si="92"/>
        <v>0</v>
      </c>
      <c r="O1107" s="290">
        <f>IF(K1107="nio",0,IF(K1107&gt;0,VLOOKUP(G1107,'3-Productie normen'!A:K,VLOOKUP(K1107,'3-Productie normen'!$B$35:$C$41,2,FALSE),FALSE)))/VLOOKUP(B1107,'2-Kosten per locatie'!$A$12:$C$15,3,FALSE)</f>
        <v>0</v>
      </c>
      <c r="P1107" s="290">
        <f t="shared" si="93"/>
        <v>0</v>
      </c>
      <c r="Q1107" s="291"/>
      <c r="S1107" s="292">
        <f t="shared" si="94"/>
        <v>1578.1208421528002</v>
      </c>
    </row>
    <row r="1108" spans="1:19" ht="14.1" customHeight="1">
      <c r="A1108" s="38">
        <v>1108</v>
      </c>
      <c r="B1108" s="253" t="s">
        <v>38</v>
      </c>
      <c r="C1108" s="253" t="s">
        <v>986</v>
      </c>
      <c r="D1108" s="284" t="s">
        <v>301</v>
      </c>
      <c r="E1108" s="49" t="s">
        <v>1552</v>
      </c>
      <c r="F1108" s="50" t="s">
        <v>1551</v>
      </c>
      <c r="G1108" s="268" t="s">
        <v>47</v>
      </c>
      <c r="H1108" s="268" t="s">
        <v>142</v>
      </c>
      <c r="I1108" s="286">
        <v>38.494632783078998</v>
      </c>
      <c r="J1108" s="287">
        <f t="shared" si="90"/>
        <v>80</v>
      </c>
      <c r="K1108" s="288">
        <v>80</v>
      </c>
      <c r="L1108" s="288"/>
      <c r="M1108" s="289" t="e">
        <f t="shared" si="91"/>
        <v>#DIV/0!</v>
      </c>
      <c r="N1108" s="289">
        <f t="shared" si="92"/>
        <v>0</v>
      </c>
      <c r="O1108" s="290">
        <f>IF(K1108="nio",0,IF(K1108&gt;0,VLOOKUP(G1108,'3-Productie normen'!A:K,VLOOKUP(K1108,'3-Productie normen'!$B$35:$C$41,2,FALSE),FALSE)))/VLOOKUP(B1108,'2-Kosten per locatie'!$A$12:$C$15,3,FALSE)</f>
        <v>0</v>
      </c>
      <c r="P1108" s="290">
        <f t="shared" si="93"/>
        <v>0</v>
      </c>
      <c r="Q1108" s="291"/>
      <c r="S1108" s="292">
        <f t="shared" si="94"/>
        <v>3079.5706226463199</v>
      </c>
    </row>
    <row r="1109" spans="1:19" ht="14.1" customHeight="1">
      <c r="A1109" s="38">
        <v>1109</v>
      </c>
      <c r="B1109" s="253" t="s">
        <v>38</v>
      </c>
      <c r="C1109" s="253" t="s">
        <v>986</v>
      </c>
      <c r="D1109" s="284" t="s">
        <v>301</v>
      </c>
      <c r="E1109" s="49" t="s">
        <v>1553</v>
      </c>
      <c r="F1109" s="50" t="s">
        <v>1385</v>
      </c>
      <c r="G1109" s="268" t="s">
        <v>56</v>
      </c>
      <c r="H1109" s="268" t="s">
        <v>142</v>
      </c>
      <c r="I1109" s="286">
        <v>77.138867081862998</v>
      </c>
      <c r="J1109" s="287">
        <f t="shared" si="90"/>
        <v>200</v>
      </c>
      <c r="K1109" s="288">
        <v>200</v>
      </c>
      <c r="L1109" s="288"/>
      <c r="M1109" s="289" t="e">
        <f t="shared" si="91"/>
        <v>#DIV/0!</v>
      </c>
      <c r="N1109" s="289">
        <f t="shared" si="92"/>
        <v>0</v>
      </c>
      <c r="O1109" s="290">
        <f>IF(K1109="nio",0,IF(K1109&gt;0,VLOOKUP(G1109,'3-Productie normen'!A:K,VLOOKUP(K1109,'3-Productie normen'!$B$35:$C$41,2,FALSE),FALSE)))/VLOOKUP(B1109,'2-Kosten per locatie'!$A$12:$C$15,3,FALSE)</f>
        <v>0</v>
      </c>
      <c r="P1109" s="290">
        <f t="shared" si="93"/>
        <v>0</v>
      </c>
      <c r="Q1109" s="291"/>
      <c r="S1109" s="292">
        <f t="shared" si="94"/>
        <v>15427.7734163726</v>
      </c>
    </row>
    <row r="1110" spans="1:19" ht="14.1" customHeight="1">
      <c r="A1110" s="38">
        <v>1110</v>
      </c>
      <c r="B1110" s="253" t="s">
        <v>38</v>
      </c>
      <c r="C1110" s="253" t="s">
        <v>986</v>
      </c>
      <c r="D1110" s="284" t="s">
        <v>301</v>
      </c>
      <c r="E1110" s="49" t="s">
        <v>1554</v>
      </c>
      <c r="F1110" s="50" t="s">
        <v>1551</v>
      </c>
      <c r="G1110" s="268" t="s">
        <v>47</v>
      </c>
      <c r="H1110" s="268" t="s">
        <v>142</v>
      </c>
      <c r="I1110" s="286">
        <v>19.726431807746</v>
      </c>
      <c r="J1110" s="287">
        <f t="shared" si="90"/>
        <v>80</v>
      </c>
      <c r="K1110" s="288">
        <v>80</v>
      </c>
      <c r="L1110" s="288"/>
      <c r="M1110" s="289" t="e">
        <f t="shared" si="91"/>
        <v>#DIV/0!</v>
      </c>
      <c r="N1110" s="289">
        <f t="shared" si="92"/>
        <v>0</v>
      </c>
      <c r="O1110" s="290">
        <f>IF(K1110="nio",0,IF(K1110&gt;0,VLOOKUP(G1110,'3-Productie normen'!A:K,VLOOKUP(K1110,'3-Productie normen'!$B$35:$C$41,2,FALSE),FALSE)))/VLOOKUP(B1110,'2-Kosten per locatie'!$A$12:$C$15,3,FALSE)</f>
        <v>0</v>
      </c>
      <c r="P1110" s="290">
        <f t="shared" si="93"/>
        <v>0</v>
      </c>
      <c r="Q1110" s="291"/>
      <c r="S1110" s="292">
        <f t="shared" si="94"/>
        <v>1578.1145446196799</v>
      </c>
    </row>
    <row r="1111" spans="1:19" ht="14.1" customHeight="1">
      <c r="A1111" s="38">
        <v>1111</v>
      </c>
      <c r="B1111" s="253" t="s">
        <v>38</v>
      </c>
      <c r="C1111" s="253" t="s">
        <v>986</v>
      </c>
      <c r="D1111" s="284" t="s">
        <v>301</v>
      </c>
      <c r="E1111" s="49" t="s">
        <v>1555</v>
      </c>
      <c r="F1111" s="50" t="s">
        <v>1551</v>
      </c>
      <c r="G1111" s="268" t="s">
        <v>47</v>
      </c>
      <c r="H1111" s="268" t="s">
        <v>142</v>
      </c>
      <c r="I1111" s="286">
        <v>19.72252045287</v>
      </c>
      <c r="J1111" s="287">
        <f t="shared" si="90"/>
        <v>80</v>
      </c>
      <c r="K1111" s="288">
        <v>80</v>
      </c>
      <c r="L1111" s="288"/>
      <c r="M1111" s="289" t="e">
        <f t="shared" si="91"/>
        <v>#DIV/0!</v>
      </c>
      <c r="N1111" s="289">
        <f t="shared" si="92"/>
        <v>0</v>
      </c>
      <c r="O1111" s="290">
        <f>IF(K1111="nio",0,IF(K1111&gt;0,VLOOKUP(G1111,'3-Productie normen'!A:K,VLOOKUP(K1111,'3-Productie normen'!$B$35:$C$41,2,FALSE),FALSE)))/VLOOKUP(B1111,'2-Kosten per locatie'!$A$12:$C$15,3,FALSE)</f>
        <v>0</v>
      </c>
      <c r="P1111" s="290">
        <f t="shared" si="93"/>
        <v>0</v>
      </c>
      <c r="Q1111" s="291"/>
      <c r="S1111" s="292">
        <f t="shared" si="94"/>
        <v>1577.8016362296</v>
      </c>
    </row>
    <row r="1112" spans="1:19" ht="14.1" customHeight="1">
      <c r="A1112" s="38">
        <v>1112</v>
      </c>
      <c r="B1112" s="253" t="s">
        <v>38</v>
      </c>
      <c r="C1112" s="253" t="s">
        <v>986</v>
      </c>
      <c r="D1112" s="284" t="s">
        <v>301</v>
      </c>
      <c r="E1112" s="49" t="s">
        <v>1556</v>
      </c>
      <c r="F1112" s="50" t="s">
        <v>885</v>
      </c>
      <c r="G1112" s="271" t="s">
        <v>61</v>
      </c>
      <c r="H1112" s="268" t="s">
        <v>142</v>
      </c>
      <c r="I1112" s="286">
        <v>65.604589808680998</v>
      </c>
      <c r="J1112" s="287">
        <f t="shared" si="90"/>
        <v>200</v>
      </c>
      <c r="K1112" s="288">
        <v>200</v>
      </c>
      <c r="L1112" s="288"/>
      <c r="M1112" s="289" t="e">
        <f t="shared" si="91"/>
        <v>#DIV/0!</v>
      </c>
      <c r="N1112" s="289">
        <f t="shared" si="92"/>
        <v>0</v>
      </c>
      <c r="O1112" s="290">
        <f>IF(K1112="nio",0,IF(K1112&gt;0,VLOOKUP(G1112,'3-Productie normen'!A:K,VLOOKUP(K1112,'3-Productie normen'!$B$35:$C$41,2,FALSE),FALSE)))/VLOOKUP(B1112,'2-Kosten per locatie'!$A$12:$C$15,3,FALSE)</f>
        <v>0</v>
      </c>
      <c r="P1112" s="290">
        <f t="shared" si="93"/>
        <v>0</v>
      </c>
      <c r="Q1112" s="291"/>
      <c r="S1112" s="292">
        <f t="shared" si="94"/>
        <v>13120.917961736199</v>
      </c>
    </row>
    <row r="1113" spans="1:19" ht="14.1" customHeight="1">
      <c r="A1113" s="38">
        <v>1113</v>
      </c>
      <c r="B1113" s="253" t="s">
        <v>38</v>
      </c>
      <c r="C1113" s="253" t="s">
        <v>986</v>
      </c>
      <c r="D1113" s="284" t="s">
        <v>301</v>
      </c>
      <c r="E1113" s="49" t="s">
        <v>1557</v>
      </c>
      <c r="F1113" s="50" t="s">
        <v>1558</v>
      </c>
      <c r="G1113" s="271" t="s">
        <v>60</v>
      </c>
      <c r="H1113" s="268" t="s">
        <v>142</v>
      </c>
      <c r="I1113" s="286">
        <v>78.499238452550003</v>
      </c>
      <c r="J1113" s="287">
        <f t="shared" si="90"/>
        <v>200</v>
      </c>
      <c r="K1113" s="288">
        <v>200</v>
      </c>
      <c r="L1113" s="288"/>
      <c r="M1113" s="289" t="e">
        <f t="shared" si="91"/>
        <v>#DIV/0!</v>
      </c>
      <c r="N1113" s="289">
        <f t="shared" si="92"/>
        <v>0</v>
      </c>
      <c r="O1113" s="290">
        <f>IF(K1113="nio",0,IF(K1113&gt;0,VLOOKUP(G1113,'3-Productie normen'!A:K,VLOOKUP(K1113,'3-Productie normen'!$B$35:$C$41,2,FALSE),FALSE)))/VLOOKUP(B1113,'2-Kosten per locatie'!$A$12:$C$15,3,FALSE)</f>
        <v>0</v>
      </c>
      <c r="P1113" s="290">
        <f t="shared" si="93"/>
        <v>0</v>
      </c>
      <c r="Q1113" s="291"/>
      <c r="S1113" s="292">
        <f t="shared" si="94"/>
        <v>15699.84769051</v>
      </c>
    </row>
    <row r="1114" spans="1:19" ht="14.1" customHeight="1">
      <c r="A1114" s="38">
        <v>1114</v>
      </c>
      <c r="B1114" s="253" t="s">
        <v>38</v>
      </c>
      <c r="C1114" s="253" t="s">
        <v>986</v>
      </c>
      <c r="D1114" s="284" t="s">
        <v>301</v>
      </c>
      <c r="E1114" s="49" t="s">
        <v>1559</v>
      </c>
      <c r="F1114" s="50" t="s">
        <v>141</v>
      </c>
      <c r="G1114" s="271" t="s">
        <v>60</v>
      </c>
      <c r="H1114" s="268" t="s">
        <v>142</v>
      </c>
      <c r="I1114" s="286">
        <v>78.500080594805993</v>
      </c>
      <c r="J1114" s="287">
        <f t="shared" si="90"/>
        <v>200</v>
      </c>
      <c r="K1114" s="288">
        <v>200</v>
      </c>
      <c r="L1114" s="288"/>
      <c r="M1114" s="289" t="e">
        <f t="shared" si="91"/>
        <v>#DIV/0!</v>
      </c>
      <c r="N1114" s="289">
        <f t="shared" si="92"/>
        <v>0</v>
      </c>
      <c r="O1114" s="290">
        <f>IF(K1114="nio",0,IF(K1114&gt;0,VLOOKUP(G1114,'3-Productie normen'!A:K,VLOOKUP(K1114,'3-Productie normen'!$B$35:$C$41,2,FALSE),FALSE)))/VLOOKUP(B1114,'2-Kosten per locatie'!$A$12:$C$15,3,FALSE)</f>
        <v>0</v>
      </c>
      <c r="P1114" s="290">
        <f t="shared" si="93"/>
        <v>0</v>
      </c>
      <c r="Q1114" s="291"/>
      <c r="S1114" s="292">
        <f t="shared" si="94"/>
        <v>15700.016118961199</v>
      </c>
    </row>
    <row r="1115" spans="1:19" ht="14.1" customHeight="1">
      <c r="A1115" s="38">
        <v>1115</v>
      </c>
      <c r="B1115" s="253" t="s">
        <v>38</v>
      </c>
      <c r="C1115" s="253" t="s">
        <v>986</v>
      </c>
      <c r="D1115" s="284" t="s">
        <v>301</v>
      </c>
      <c r="E1115" s="49" t="s">
        <v>1560</v>
      </c>
      <c r="F1115" s="50" t="s">
        <v>1481</v>
      </c>
      <c r="G1115" s="268" t="s">
        <v>53</v>
      </c>
      <c r="H1115" s="268" t="s">
        <v>142</v>
      </c>
      <c r="I1115" s="286">
        <v>20.160136874420001</v>
      </c>
      <c r="J1115" s="287">
        <f t="shared" si="90"/>
        <v>200</v>
      </c>
      <c r="K1115" s="288">
        <v>200</v>
      </c>
      <c r="L1115" s="288"/>
      <c r="M1115" s="289" t="e">
        <f t="shared" si="91"/>
        <v>#DIV/0!</v>
      </c>
      <c r="N1115" s="289">
        <f t="shared" si="92"/>
        <v>0</v>
      </c>
      <c r="O1115" s="290">
        <f>IF(K1115="nio",0,IF(K1115&gt;0,VLOOKUP(G1115,'3-Productie normen'!A:K,VLOOKUP(K1115,'3-Productie normen'!$B$35:$C$41,2,FALSE),FALSE)))/VLOOKUP(B1115,'2-Kosten per locatie'!$A$12:$C$15,3,FALSE)</f>
        <v>0</v>
      </c>
      <c r="P1115" s="290">
        <f t="shared" si="93"/>
        <v>0</v>
      </c>
      <c r="Q1115" s="291"/>
      <c r="S1115" s="292">
        <f t="shared" si="94"/>
        <v>4032.027374884</v>
      </c>
    </row>
    <row r="1116" spans="1:19" ht="14.1" customHeight="1">
      <c r="A1116" s="38">
        <v>1116</v>
      </c>
      <c r="B1116" s="253" t="s">
        <v>38</v>
      </c>
      <c r="C1116" s="253" t="s">
        <v>986</v>
      </c>
      <c r="D1116" s="284" t="s">
        <v>301</v>
      </c>
      <c r="E1116" s="49" t="s">
        <v>1561</v>
      </c>
      <c r="F1116" s="50" t="s">
        <v>210</v>
      </c>
      <c r="G1116" s="268" t="s">
        <v>49</v>
      </c>
      <c r="H1116" s="268" t="s">
        <v>164</v>
      </c>
      <c r="I1116" s="286">
        <v>52.776414576943999</v>
      </c>
      <c r="J1116" s="287">
        <f t="shared" si="90"/>
        <v>200</v>
      </c>
      <c r="K1116" s="288">
        <v>200</v>
      </c>
      <c r="L1116" s="288"/>
      <c r="M1116" s="289" t="e">
        <f t="shared" si="91"/>
        <v>#DIV/0!</v>
      </c>
      <c r="N1116" s="289">
        <f t="shared" si="92"/>
        <v>0</v>
      </c>
      <c r="O1116" s="290">
        <f>IF(K1116="nio",0,IF(K1116&gt;0,VLOOKUP(G1116,'3-Productie normen'!A:K,VLOOKUP(K1116,'3-Productie normen'!$B$35:$C$41,2,FALSE),FALSE)))/VLOOKUP(B1116,'2-Kosten per locatie'!$A$12:$C$15,3,FALSE)</f>
        <v>0</v>
      </c>
      <c r="P1116" s="290">
        <f t="shared" si="93"/>
        <v>0</v>
      </c>
      <c r="Q1116" s="291"/>
      <c r="S1116" s="292">
        <f t="shared" si="94"/>
        <v>10555.2829153888</v>
      </c>
    </row>
    <row r="1117" spans="1:19" ht="14.1" customHeight="1">
      <c r="A1117" s="38">
        <v>1117</v>
      </c>
      <c r="B1117" s="253" t="s">
        <v>38</v>
      </c>
      <c r="C1117" s="253" t="s">
        <v>986</v>
      </c>
      <c r="D1117" s="284" t="s">
        <v>301</v>
      </c>
      <c r="E1117" s="49" t="s">
        <v>1562</v>
      </c>
      <c r="F1117" s="50" t="s">
        <v>210</v>
      </c>
      <c r="G1117" s="268" t="s">
        <v>49</v>
      </c>
      <c r="H1117" s="268" t="s">
        <v>164</v>
      </c>
      <c r="I1117" s="286">
        <v>34.477028876129999</v>
      </c>
      <c r="J1117" s="287">
        <f t="shared" si="90"/>
        <v>200</v>
      </c>
      <c r="K1117" s="288">
        <v>200</v>
      </c>
      <c r="L1117" s="288"/>
      <c r="M1117" s="289" t="e">
        <f t="shared" si="91"/>
        <v>#DIV/0!</v>
      </c>
      <c r="N1117" s="289">
        <f t="shared" si="92"/>
        <v>0</v>
      </c>
      <c r="O1117" s="290">
        <f>IF(K1117="nio",0,IF(K1117&gt;0,VLOOKUP(G1117,'3-Productie normen'!A:K,VLOOKUP(K1117,'3-Productie normen'!$B$35:$C$41,2,FALSE),FALSE)))/VLOOKUP(B1117,'2-Kosten per locatie'!$A$12:$C$15,3,FALSE)</f>
        <v>0</v>
      </c>
      <c r="P1117" s="290">
        <f t="shared" si="93"/>
        <v>0</v>
      </c>
      <c r="Q1117" s="291"/>
      <c r="S1117" s="292">
        <f t="shared" si="94"/>
        <v>6895.4057752259996</v>
      </c>
    </row>
    <row r="1118" spans="1:19" ht="14.1" customHeight="1">
      <c r="A1118" s="38">
        <v>1118</v>
      </c>
      <c r="B1118" s="253" t="s">
        <v>38</v>
      </c>
      <c r="C1118" s="253" t="s">
        <v>986</v>
      </c>
      <c r="D1118" s="284" t="s">
        <v>301</v>
      </c>
      <c r="E1118" s="49" t="s">
        <v>1563</v>
      </c>
      <c r="F1118" s="50" t="s">
        <v>610</v>
      </c>
      <c r="G1118" s="271" t="s">
        <v>58</v>
      </c>
      <c r="H1118" s="268" t="s">
        <v>970</v>
      </c>
      <c r="I1118" s="286">
        <v>20.567817111240998</v>
      </c>
      <c r="J1118" s="287">
        <f t="shared" si="90"/>
        <v>200</v>
      </c>
      <c r="K1118" s="288">
        <v>200</v>
      </c>
      <c r="L1118" s="288"/>
      <c r="M1118" s="289" t="e">
        <f t="shared" si="91"/>
        <v>#DIV/0!</v>
      </c>
      <c r="N1118" s="289">
        <f t="shared" si="92"/>
        <v>0</v>
      </c>
      <c r="O1118" s="290">
        <f>IF(K1118="nio",0,IF(K1118&gt;0,VLOOKUP(G1118,'3-Productie normen'!A:K,VLOOKUP(K1118,'3-Productie normen'!$B$35:$C$41,2,FALSE),FALSE)))/VLOOKUP(B1118,'2-Kosten per locatie'!$A$12:$C$15,3,FALSE)</f>
        <v>0</v>
      </c>
      <c r="P1118" s="290">
        <f t="shared" si="93"/>
        <v>0</v>
      </c>
      <c r="Q1118" s="291"/>
      <c r="S1118" s="292">
        <f t="shared" si="94"/>
        <v>4113.5634222481995</v>
      </c>
    </row>
    <row r="1119" spans="1:19" ht="14.1" customHeight="1">
      <c r="A1119" s="38">
        <v>1119</v>
      </c>
      <c r="B1119" s="253" t="s">
        <v>38</v>
      </c>
      <c r="C1119" s="253" t="s">
        <v>986</v>
      </c>
      <c r="D1119" s="284" t="s">
        <v>301</v>
      </c>
      <c r="E1119" s="49" t="s">
        <v>1564</v>
      </c>
      <c r="F1119" s="50" t="s">
        <v>59</v>
      </c>
      <c r="G1119" s="194" t="s">
        <v>65</v>
      </c>
      <c r="H1119" s="268" t="s">
        <v>164</v>
      </c>
      <c r="I1119" s="286">
        <v>4.3126199999999999</v>
      </c>
      <c r="J1119" s="287">
        <f t="shared" si="90"/>
        <v>0</v>
      </c>
      <c r="K1119" s="288" t="s">
        <v>104</v>
      </c>
      <c r="L1119" s="288"/>
      <c r="M1119" s="289">
        <f t="shared" si="91"/>
        <v>0</v>
      </c>
      <c r="N1119" s="289">
        <f t="shared" si="92"/>
        <v>0</v>
      </c>
      <c r="O1119" s="290">
        <f>IF(K1119="nio",0,IF(K1119&gt;0,VLOOKUP(G1119,'3-Productie normen'!A:K,VLOOKUP(K1119,'3-Productie normen'!$B$35:$C$41,2,FALSE),FALSE)))/VLOOKUP(B1119,'2-Kosten per locatie'!$A$12:$C$15,3,FALSE)</f>
        <v>0</v>
      </c>
      <c r="P1119" s="290">
        <f t="shared" si="93"/>
        <v>0</v>
      </c>
      <c r="Q1119" s="291"/>
      <c r="S1119" s="292">
        <f t="shared" si="94"/>
        <v>0</v>
      </c>
    </row>
    <row r="1120" spans="1:19" ht="14.1" customHeight="1">
      <c r="A1120" s="38">
        <v>1120</v>
      </c>
      <c r="B1120" s="253" t="s">
        <v>38</v>
      </c>
      <c r="C1120" s="253" t="s">
        <v>986</v>
      </c>
      <c r="D1120" s="284" t="s">
        <v>301</v>
      </c>
      <c r="E1120" s="49" t="s">
        <v>1565</v>
      </c>
      <c r="F1120" s="50" t="s">
        <v>77</v>
      </c>
      <c r="G1120" s="271" t="s">
        <v>56</v>
      </c>
      <c r="H1120" s="268" t="s">
        <v>142</v>
      </c>
      <c r="I1120" s="286">
        <v>173.69619829994201</v>
      </c>
      <c r="J1120" s="287">
        <f t="shared" si="90"/>
        <v>200</v>
      </c>
      <c r="K1120" s="288">
        <v>200</v>
      </c>
      <c r="L1120" s="288"/>
      <c r="M1120" s="289" t="e">
        <f t="shared" si="91"/>
        <v>#DIV/0!</v>
      </c>
      <c r="N1120" s="289">
        <f t="shared" si="92"/>
        <v>0</v>
      </c>
      <c r="O1120" s="290">
        <f>IF(K1120="nio",0,IF(K1120&gt;0,VLOOKUP(G1120,'3-Productie normen'!A:K,VLOOKUP(K1120,'3-Productie normen'!$B$35:$C$41,2,FALSE),FALSE)))/VLOOKUP(B1120,'2-Kosten per locatie'!$A$12:$C$15,3,FALSE)</f>
        <v>0</v>
      </c>
      <c r="P1120" s="290">
        <f t="shared" si="93"/>
        <v>0</v>
      </c>
      <c r="Q1120" s="291"/>
      <c r="S1120" s="292">
        <f t="shared" si="94"/>
        <v>34739.239659988401</v>
      </c>
    </row>
    <row r="1121" spans="1:19" ht="14.1" customHeight="1">
      <c r="A1121" s="38">
        <v>1121</v>
      </c>
      <c r="B1121" s="253" t="s">
        <v>38</v>
      </c>
      <c r="C1121" s="253" t="s">
        <v>986</v>
      </c>
      <c r="D1121" s="284" t="s">
        <v>301</v>
      </c>
      <c r="E1121" s="49" t="s">
        <v>1566</v>
      </c>
      <c r="F1121" s="50" t="s">
        <v>210</v>
      </c>
      <c r="G1121" s="268" t="s">
        <v>49</v>
      </c>
      <c r="H1121" s="268" t="s">
        <v>164</v>
      </c>
      <c r="I1121" s="286">
        <v>22.468598747802002</v>
      </c>
      <c r="J1121" s="287">
        <f t="shared" si="90"/>
        <v>200</v>
      </c>
      <c r="K1121" s="288">
        <v>200</v>
      </c>
      <c r="L1121" s="288"/>
      <c r="M1121" s="289" t="e">
        <f t="shared" si="91"/>
        <v>#DIV/0!</v>
      </c>
      <c r="N1121" s="289">
        <f t="shared" si="92"/>
        <v>0</v>
      </c>
      <c r="O1121" s="290">
        <f>IF(K1121="nio",0,IF(K1121&gt;0,VLOOKUP(G1121,'3-Productie normen'!A:K,VLOOKUP(K1121,'3-Productie normen'!$B$35:$C$41,2,FALSE),FALSE)))/VLOOKUP(B1121,'2-Kosten per locatie'!$A$12:$C$15,3,FALSE)</f>
        <v>0</v>
      </c>
      <c r="P1121" s="290">
        <f t="shared" si="93"/>
        <v>0</v>
      </c>
      <c r="Q1121" s="291"/>
      <c r="S1121" s="292">
        <f t="shared" si="94"/>
        <v>4493.7197495604005</v>
      </c>
    </row>
    <row r="1122" spans="1:19" ht="14.1" customHeight="1">
      <c r="A1122" s="38">
        <v>1122</v>
      </c>
      <c r="B1122" s="253" t="s">
        <v>38</v>
      </c>
      <c r="C1122" s="253" t="s">
        <v>986</v>
      </c>
      <c r="D1122" s="284" t="s">
        <v>301</v>
      </c>
      <c r="E1122" s="49" t="s">
        <v>1567</v>
      </c>
      <c r="F1122" s="50" t="s">
        <v>1129</v>
      </c>
      <c r="G1122" s="268" t="s">
        <v>48</v>
      </c>
      <c r="H1122" s="268" t="s">
        <v>139</v>
      </c>
      <c r="I1122" s="286">
        <v>5.64</v>
      </c>
      <c r="J1122" s="287">
        <f t="shared" si="90"/>
        <v>400</v>
      </c>
      <c r="K1122" s="288">
        <v>200</v>
      </c>
      <c r="L1122" s="288">
        <v>200</v>
      </c>
      <c r="M1122" s="289" t="e">
        <f t="shared" si="91"/>
        <v>#DIV/0!</v>
      </c>
      <c r="N1122" s="289" t="e">
        <f t="shared" si="92"/>
        <v>#DIV/0!</v>
      </c>
      <c r="O1122" s="290">
        <f>IF(K1122="nio",0,IF(K1122&gt;0,VLOOKUP(G1122,'3-Productie normen'!A:K,VLOOKUP(K1122,'3-Productie normen'!$B$35:$C$41,2,FALSE),FALSE)))/VLOOKUP(B1122,'2-Kosten per locatie'!$A$12:$C$15,3,FALSE)</f>
        <v>0</v>
      </c>
      <c r="P1122" s="290">
        <f t="shared" si="93"/>
        <v>0</v>
      </c>
      <c r="Q1122" s="291"/>
      <c r="S1122" s="292">
        <f t="shared" si="94"/>
        <v>2256</v>
      </c>
    </row>
    <row r="1123" spans="1:19" ht="14.1" customHeight="1">
      <c r="A1123" s="38">
        <v>1123</v>
      </c>
      <c r="B1123" s="253" t="s">
        <v>38</v>
      </c>
      <c r="C1123" s="253" t="s">
        <v>986</v>
      </c>
      <c r="D1123" s="284" t="s">
        <v>301</v>
      </c>
      <c r="E1123" s="49" t="s">
        <v>1568</v>
      </c>
      <c r="F1123" s="50" t="s">
        <v>1404</v>
      </c>
      <c r="G1123" s="268" t="s">
        <v>48</v>
      </c>
      <c r="H1123" s="268" t="s">
        <v>139</v>
      </c>
      <c r="I1123" s="286">
        <v>1.6919999999999999</v>
      </c>
      <c r="J1123" s="287">
        <f t="shared" si="90"/>
        <v>400</v>
      </c>
      <c r="K1123" s="288">
        <v>200</v>
      </c>
      <c r="L1123" s="288">
        <v>200</v>
      </c>
      <c r="M1123" s="289" t="e">
        <f t="shared" si="91"/>
        <v>#DIV/0!</v>
      </c>
      <c r="N1123" s="289" t="e">
        <f t="shared" si="92"/>
        <v>#DIV/0!</v>
      </c>
      <c r="O1123" s="290">
        <f>IF(K1123="nio",0,IF(K1123&gt;0,VLOOKUP(G1123,'3-Productie normen'!A:K,VLOOKUP(K1123,'3-Productie normen'!$B$35:$C$41,2,FALSE),FALSE)))/VLOOKUP(B1123,'2-Kosten per locatie'!$A$12:$C$15,3,FALSE)</f>
        <v>0</v>
      </c>
      <c r="P1123" s="290">
        <f t="shared" si="93"/>
        <v>0</v>
      </c>
      <c r="Q1123" s="291"/>
      <c r="S1123" s="292">
        <f t="shared" si="94"/>
        <v>676.8</v>
      </c>
    </row>
    <row r="1124" spans="1:19" ht="14.1" customHeight="1">
      <c r="A1124" s="38">
        <v>1124</v>
      </c>
      <c r="B1124" s="253" t="s">
        <v>38</v>
      </c>
      <c r="C1124" s="253" t="s">
        <v>986</v>
      </c>
      <c r="D1124" s="284" t="s">
        <v>301</v>
      </c>
      <c r="E1124" s="49" t="s">
        <v>1569</v>
      </c>
      <c r="F1124" s="50" t="s">
        <v>1406</v>
      </c>
      <c r="G1124" s="268" t="s">
        <v>48</v>
      </c>
      <c r="H1124" s="268" t="s">
        <v>139</v>
      </c>
      <c r="I1124" s="286">
        <v>1.6214999999999999</v>
      </c>
      <c r="J1124" s="287">
        <f t="shared" si="90"/>
        <v>400</v>
      </c>
      <c r="K1124" s="288">
        <v>200</v>
      </c>
      <c r="L1124" s="288">
        <v>200</v>
      </c>
      <c r="M1124" s="289" t="e">
        <f t="shared" si="91"/>
        <v>#DIV/0!</v>
      </c>
      <c r="N1124" s="289" t="e">
        <f t="shared" si="92"/>
        <v>#DIV/0!</v>
      </c>
      <c r="O1124" s="290">
        <f>IF(K1124="nio",0,IF(K1124&gt;0,VLOOKUP(G1124,'3-Productie normen'!A:K,VLOOKUP(K1124,'3-Productie normen'!$B$35:$C$41,2,FALSE),FALSE)))/VLOOKUP(B1124,'2-Kosten per locatie'!$A$12:$C$15,3,FALSE)</f>
        <v>0</v>
      </c>
      <c r="P1124" s="290">
        <f t="shared" si="93"/>
        <v>0</v>
      </c>
      <c r="Q1124" s="291"/>
      <c r="S1124" s="292">
        <f t="shared" si="94"/>
        <v>648.6</v>
      </c>
    </row>
    <row r="1125" spans="1:19" ht="14.1" customHeight="1">
      <c r="A1125" s="38">
        <v>1125</v>
      </c>
      <c r="B1125" s="253" t="s">
        <v>38</v>
      </c>
      <c r="C1125" s="253" t="s">
        <v>986</v>
      </c>
      <c r="D1125" s="284" t="s">
        <v>301</v>
      </c>
      <c r="E1125" s="49" t="s">
        <v>1570</v>
      </c>
      <c r="F1125" s="50" t="s">
        <v>289</v>
      </c>
      <c r="G1125" s="194" t="s">
        <v>65</v>
      </c>
      <c r="H1125" s="268" t="s">
        <v>164</v>
      </c>
      <c r="I1125" s="286">
        <v>5.2852254205770004</v>
      </c>
      <c r="J1125" s="287">
        <f t="shared" si="90"/>
        <v>0</v>
      </c>
      <c r="K1125" s="288" t="s">
        <v>104</v>
      </c>
      <c r="L1125" s="288"/>
      <c r="M1125" s="289">
        <f t="shared" si="91"/>
        <v>0</v>
      </c>
      <c r="N1125" s="289">
        <f t="shared" si="92"/>
        <v>0</v>
      </c>
      <c r="O1125" s="290">
        <f>IF(K1125="nio",0,IF(K1125&gt;0,VLOOKUP(G1125,'3-Productie normen'!A:K,VLOOKUP(K1125,'3-Productie normen'!$B$35:$C$41,2,FALSE),FALSE)))/VLOOKUP(B1125,'2-Kosten per locatie'!$A$12:$C$15,3,FALSE)</f>
        <v>0</v>
      </c>
      <c r="P1125" s="290">
        <f t="shared" si="93"/>
        <v>0</v>
      </c>
      <c r="Q1125" s="291"/>
      <c r="S1125" s="292">
        <f t="shared" si="94"/>
        <v>0</v>
      </c>
    </row>
    <row r="1126" spans="1:19" ht="14.1" customHeight="1">
      <c r="A1126" s="38">
        <v>1126</v>
      </c>
      <c r="B1126" s="253" t="s">
        <v>38</v>
      </c>
      <c r="C1126" s="253" t="s">
        <v>986</v>
      </c>
      <c r="D1126" s="284" t="s">
        <v>301</v>
      </c>
      <c r="E1126" s="49" t="s">
        <v>1571</v>
      </c>
      <c r="F1126" s="50" t="s">
        <v>289</v>
      </c>
      <c r="G1126" s="194" t="s">
        <v>65</v>
      </c>
      <c r="H1126" s="268" t="s">
        <v>164</v>
      </c>
      <c r="I1126" s="286">
        <v>0.43866105048499998</v>
      </c>
      <c r="J1126" s="287">
        <f t="shared" si="90"/>
        <v>0</v>
      </c>
      <c r="K1126" s="288" t="s">
        <v>104</v>
      </c>
      <c r="L1126" s="288"/>
      <c r="M1126" s="289">
        <f t="shared" si="91"/>
        <v>0</v>
      </c>
      <c r="N1126" s="289">
        <f t="shared" si="92"/>
        <v>0</v>
      </c>
      <c r="O1126" s="290">
        <f>IF(K1126="nio",0,IF(K1126&gt;0,VLOOKUP(G1126,'3-Productie normen'!A:K,VLOOKUP(K1126,'3-Productie normen'!$B$35:$C$41,2,FALSE),FALSE)))/VLOOKUP(B1126,'2-Kosten per locatie'!$A$12:$C$15,3,FALSE)</f>
        <v>0</v>
      </c>
      <c r="P1126" s="290">
        <f t="shared" si="93"/>
        <v>0</v>
      </c>
      <c r="Q1126" s="291"/>
      <c r="S1126" s="292">
        <f t="shared" si="94"/>
        <v>0</v>
      </c>
    </row>
    <row r="1127" spans="1:19" ht="14.1" customHeight="1">
      <c r="A1127" s="38">
        <v>1127</v>
      </c>
      <c r="B1127" s="253" t="s">
        <v>38</v>
      </c>
      <c r="C1127" s="253" t="s">
        <v>986</v>
      </c>
      <c r="D1127" s="284" t="s">
        <v>301</v>
      </c>
      <c r="E1127" s="49" t="s">
        <v>1572</v>
      </c>
      <c r="F1127" s="50" t="s">
        <v>1137</v>
      </c>
      <c r="G1127" s="268" t="s">
        <v>48</v>
      </c>
      <c r="H1127" s="268" t="s">
        <v>139</v>
      </c>
      <c r="I1127" s="286">
        <v>5.6400001638850004</v>
      </c>
      <c r="J1127" s="287">
        <f t="shared" si="90"/>
        <v>400</v>
      </c>
      <c r="K1127" s="288">
        <v>200</v>
      </c>
      <c r="L1127" s="288">
        <v>200</v>
      </c>
      <c r="M1127" s="289" t="e">
        <f t="shared" si="91"/>
        <v>#DIV/0!</v>
      </c>
      <c r="N1127" s="289" t="e">
        <f t="shared" si="92"/>
        <v>#DIV/0!</v>
      </c>
      <c r="O1127" s="290">
        <f>IF(K1127="nio",0,IF(K1127&gt;0,VLOOKUP(G1127,'3-Productie normen'!A:K,VLOOKUP(K1127,'3-Productie normen'!$B$35:$C$41,2,FALSE),FALSE)))/VLOOKUP(B1127,'2-Kosten per locatie'!$A$12:$C$15,3,FALSE)</f>
        <v>0</v>
      </c>
      <c r="P1127" s="290">
        <f t="shared" si="93"/>
        <v>0</v>
      </c>
      <c r="Q1127" s="291"/>
      <c r="S1127" s="292">
        <f t="shared" si="94"/>
        <v>2256.0000655540002</v>
      </c>
    </row>
    <row r="1128" spans="1:19" ht="14.1" customHeight="1">
      <c r="A1128" s="38">
        <v>1128</v>
      </c>
      <c r="B1128" s="253" t="s">
        <v>38</v>
      </c>
      <c r="C1128" s="253" t="s">
        <v>986</v>
      </c>
      <c r="D1128" s="284" t="s">
        <v>301</v>
      </c>
      <c r="E1128" s="49" t="s">
        <v>1573</v>
      </c>
      <c r="F1128" s="50" t="s">
        <v>1397</v>
      </c>
      <c r="G1128" s="268" t="s">
        <v>48</v>
      </c>
      <c r="H1128" s="268" t="s">
        <v>139</v>
      </c>
      <c r="I1128" s="286">
        <v>1.6919999260359999</v>
      </c>
      <c r="J1128" s="287">
        <f t="shared" si="90"/>
        <v>400</v>
      </c>
      <c r="K1128" s="288">
        <v>200</v>
      </c>
      <c r="L1128" s="288">
        <v>200</v>
      </c>
      <c r="M1128" s="289" t="e">
        <f t="shared" si="91"/>
        <v>#DIV/0!</v>
      </c>
      <c r="N1128" s="289" t="e">
        <f t="shared" si="92"/>
        <v>#DIV/0!</v>
      </c>
      <c r="O1128" s="290">
        <f>IF(K1128="nio",0,IF(K1128&gt;0,VLOOKUP(G1128,'3-Productie normen'!A:K,VLOOKUP(K1128,'3-Productie normen'!$B$35:$C$41,2,FALSE),FALSE)))/VLOOKUP(B1128,'2-Kosten per locatie'!$A$12:$C$15,3,FALSE)</f>
        <v>0</v>
      </c>
      <c r="P1128" s="290">
        <f t="shared" si="93"/>
        <v>0</v>
      </c>
      <c r="Q1128" s="291"/>
      <c r="S1128" s="292">
        <f t="shared" si="94"/>
        <v>676.79997041439992</v>
      </c>
    </row>
    <row r="1129" spans="1:19" ht="14.1" customHeight="1">
      <c r="A1129" s="38">
        <v>1129</v>
      </c>
      <c r="B1129" s="253" t="s">
        <v>38</v>
      </c>
      <c r="C1129" s="253" t="s">
        <v>986</v>
      </c>
      <c r="D1129" s="284" t="s">
        <v>301</v>
      </c>
      <c r="E1129" s="49" t="s">
        <v>1574</v>
      </c>
      <c r="F1129" s="50" t="s">
        <v>1399</v>
      </c>
      <c r="G1129" s="268" t="s">
        <v>48</v>
      </c>
      <c r="H1129" s="268" t="s">
        <v>139</v>
      </c>
      <c r="I1129" s="286">
        <v>1.621425872214</v>
      </c>
      <c r="J1129" s="287">
        <f t="shared" si="90"/>
        <v>400</v>
      </c>
      <c r="K1129" s="288">
        <v>200</v>
      </c>
      <c r="L1129" s="288">
        <v>200</v>
      </c>
      <c r="M1129" s="289" t="e">
        <f t="shared" si="91"/>
        <v>#DIV/0!</v>
      </c>
      <c r="N1129" s="289" t="e">
        <f t="shared" si="92"/>
        <v>#DIV/0!</v>
      </c>
      <c r="O1129" s="290">
        <f>IF(K1129="nio",0,IF(K1129&gt;0,VLOOKUP(G1129,'3-Productie normen'!A:K,VLOOKUP(K1129,'3-Productie normen'!$B$35:$C$41,2,FALSE),FALSE)))/VLOOKUP(B1129,'2-Kosten per locatie'!$A$12:$C$15,3,FALSE)</f>
        <v>0</v>
      </c>
      <c r="P1129" s="290">
        <f t="shared" si="93"/>
        <v>0</v>
      </c>
      <c r="Q1129" s="291"/>
      <c r="S1129" s="292">
        <f t="shared" si="94"/>
        <v>648.57034888559997</v>
      </c>
    </row>
    <row r="1130" spans="1:19" ht="14.1" customHeight="1">
      <c r="A1130" s="38">
        <v>1130</v>
      </c>
      <c r="B1130" s="253" t="s">
        <v>38</v>
      </c>
      <c r="C1130" s="253" t="s">
        <v>986</v>
      </c>
      <c r="D1130" s="284" t="s">
        <v>301</v>
      </c>
      <c r="E1130" s="49" t="s">
        <v>1575</v>
      </c>
      <c r="F1130" s="50" t="s">
        <v>1145</v>
      </c>
      <c r="G1130" s="194" t="s">
        <v>65</v>
      </c>
      <c r="H1130" s="268" t="s">
        <v>164</v>
      </c>
      <c r="I1130" s="286">
        <v>4.7126359706240004</v>
      </c>
      <c r="J1130" s="287">
        <f t="shared" si="90"/>
        <v>0</v>
      </c>
      <c r="K1130" s="288" t="s">
        <v>104</v>
      </c>
      <c r="L1130" s="288"/>
      <c r="M1130" s="289">
        <f t="shared" si="91"/>
        <v>0</v>
      </c>
      <c r="N1130" s="289">
        <f t="shared" si="92"/>
        <v>0</v>
      </c>
      <c r="O1130" s="290">
        <f>IF(K1130="nio",0,IF(K1130&gt;0,VLOOKUP(G1130,'3-Productie normen'!A:K,VLOOKUP(K1130,'3-Productie normen'!$B$35:$C$41,2,FALSE),FALSE)))/VLOOKUP(B1130,'2-Kosten per locatie'!$A$12:$C$15,3,FALSE)</f>
        <v>0</v>
      </c>
      <c r="P1130" s="290">
        <f t="shared" si="93"/>
        <v>0</v>
      </c>
      <c r="Q1130" s="291"/>
      <c r="S1130" s="292">
        <f t="shared" si="94"/>
        <v>0</v>
      </c>
    </row>
    <row r="1131" spans="1:19" ht="14.1" customHeight="1">
      <c r="A1131" s="38">
        <v>1131</v>
      </c>
      <c r="B1131" s="253" t="s">
        <v>38</v>
      </c>
      <c r="C1131" s="253" t="s">
        <v>986</v>
      </c>
      <c r="D1131" s="284" t="s">
        <v>301</v>
      </c>
      <c r="E1131" s="49" t="s">
        <v>1576</v>
      </c>
      <c r="F1131" s="50" t="s">
        <v>289</v>
      </c>
      <c r="G1131" s="194" t="s">
        <v>65</v>
      </c>
      <c r="H1131" s="268" t="s">
        <v>164</v>
      </c>
      <c r="I1131" s="286">
        <v>0.41996239313400002</v>
      </c>
      <c r="J1131" s="287">
        <f t="shared" si="90"/>
        <v>0</v>
      </c>
      <c r="K1131" s="288" t="s">
        <v>104</v>
      </c>
      <c r="L1131" s="288"/>
      <c r="M1131" s="289">
        <f t="shared" si="91"/>
        <v>0</v>
      </c>
      <c r="N1131" s="289">
        <f t="shared" si="92"/>
        <v>0</v>
      </c>
      <c r="O1131" s="290">
        <f>IF(K1131="nio",0,IF(K1131&gt;0,VLOOKUP(G1131,'3-Productie normen'!A:K,VLOOKUP(K1131,'3-Productie normen'!$B$35:$C$41,2,FALSE),FALSE)))/VLOOKUP(B1131,'2-Kosten per locatie'!$A$12:$C$15,3,FALSE)</f>
        <v>0</v>
      </c>
      <c r="P1131" s="290">
        <f t="shared" si="93"/>
        <v>0</v>
      </c>
      <c r="Q1131" s="291"/>
      <c r="S1131" s="292">
        <f t="shared" si="94"/>
        <v>0</v>
      </c>
    </row>
    <row r="1132" spans="1:19" ht="14.1" customHeight="1">
      <c r="A1132" s="38">
        <v>1132</v>
      </c>
      <c r="B1132" s="253" t="s">
        <v>38</v>
      </c>
      <c r="C1132" s="253" t="s">
        <v>986</v>
      </c>
      <c r="D1132" s="284" t="s">
        <v>301</v>
      </c>
      <c r="E1132" s="49" t="s">
        <v>1577</v>
      </c>
      <c r="F1132" s="50" t="s">
        <v>771</v>
      </c>
      <c r="G1132" s="268" t="s">
        <v>50</v>
      </c>
      <c r="H1132" s="268" t="s">
        <v>164</v>
      </c>
      <c r="I1132" s="286">
        <v>2.4440002158629999</v>
      </c>
      <c r="J1132" s="287">
        <f t="shared" si="90"/>
        <v>200</v>
      </c>
      <c r="K1132" s="288">
        <v>200</v>
      </c>
      <c r="L1132" s="288"/>
      <c r="M1132" s="289" t="e">
        <f t="shared" si="91"/>
        <v>#DIV/0!</v>
      </c>
      <c r="N1132" s="289">
        <f t="shared" si="92"/>
        <v>0</v>
      </c>
      <c r="O1132" s="290">
        <f>IF(K1132="nio",0,IF(K1132&gt;0,VLOOKUP(G1132,'3-Productie normen'!A:K,VLOOKUP(K1132,'3-Productie normen'!$B$35:$C$41,2,FALSE),FALSE)))/VLOOKUP(B1132,'2-Kosten per locatie'!$A$12:$C$15,3,FALSE)</f>
        <v>0</v>
      </c>
      <c r="P1132" s="290">
        <f t="shared" si="93"/>
        <v>0</v>
      </c>
      <c r="Q1132" s="291"/>
      <c r="S1132" s="292">
        <f t="shared" si="94"/>
        <v>488.8000431726</v>
      </c>
    </row>
    <row r="1133" spans="1:19" ht="14.1" customHeight="1">
      <c r="A1133" s="38">
        <v>1133</v>
      </c>
      <c r="B1133" s="253" t="s">
        <v>38</v>
      </c>
      <c r="C1133" s="253" t="s">
        <v>986</v>
      </c>
      <c r="D1133" s="284" t="s">
        <v>301</v>
      </c>
      <c r="E1133" s="49" t="s">
        <v>1578</v>
      </c>
      <c r="F1133" s="50" t="s">
        <v>1411</v>
      </c>
      <c r="G1133" s="268" t="s">
        <v>47</v>
      </c>
      <c r="H1133" s="268" t="s">
        <v>164</v>
      </c>
      <c r="I1133" s="286">
        <v>2.444</v>
      </c>
      <c r="J1133" s="287">
        <f t="shared" si="90"/>
        <v>80</v>
      </c>
      <c r="K1133" s="288">
        <v>80</v>
      </c>
      <c r="L1133" s="288"/>
      <c r="M1133" s="289" t="e">
        <f t="shared" si="91"/>
        <v>#DIV/0!</v>
      </c>
      <c r="N1133" s="289">
        <f t="shared" si="92"/>
        <v>0</v>
      </c>
      <c r="O1133" s="290">
        <f>IF(K1133="nio",0,IF(K1133&gt;0,VLOOKUP(G1133,'3-Productie normen'!A:K,VLOOKUP(K1133,'3-Productie normen'!$B$35:$C$41,2,FALSE),FALSE)))/VLOOKUP(B1133,'2-Kosten per locatie'!$A$12:$C$15,3,FALSE)</f>
        <v>0</v>
      </c>
      <c r="P1133" s="290">
        <f t="shared" si="93"/>
        <v>0</v>
      </c>
      <c r="Q1133" s="291"/>
      <c r="S1133" s="292">
        <f t="shared" si="94"/>
        <v>195.51999999999998</v>
      </c>
    </row>
    <row r="1134" spans="1:19" ht="14.1" customHeight="1">
      <c r="A1134" s="38">
        <v>1134</v>
      </c>
      <c r="B1134" s="253" t="s">
        <v>38</v>
      </c>
      <c r="C1134" s="253" t="s">
        <v>986</v>
      </c>
      <c r="D1134" s="284" t="s">
        <v>918</v>
      </c>
      <c r="E1134" s="49" t="s">
        <v>1579</v>
      </c>
      <c r="F1134" s="50" t="s">
        <v>1580</v>
      </c>
      <c r="G1134" s="194" t="s">
        <v>65</v>
      </c>
      <c r="H1134" s="268" t="s">
        <v>139</v>
      </c>
      <c r="I1134" s="286">
        <v>4.2369599999999998</v>
      </c>
      <c r="J1134" s="287">
        <f t="shared" si="90"/>
        <v>0</v>
      </c>
      <c r="K1134" s="288" t="s">
        <v>104</v>
      </c>
      <c r="L1134" s="288"/>
      <c r="M1134" s="289">
        <f t="shared" si="91"/>
        <v>0</v>
      </c>
      <c r="N1134" s="289">
        <f t="shared" si="92"/>
        <v>0</v>
      </c>
      <c r="O1134" s="290">
        <f>IF(K1134="nio",0,IF(K1134&gt;0,VLOOKUP(G1134,'3-Productie normen'!A:K,VLOOKUP(K1134,'3-Productie normen'!$B$35:$C$41,2,FALSE),FALSE)))/VLOOKUP(B1134,'2-Kosten per locatie'!$A$12:$C$15,3,FALSE)</f>
        <v>0</v>
      </c>
      <c r="P1134" s="290">
        <f t="shared" si="93"/>
        <v>0</v>
      </c>
      <c r="Q1134" s="291"/>
      <c r="S1134" s="292">
        <f t="shared" si="94"/>
        <v>0</v>
      </c>
    </row>
    <row r="1135" spans="1:19" ht="14.1" customHeight="1">
      <c r="A1135" s="38">
        <v>1135</v>
      </c>
      <c r="B1135" s="253" t="s">
        <v>38</v>
      </c>
      <c r="C1135" s="253" t="s">
        <v>986</v>
      </c>
      <c r="D1135" s="284" t="s">
        <v>918</v>
      </c>
      <c r="E1135" s="49" t="s">
        <v>1581</v>
      </c>
      <c r="F1135" s="50" t="s">
        <v>1582</v>
      </c>
      <c r="G1135" s="268" t="s">
        <v>49</v>
      </c>
      <c r="H1135" s="268" t="s">
        <v>139</v>
      </c>
      <c r="I1135" s="286">
        <v>12.122755000101</v>
      </c>
      <c r="J1135" s="287">
        <f t="shared" si="90"/>
        <v>200</v>
      </c>
      <c r="K1135" s="288">
        <v>200</v>
      </c>
      <c r="L1135" s="288"/>
      <c r="M1135" s="289" t="e">
        <f t="shared" si="91"/>
        <v>#DIV/0!</v>
      </c>
      <c r="N1135" s="289">
        <f t="shared" si="92"/>
        <v>0</v>
      </c>
      <c r="O1135" s="290">
        <f>IF(K1135="nio",0,IF(K1135&gt;0,VLOOKUP(G1135,'3-Productie normen'!A:K,VLOOKUP(K1135,'3-Productie normen'!$B$35:$C$41,2,FALSE),FALSE)))/VLOOKUP(B1135,'2-Kosten per locatie'!$A$12:$C$15,3,FALSE)</f>
        <v>0</v>
      </c>
      <c r="P1135" s="290">
        <f t="shared" si="93"/>
        <v>0</v>
      </c>
      <c r="Q1135" s="291"/>
      <c r="S1135" s="292">
        <f t="shared" si="94"/>
        <v>2424.5510000201998</v>
      </c>
    </row>
    <row r="1136" spans="1:19" ht="14.1" customHeight="1">
      <c r="A1136" s="38">
        <v>1136</v>
      </c>
      <c r="B1136" s="253" t="s">
        <v>38</v>
      </c>
      <c r="C1136" s="253" t="s">
        <v>986</v>
      </c>
      <c r="D1136" s="284" t="s">
        <v>918</v>
      </c>
      <c r="E1136" s="49" t="s">
        <v>1583</v>
      </c>
      <c r="F1136" s="50" t="s">
        <v>1584</v>
      </c>
      <c r="G1136" s="194" t="s">
        <v>65</v>
      </c>
      <c r="H1136" s="268" t="s">
        <v>164</v>
      </c>
      <c r="I1136" s="286">
        <v>4.125</v>
      </c>
      <c r="J1136" s="287">
        <f t="shared" si="90"/>
        <v>0</v>
      </c>
      <c r="K1136" s="288" t="s">
        <v>104</v>
      </c>
      <c r="L1136" s="288"/>
      <c r="M1136" s="289">
        <f t="shared" si="91"/>
        <v>0</v>
      </c>
      <c r="N1136" s="289">
        <f t="shared" si="92"/>
        <v>0</v>
      </c>
      <c r="O1136" s="290">
        <f>IF(K1136="nio",0,IF(K1136&gt;0,VLOOKUP(G1136,'3-Productie normen'!A:K,VLOOKUP(K1136,'3-Productie normen'!$B$35:$C$41,2,FALSE),FALSE)))/VLOOKUP(B1136,'2-Kosten per locatie'!$A$12:$C$15,3,FALSE)</f>
        <v>0</v>
      </c>
      <c r="P1136" s="290">
        <f t="shared" si="93"/>
        <v>0</v>
      </c>
      <c r="Q1136" s="291"/>
      <c r="S1136" s="292">
        <f t="shared" si="94"/>
        <v>0</v>
      </c>
    </row>
    <row r="1137" spans="1:19" ht="14.1" customHeight="1">
      <c r="A1137" s="38">
        <v>1137</v>
      </c>
      <c r="B1137" s="253" t="s">
        <v>38</v>
      </c>
      <c r="C1137" s="253" t="s">
        <v>986</v>
      </c>
      <c r="D1137" s="284" t="s">
        <v>918</v>
      </c>
      <c r="E1137" s="49" t="s">
        <v>1585</v>
      </c>
      <c r="F1137" s="50" t="s">
        <v>1586</v>
      </c>
      <c r="G1137" s="268" t="s">
        <v>49</v>
      </c>
      <c r="H1137" s="268" t="s">
        <v>139</v>
      </c>
      <c r="I1137" s="286">
        <v>12.122755000095999</v>
      </c>
      <c r="J1137" s="287">
        <f t="shared" si="90"/>
        <v>200</v>
      </c>
      <c r="K1137" s="288">
        <v>200</v>
      </c>
      <c r="L1137" s="288"/>
      <c r="M1137" s="289" t="e">
        <f t="shared" si="91"/>
        <v>#DIV/0!</v>
      </c>
      <c r="N1137" s="289">
        <f t="shared" si="92"/>
        <v>0</v>
      </c>
      <c r="O1137" s="290">
        <f>IF(K1137="nio",0,IF(K1137&gt;0,VLOOKUP(G1137,'3-Productie normen'!A:K,VLOOKUP(K1137,'3-Productie normen'!$B$35:$C$41,2,FALSE),FALSE)))/VLOOKUP(B1137,'2-Kosten per locatie'!$A$12:$C$15,3,FALSE)</f>
        <v>0</v>
      </c>
      <c r="P1137" s="290">
        <f t="shared" si="93"/>
        <v>0</v>
      </c>
      <c r="Q1137" s="291"/>
      <c r="S1137" s="292">
        <f t="shared" si="94"/>
        <v>2424.5510000191998</v>
      </c>
    </row>
    <row r="1138" spans="1:19" ht="14.1" customHeight="1">
      <c r="A1138" s="38">
        <v>1138</v>
      </c>
      <c r="B1138" s="253" t="s">
        <v>38</v>
      </c>
      <c r="C1138" s="253" t="s">
        <v>986</v>
      </c>
      <c r="D1138" s="284" t="s">
        <v>918</v>
      </c>
      <c r="E1138" s="49" t="s">
        <v>1587</v>
      </c>
      <c r="F1138" s="50" t="s">
        <v>610</v>
      </c>
      <c r="G1138" s="271" t="s">
        <v>58</v>
      </c>
      <c r="H1138" s="268" t="s">
        <v>139</v>
      </c>
      <c r="I1138" s="286">
        <v>9.7554503747439991</v>
      </c>
      <c r="J1138" s="287">
        <f t="shared" si="90"/>
        <v>200</v>
      </c>
      <c r="K1138" s="288">
        <v>200</v>
      </c>
      <c r="L1138" s="288"/>
      <c r="M1138" s="289" t="e">
        <f t="shared" si="91"/>
        <v>#DIV/0!</v>
      </c>
      <c r="N1138" s="289">
        <f t="shared" si="92"/>
        <v>0</v>
      </c>
      <c r="O1138" s="290">
        <f>IF(K1138="nio",0,IF(K1138&gt;0,VLOOKUP(G1138,'3-Productie normen'!A:K,VLOOKUP(K1138,'3-Productie normen'!$B$35:$C$41,2,FALSE),FALSE)))/VLOOKUP(B1138,'2-Kosten per locatie'!$A$12:$C$15,3,FALSE)</f>
        <v>0</v>
      </c>
      <c r="P1138" s="290">
        <f t="shared" si="93"/>
        <v>0</v>
      </c>
      <c r="Q1138" s="291"/>
      <c r="S1138" s="292">
        <f t="shared" si="94"/>
        <v>1951.0900749487998</v>
      </c>
    </row>
    <row r="1139" spans="1:19" ht="14.1" customHeight="1">
      <c r="A1139" s="38">
        <v>1139</v>
      </c>
      <c r="B1139" s="253" t="s">
        <v>38</v>
      </c>
      <c r="C1139" s="253" t="s">
        <v>986</v>
      </c>
      <c r="D1139" s="284" t="s">
        <v>96</v>
      </c>
      <c r="E1139" s="49" t="s">
        <v>1588</v>
      </c>
      <c r="F1139" s="50" t="s">
        <v>1589</v>
      </c>
      <c r="G1139" s="268" t="s">
        <v>53</v>
      </c>
      <c r="H1139" s="268" t="s">
        <v>142</v>
      </c>
      <c r="I1139" s="286">
        <v>26.153138190212001</v>
      </c>
      <c r="J1139" s="287">
        <f t="shared" si="90"/>
        <v>200</v>
      </c>
      <c r="K1139" s="288">
        <v>200</v>
      </c>
      <c r="L1139" s="288"/>
      <c r="M1139" s="289" t="e">
        <f t="shared" si="91"/>
        <v>#DIV/0!</v>
      </c>
      <c r="N1139" s="289">
        <f t="shared" si="92"/>
        <v>0</v>
      </c>
      <c r="O1139" s="290">
        <f>IF(K1139="nio",0,IF(K1139&gt;0,VLOOKUP(G1139,'3-Productie normen'!A:K,VLOOKUP(K1139,'3-Productie normen'!$B$35:$C$41,2,FALSE),FALSE)))/VLOOKUP(B1139,'2-Kosten per locatie'!$A$12:$C$15,3,FALSE)</f>
        <v>0</v>
      </c>
      <c r="P1139" s="290">
        <f t="shared" si="93"/>
        <v>0</v>
      </c>
      <c r="Q1139" s="291"/>
      <c r="S1139" s="292">
        <f t="shared" si="94"/>
        <v>5230.6276380424006</v>
      </c>
    </row>
    <row r="1140" spans="1:19" ht="14.1" customHeight="1">
      <c r="A1140" s="38">
        <v>1140</v>
      </c>
      <c r="B1140" s="253" t="s">
        <v>38</v>
      </c>
      <c r="C1140" s="253" t="s">
        <v>986</v>
      </c>
      <c r="D1140" s="284" t="s">
        <v>96</v>
      </c>
      <c r="E1140" s="49" t="s">
        <v>1590</v>
      </c>
      <c r="F1140" s="50" t="s">
        <v>1591</v>
      </c>
      <c r="G1140" s="268" t="s">
        <v>47</v>
      </c>
      <c r="H1140" s="268" t="s">
        <v>142</v>
      </c>
      <c r="I1140" s="286">
        <v>19.725181708672999</v>
      </c>
      <c r="J1140" s="287">
        <f t="shared" si="90"/>
        <v>80</v>
      </c>
      <c r="K1140" s="288">
        <v>80</v>
      </c>
      <c r="L1140" s="288"/>
      <c r="M1140" s="289" t="e">
        <f t="shared" si="91"/>
        <v>#DIV/0!</v>
      </c>
      <c r="N1140" s="289">
        <f t="shared" si="92"/>
        <v>0</v>
      </c>
      <c r="O1140" s="290">
        <f>IF(K1140="nio",0,IF(K1140&gt;0,VLOOKUP(G1140,'3-Productie normen'!A:K,VLOOKUP(K1140,'3-Productie normen'!$B$35:$C$41,2,FALSE),FALSE)))/VLOOKUP(B1140,'2-Kosten per locatie'!$A$12:$C$15,3,FALSE)</f>
        <v>0</v>
      </c>
      <c r="P1140" s="290">
        <f t="shared" si="93"/>
        <v>0</v>
      </c>
      <c r="Q1140" s="291"/>
      <c r="S1140" s="292">
        <f t="shared" si="94"/>
        <v>1578.01453669384</v>
      </c>
    </row>
    <row r="1141" spans="1:19" ht="14.1" customHeight="1">
      <c r="A1141" s="38">
        <v>1141</v>
      </c>
      <c r="B1141" s="253" t="s">
        <v>38</v>
      </c>
      <c r="C1141" s="253" t="s">
        <v>986</v>
      </c>
      <c r="D1141" s="284" t="s">
        <v>96</v>
      </c>
      <c r="E1141" s="49" t="s">
        <v>1592</v>
      </c>
      <c r="F1141" s="50" t="s">
        <v>1591</v>
      </c>
      <c r="G1141" s="268" t="s">
        <v>47</v>
      </c>
      <c r="H1141" s="268" t="s">
        <v>142</v>
      </c>
      <c r="I1141" s="286">
        <v>19.725163958936999</v>
      </c>
      <c r="J1141" s="287">
        <f t="shared" si="90"/>
        <v>80</v>
      </c>
      <c r="K1141" s="288">
        <v>80</v>
      </c>
      <c r="L1141" s="288"/>
      <c r="M1141" s="289" t="e">
        <f t="shared" si="91"/>
        <v>#DIV/0!</v>
      </c>
      <c r="N1141" s="289">
        <f t="shared" si="92"/>
        <v>0</v>
      </c>
      <c r="O1141" s="290">
        <f>IF(K1141="nio",0,IF(K1141&gt;0,VLOOKUP(G1141,'3-Productie normen'!A:K,VLOOKUP(K1141,'3-Productie normen'!$B$35:$C$41,2,FALSE),FALSE)))/VLOOKUP(B1141,'2-Kosten per locatie'!$A$12:$C$15,3,FALSE)</f>
        <v>0</v>
      </c>
      <c r="P1141" s="290">
        <f t="shared" si="93"/>
        <v>0</v>
      </c>
      <c r="Q1141" s="291"/>
      <c r="S1141" s="292">
        <f t="shared" si="94"/>
        <v>1578.01311671496</v>
      </c>
    </row>
    <row r="1142" spans="1:19" ht="14.1" customHeight="1">
      <c r="A1142" s="38">
        <v>1142</v>
      </c>
      <c r="B1142" s="253" t="s">
        <v>38</v>
      </c>
      <c r="C1142" s="253" t="s">
        <v>986</v>
      </c>
      <c r="D1142" s="284" t="s">
        <v>96</v>
      </c>
      <c r="E1142" s="49" t="s">
        <v>1593</v>
      </c>
      <c r="F1142" s="50" t="s">
        <v>727</v>
      </c>
      <c r="G1142" s="271" t="s">
        <v>60</v>
      </c>
      <c r="H1142" s="268" t="s">
        <v>142</v>
      </c>
      <c r="I1142" s="286">
        <v>38.495234576925</v>
      </c>
      <c r="J1142" s="287">
        <f t="shared" si="90"/>
        <v>200</v>
      </c>
      <c r="K1142" s="288">
        <v>200</v>
      </c>
      <c r="L1142" s="288"/>
      <c r="M1142" s="289" t="e">
        <f t="shared" si="91"/>
        <v>#DIV/0!</v>
      </c>
      <c r="N1142" s="289">
        <f t="shared" si="92"/>
        <v>0</v>
      </c>
      <c r="O1142" s="290">
        <f>IF(K1142="nio",0,IF(K1142&gt;0,VLOOKUP(G1142,'3-Productie normen'!A:K,VLOOKUP(K1142,'3-Productie normen'!$B$35:$C$41,2,FALSE),FALSE)))/VLOOKUP(B1142,'2-Kosten per locatie'!$A$12:$C$15,3,FALSE)</f>
        <v>0</v>
      </c>
      <c r="P1142" s="290">
        <f t="shared" si="93"/>
        <v>0</v>
      </c>
      <c r="Q1142" s="291"/>
      <c r="S1142" s="292">
        <f t="shared" si="94"/>
        <v>7699.0469153849999</v>
      </c>
    </row>
    <row r="1143" spans="1:19" ht="14.1" customHeight="1">
      <c r="A1143" s="38">
        <v>1143</v>
      </c>
      <c r="B1143" s="253" t="s">
        <v>38</v>
      </c>
      <c r="C1143" s="253" t="s">
        <v>986</v>
      </c>
      <c r="D1143" s="284" t="s">
        <v>96</v>
      </c>
      <c r="E1143" s="49" t="s">
        <v>1594</v>
      </c>
      <c r="F1143" s="50" t="s">
        <v>1385</v>
      </c>
      <c r="G1143" s="268" t="s">
        <v>56</v>
      </c>
      <c r="H1143" s="268" t="s">
        <v>142</v>
      </c>
      <c r="I1143" s="286">
        <v>74.807879745592999</v>
      </c>
      <c r="J1143" s="287">
        <f t="shared" si="90"/>
        <v>200</v>
      </c>
      <c r="K1143" s="288">
        <v>200</v>
      </c>
      <c r="L1143" s="288"/>
      <c r="M1143" s="289" t="e">
        <f t="shared" si="91"/>
        <v>#DIV/0!</v>
      </c>
      <c r="N1143" s="289">
        <f t="shared" si="92"/>
        <v>0</v>
      </c>
      <c r="O1143" s="290">
        <f>IF(K1143="nio",0,IF(K1143&gt;0,VLOOKUP(G1143,'3-Productie normen'!A:K,VLOOKUP(K1143,'3-Productie normen'!$B$35:$C$41,2,FALSE),FALSE)))/VLOOKUP(B1143,'2-Kosten per locatie'!$A$12:$C$15,3,FALSE)</f>
        <v>0</v>
      </c>
      <c r="P1143" s="290">
        <f t="shared" si="93"/>
        <v>0</v>
      </c>
      <c r="Q1143" s="291"/>
      <c r="S1143" s="292">
        <f t="shared" si="94"/>
        <v>14961.5759491186</v>
      </c>
    </row>
    <row r="1144" spans="1:19" ht="14.1" customHeight="1">
      <c r="A1144" s="38">
        <v>1144</v>
      </c>
      <c r="B1144" s="253" t="s">
        <v>38</v>
      </c>
      <c r="C1144" s="253" t="s">
        <v>986</v>
      </c>
      <c r="D1144" s="284" t="s">
        <v>96</v>
      </c>
      <c r="E1144" s="49" t="s">
        <v>1595</v>
      </c>
      <c r="F1144" s="50" t="s">
        <v>727</v>
      </c>
      <c r="G1144" s="271" t="s">
        <v>60</v>
      </c>
      <c r="H1144" s="268" t="s">
        <v>142</v>
      </c>
      <c r="I1144" s="286">
        <v>39.448937495532</v>
      </c>
      <c r="J1144" s="287">
        <f t="shared" si="90"/>
        <v>200</v>
      </c>
      <c r="K1144" s="288">
        <v>200</v>
      </c>
      <c r="L1144" s="288"/>
      <c r="M1144" s="289" t="e">
        <f t="shared" si="91"/>
        <v>#DIV/0!</v>
      </c>
      <c r="N1144" s="289">
        <f t="shared" si="92"/>
        <v>0</v>
      </c>
      <c r="O1144" s="290">
        <f>IF(K1144="nio",0,IF(K1144&gt;0,VLOOKUP(G1144,'3-Productie normen'!A:K,VLOOKUP(K1144,'3-Productie normen'!$B$35:$C$41,2,FALSE),FALSE)))/VLOOKUP(B1144,'2-Kosten per locatie'!$A$12:$C$15,3,FALSE)</f>
        <v>0</v>
      </c>
      <c r="P1144" s="290">
        <f t="shared" si="93"/>
        <v>0</v>
      </c>
      <c r="Q1144" s="291"/>
      <c r="S1144" s="292">
        <f t="shared" si="94"/>
        <v>7889.7874991064</v>
      </c>
    </row>
    <row r="1145" spans="1:19" ht="14.1" customHeight="1">
      <c r="A1145" s="38">
        <v>1145</v>
      </c>
      <c r="B1145" s="253" t="s">
        <v>38</v>
      </c>
      <c r="C1145" s="253" t="s">
        <v>986</v>
      </c>
      <c r="D1145" s="284" t="s">
        <v>96</v>
      </c>
      <c r="E1145" s="49" t="s">
        <v>1596</v>
      </c>
      <c r="F1145" s="50" t="s">
        <v>1591</v>
      </c>
      <c r="G1145" s="268" t="s">
        <v>47</v>
      </c>
      <c r="H1145" s="268" t="s">
        <v>142</v>
      </c>
      <c r="I1145" s="286">
        <v>19.726317412259998</v>
      </c>
      <c r="J1145" s="287">
        <f t="shared" si="90"/>
        <v>80</v>
      </c>
      <c r="K1145" s="288">
        <v>80</v>
      </c>
      <c r="L1145" s="288"/>
      <c r="M1145" s="289" t="e">
        <f t="shared" si="91"/>
        <v>#DIV/0!</v>
      </c>
      <c r="N1145" s="289">
        <f t="shared" si="92"/>
        <v>0</v>
      </c>
      <c r="O1145" s="290">
        <f>IF(K1145="nio",0,IF(K1145&gt;0,VLOOKUP(G1145,'3-Productie normen'!A:K,VLOOKUP(K1145,'3-Productie normen'!$B$35:$C$41,2,FALSE),FALSE)))/VLOOKUP(B1145,'2-Kosten per locatie'!$A$12:$C$15,3,FALSE)</f>
        <v>0</v>
      </c>
      <c r="P1145" s="290">
        <f t="shared" si="93"/>
        <v>0</v>
      </c>
      <c r="Q1145" s="291"/>
      <c r="S1145" s="292">
        <f t="shared" si="94"/>
        <v>1578.1053929807999</v>
      </c>
    </row>
    <row r="1146" spans="1:19" ht="14.1" customHeight="1">
      <c r="A1146" s="38">
        <v>1146</v>
      </c>
      <c r="B1146" s="253" t="s">
        <v>38</v>
      </c>
      <c r="C1146" s="253" t="s">
        <v>986</v>
      </c>
      <c r="D1146" s="284" t="s">
        <v>96</v>
      </c>
      <c r="E1146" s="49" t="s">
        <v>1597</v>
      </c>
      <c r="F1146" s="50" t="s">
        <v>1591</v>
      </c>
      <c r="G1146" s="268" t="s">
        <v>47</v>
      </c>
      <c r="H1146" s="268" t="s">
        <v>142</v>
      </c>
      <c r="I1146" s="286">
        <v>19.723744174659</v>
      </c>
      <c r="J1146" s="287">
        <f t="shared" si="90"/>
        <v>80</v>
      </c>
      <c r="K1146" s="288">
        <v>80</v>
      </c>
      <c r="L1146" s="288"/>
      <c r="M1146" s="289" t="e">
        <f t="shared" si="91"/>
        <v>#DIV/0!</v>
      </c>
      <c r="N1146" s="289">
        <f t="shared" si="92"/>
        <v>0</v>
      </c>
      <c r="O1146" s="290">
        <f>IF(K1146="nio",0,IF(K1146&gt;0,VLOOKUP(G1146,'3-Productie normen'!A:K,VLOOKUP(K1146,'3-Productie normen'!$B$35:$C$41,2,FALSE),FALSE)))/VLOOKUP(B1146,'2-Kosten per locatie'!$A$12:$C$15,3,FALSE)</f>
        <v>0</v>
      </c>
      <c r="P1146" s="290">
        <f t="shared" si="93"/>
        <v>0</v>
      </c>
      <c r="Q1146" s="291"/>
      <c r="S1146" s="292">
        <f t="shared" si="94"/>
        <v>1577.8995339727201</v>
      </c>
    </row>
    <row r="1147" spans="1:19" ht="14.1" customHeight="1">
      <c r="A1147" s="38">
        <v>1147</v>
      </c>
      <c r="B1147" s="253" t="s">
        <v>38</v>
      </c>
      <c r="C1147" s="253" t="s">
        <v>986</v>
      </c>
      <c r="D1147" s="284" t="s">
        <v>96</v>
      </c>
      <c r="E1147" s="49" t="s">
        <v>1598</v>
      </c>
      <c r="F1147" s="50" t="s">
        <v>968</v>
      </c>
      <c r="G1147" s="268" t="s">
        <v>47</v>
      </c>
      <c r="H1147" s="268" t="s">
        <v>142</v>
      </c>
      <c r="I1147" s="286">
        <v>26.154234981622</v>
      </c>
      <c r="J1147" s="287">
        <f t="shared" si="90"/>
        <v>80</v>
      </c>
      <c r="K1147" s="288">
        <v>80</v>
      </c>
      <c r="L1147" s="288"/>
      <c r="M1147" s="289" t="e">
        <f t="shared" si="91"/>
        <v>#DIV/0!</v>
      </c>
      <c r="N1147" s="289">
        <f t="shared" si="92"/>
        <v>0</v>
      </c>
      <c r="O1147" s="290">
        <f>IF(K1147="nio",0,IF(K1147&gt;0,VLOOKUP(G1147,'3-Productie normen'!A:K,VLOOKUP(K1147,'3-Productie normen'!$B$35:$C$41,2,FALSE),FALSE)))/VLOOKUP(B1147,'2-Kosten per locatie'!$A$12:$C$15,3,FALSE)</f>
        <v>0</v>
      </c>
      <c r="P1147" s="290">
        <f t="shared" si="93"/>
        <v>0</v>
      </c>
      <c r="Q1147" s="291"/>
      <c r="S1147" s="292">
        <f t="shared" si="94"/>
        <v>2092.33879852976</v>
      </c>
    </row>
    <row r="1148" spans="1:19" ht="14.1" customHeight="1">
      <c r="A1148" s="38">
        <v>1148</v>
      </c>
      <c r="B1148" s="253" t="s">
        <v>38</v>
      </c>
      <c r="C1148" s="253" t="s">
        <v>986</v>
      </c>
      <c r="D1148" s="284" t="s">
        <v>96</v>
      </c>
      <c r="E1148" s="49" t="s">
        <v>1599</v>
      </c>
      <c r="F1148" s="50" t="s">
        <v>417</v>
      </c>
      <c r="G1148" s="194" t="s">
        <v>65</v>
      </c>
      <c r="H1148" s="268" t="s">
        <v>164</v>
      </c>
      <c r="I1148" s="286">
        <v>29.021169473655998</v>
      </c>
      <c r="J1148" s="287">
        <f t="shared" si="90"/>
        <v>0</v>
      </c>
      <c r="K1148" s="288" t="s">
        <v>104</v>
      </c>
      <c r="L1148" s="288"/>
      <c r="M1148" s="289">
        <f t="shared" si="91"/>
        <v>0</v>
      </c>
      <c r="N1148" s="289">
        <f t="shared" si="92"/>
        <v>0</v>
      </c>
      <c r="O1148" s="290">
        <f>IF(K1148="nio",0,IF(K1148&gt;0,VLOOKUP(G1148,'3-Productie normen'!A:K,VLOOKUP(K1148,'3-Productie normen'!$B$35:$C$41,2,FALSE),FALSE)))/VLOOKUP(B1148,'2-Kosten per locatie'!$A$12:$C$15,3,FALSE)</f>
        <v>0</v>
      </c>
      <c r="P1148" s="290">
        <f t="shared" si="93"/>
        <v>0</v>
      </c>
      <c r="Q1148" s="291"/>
      <c r="S1148" s="292">
        <f t="shared" si="94"/>
        <v>0</v>
      </c>
    </row>
    <row r="1149" spans="1:19" ht="14.1" customHeight="1">
      <c r="A1149" s="38">
        <v>1149</v>
      </c>
      <c r="B1149" s="253" t="s">
        <v>38</v>
      </c>
      <c r="C1149" s="253" t="s">
        <v>986</v>
      </c>
      <c r="D1149" s="284" t="s">
        <v>96</v>
      </c>
      <c r="E1149" s="49" t="s">
        <v>1600</v>
      </c>
      <c r="F1149" s="50" t="s">
        <v>1601</v>
      </c>
      <c r="G1149" s="271" t="s">
        <v>60</v>
      </c>
      <c r="H1149" s="268" t="s">
        <v>142</v>
      </c>
      <c r="I1149" s="286">
        <v>77.759999151529996</v>
      </c>
      <c r="J1149" s="287">
        <f t="shared" si="90"/>
        <v>200</v>
      </c>
      <c r="K1149" s="288">
        <v>200</v>
      </c>
      <c r="L1149" s="288"/>
      <c r="M1149" s="289" t="e">
        <f t="shared" si="91"/>
        <v>#DIV/0!</v>
      </c>
      <c r="N1149" s="289">
        <f t="shared" si="92"/>
        <v>0</v>
      </c>
      <c r="O1149" s="290">
        <f>IF(K1149="nio",0,IF(K1149&gt;0,VLOOKUP(G1149,'3-Productie normen'!A:K,VLOOKUP(K1149,'3-Productie normen'!$B$35:$C$41,2,FALSE),FALSE)))/VLOOKUP(B1149,'2-Kosten per locatie'!$A$12:$C$15,3,FALSE)</f>
        <v>0</v>
      </c>
      <c r="P1149" s="290">
        <f t="shared" si="93"/>
        <v>0</v>
      </c>
      <c r="Q1149" s="291"/>
      <c r="S1149" s="292">
        <f t="shared" si="94"/>
        <v>15551.999830305998</v>
      </c>
    </row>
    <row r="1150" spans="1:19" ht="14.1" customHeight="1">
      <c r="A1150" s="38">
        <v>1150</v>
      </c>
      <c r="B1150" s="253" t="s">
        <v>38</v>
      </c>
      <c r="C1150" s="253" t="s">
        <v>986</v>
      </c>
      <c r="D1150" s="284" t="s">
        <v>96</v>
      </c>
      <c r="E1150" s="49" t="s">
        <v>1602</v>
      </c>
      <c r="F1150" s="50" t="s">
        <v>1603</v>
      </c>
      <c r="G1150" s="271" t="s">
        <v>61</v>
      </c>
      <c r="H1150" s="268" t="s">
        <v>142</v>
      </c>
      <c r="I1150" s="286">
        <v>37.322664135838998</v>
      </c>
      <c r="J1150" s="287">
        <f t="shared" si="90"/>
        <v>200</v>
      </c>
      <c r="K1150" s="288">
        <v>200</v>
      </c>
      <c r="L1150" s="288"/>
      <c r="M1150" s="289" t="e">
        <f t="shared" si="91"/>
        <v>#DIV/0!</v>
      </c>
      <c r="N1150" s="289">
        <f t="shared" si="92"/>
        <v>0</v>
      </c>
      <c r="O1150" s="290">
        <f>IF(K1150="nio",0,IF(K1150&gt;0,VLOOKUP(G1150,'3-Productie normen'!A:K,VLOOKUP(K1150,'3-Productie normen'!$B$35:$C$41,2,FALSE),FALSE)))/VLOOKUP(B1150,'2-Kosten per locatie'!$A$12:$C$15,3,FALSE)</f>
        <v>0</v>
      </c>
      <c r="P1150" s="290">
        <f t="shared" si="93"/>
        <v>0</v>
      </c>
      <c r="Q1150" s="291"/>
      <c r="S1150" s="292">
        <f t="shared" si="94"/>
        <v>7464.5328271678</v>
      </c>
    </row>
    <row r="1151" spans="1:19" ht="14.1" customHeight="1">
      <c r="A1151" s="38">
        <v>1151</v>
      </c>
      <c r="B1151" s="253" t="s">
        <v>38</v>
      </c>
      <c r="C1151" s="253" t="s">
        <v>986</v>
      </c>
      <c r="D1151" s="284" t="s">
        <v>96</v>
      </c>
      <c r="E1151" s="49" t="s">
        <v>1604</v>
      </c>
      <c r="F1151" s="50" t="s">
        <v>210</v>
      </c>
      <c r="G1151" s="268" t="s">
        <v>49</v>
      </c>
      <c r="H1151" s="268" t="s">
        <v>164</v>
      </c>
      <c r="I1151" s="286">
        <v>70.064222210584006</v>
      </c>
      <c r="J1151" s="287">
        <f t="shared" ref="J1151:J1214" si="95">SUM(K1151:L1151)</f>
        <v>200</v>
      </c>
      <c r="K1151" s="288">
        <v>200</v>
      </c>
      <c r="L1151" s="288"/>
      <c r="M1151" s="289" t="e">
        <f t="shared" ref="M1151:M1214" si="96">IF(K1151="nio",0,IF(K1151&gt;0,K1151*I1151/O1151,0))</f>
        <v>#DIV/0!</v>
      </c>
      <c r="N1151" s="289">
        <f t="shared" ref="N1151:N1214" si="97">IF(L1151&gt;0,L1151*I1151/P1151,0)</f>
        <v>0</v>
      </c>
      <c r="O1151" s="290">
        <f>IF(K1151="nio",0,IF(K1151&gt;0,VLOOKUP(G1151,'3-Productie normen'!A:K,VLOOKUP(K1151,'3-Productie normen'!$B$35:$C$41,2,FALSE),FALSE)))/VLOOKUP(B1151,'2-Kosten per locatie'!$A$12:$C$15,3,FALSE)</f>
        <v>0</v>
      </c>
      <c r="P1151" s="290">
        <f t="shared" ref="P1151:P1214" si="98">IF(L1151&gt;0,O1151*$P$8,0)</f>
        <v>0</v>
      </c>
      <c r="Q1151" s="291"/>
      <c r="S1151" s="292">
        <f t="shared" ref="S1151:S1214" si="99">J1151*I1151</f>
        <v>14012.844442116801</v>
      </c>
    </row>
    <row r="1152" spans="1:19" ht="14.1" customHeight="1">
      <c r="A1152" s="38">
        <v>1152</v>
      </c>
      <c r="B1152" s="253" t="s">
        <v>38</v>
      </c>
      <c r="C1152" s="253" t="s">
        <v>986</v>
      </c>
      <c r="D1152" s="284" t="s">
        <v>96</v>
      </c>
      <c r="E1152" s="49" t="s">
        <v>1605</v>
      </c>
      <c r="F1152" s="50" t="s">
        <v>210</v>
      </c>
      <c r="G1152" s="268" t="s">
        <v>49</v>
      </c>
      <c r="H1152" s="268" t="s">
        <v>164</v>
      </c>
      <c r="I1152" s="286">
        <v>122.898458075194</v>
      </c>
      <c r="J1152" s="287">
        <f t="shared" si="95"/>
        <v>200</v>
      </c>
      <c r="K1152" s="288">
        <v>200</v>
      </c>
      <c r="L1152" s="288"/>
      <c r="M1152" s="289" t="e">
        <f t="shared" si="96"/>
        <v>#DIV/0!</v>
      </c>
      <c r="N1152" s="289">
        <f t="shared" si="97"/>
        <v>0</v>
      </c>
      <c r="O1152" s="290">
        <f>IF(K1152="nio",0,IF(K1152&gt;0,VLOOKUP(G1152,'3-Productie normen'!A:K,VLOOKUP(K1152,'3-Productie normen'!$B$35:$C$41,2,FALSE),FALSE)))/VLOOKUP(B1152,'2-Kosten per locatie'!$A$12:$C$15,3,FALSE)</f>
        <v>0</v>
      </c>
      <c r="P1152" s="290">
        <f t="shared" si="98"/>
        <v>0</v>
      </c>
      <c r="Q1152" s="291"/>
      <c r="S1152" s="292">
        <f t="shared" si="99"/>
        <v>24579.691615038799</v>
      </c>
    </row>
    <row r="1153" spans="1:19" ht="14.1" customHeight="1">
      <c r="A1153" s="38">
        <v>1153</v>
      </c>
      <c r="B1153" s="253" t="s">
        <v>38</v>
      </c>
      <c r="C1153" s="253" t="s">
        <v>986</v>
      </c>
      <c r="D1153" s="284" t="s">
        <v>96</v>
      </c>
      <c r="E1153" s="49" t="s">
        <v>1606</v>
      </c>
      <c r="F1153" s="50" t="s">
        <v>610</v>
      </c>
      <c r="G1153" s="271" t="s">
        <v>58</v>
      </c>
      <c r="H1153" s="268" t="s">
        <v>970</v>
      </c>
      <c r="I1153" s="286">
        <v>4.48324842301</v>
      </c>
      <c r="J1153" s="287">
        <f t="shared" si="95"/>
        <v>200</v>
      </c>
      <c r="K1153" s="288">
        <v>200</v>
      </c>
      <c r="L1153" s="288"/>
      <c r="M1153" s="289" t="e">
        <f t="shared" si="96"/>
        <v>#DIV/0!</v>
      </c>
      <c r="N1153" s="289">
        <f t="shared" si="97"/>
        <v>0</v>
      </c>
      <c r="O1153" s="290">
        <f>IF(K1153="nio",0,IF(K1153&gt;0,VLOOKUP(G1153,'3-Productie normen'!A:K,VLOOKUP(K1153,'3-Productie normen'!$B$35:$C$41,2,FALSE),FALSE)))/VLOOKUP(B1153,'2-Kosten per locatie'!$A$12:$C$15,3,FALSE)</f>
        <v>0</v>
      </c>
      <c r="P1153" s="290">
        <f t="shared" si="98"/>
        <v>0</v>
      </c>
      <c r="Q1153" s="291"/>
      <c r="S1153" s="292">
        <f t="shared" si="99"/>
        <v>896.64968460199998</v>
      </c>
    </row>
    <row r="1154" spans="1:19" ht="14.1" customHeight="1">
      <c r="A1154" s="38">
        <v>1154</v>
      </c>
      <c r="B1154" s="253" t="s">
        <v>38</v>
      </c>
      <c r="C1154" s="253" t="s">
        <v>986</v>
      </c>
      <c r="D1154" s="284" t="s">
        <v>96</v>
      </c>
      <c r="E1154" s="49" t="s">
        <v>1607</v>
      </c>
      <c r="F1154" s="50" t="s">
        <v>1608</v>
      </c>
      <c r="G1154" s="268" t="s">
        <v>54</v>
      </c>
      <c r="H1154" s="268" t="s">
        <v>142</v>
      </c>
      <c r="I1154" s="286">
        <v>237.808735788609</v>
      </c>
      <c r="J1154" s="287">
        <f t="shared" si="95"/>
        <v>200</v>
      </c>
      <c r="K1154" s="288">
        <v>200</v>
      </c>
      <c r="L1154" s="288"/>
      <c r="M1154" s="289" t="e">
        <f t="shared" si="96"/>
        <v>#DIV/0!</v>
      </c>
      <c r="N1154" s="289">
        <f t="shared" si="97"/>
        <v>0</v>
      </c>
      <c r="O1154" s="290">
        <f>IF(K1154="nio",0,IF(K1154&gt;0,VLOOKUP(G1154,'3-Productie normen'!A:K,VLOOKUP(K1154,'3-Productie normen'!$B$35:$C$41,2,FALSE),FALSE)))/VLOOKUP(B1154,'2-Kosten per locatie'!$A$12:$C$15,3,FALSE)</f>
        <v>0</v>
      </c>
      <c r="P1154" s="290">
        <f t="shared" si="98"/>
        <v>0</v>
      </c>
      <c r="Q1154" s="291"/>
      <c r="S1154" s="292">
        <f t="shared" si="99"/>
        <v>47561.747157721802</v>
      </c>
    </row>
    <row r="1155" spans="1:19" ht="14.1" customHeight="1">
      <c r="A1155" s="38">
        <v>1155</v>
      </c>
      <c r="B1155" s="253" t="s">
        <v>38</v>
      </c>
      <c r="C1155" s="253" t="s">
        <v>986</v>
      </c>
      <c r="D1155" s="284" t="s">
        <v>96</v>
      </c>
      <c r="E1155" s="49" t="s">
        <v>1609</v>
      </c>
      <c r="F1155" s="50" t="s">
        <v>1610</v>
      </c>
      <c r="G1155" s="268" t="s">
        <v>48</v>
      </c>
      <c r="H1155" s="268" t="s">
        <v>139</v>
      </c>
      <c r="I1155" s="286">
        <v>5.64</v>
      </c>
      <c r="J1155" s="287">
        <f t="shared" si="95"/>
        <v>400</v>
      </c>
      <c r="K1155" s="288">
        <v>200</v>
      </c>
      <c r="L1155" s="288">
        <v>200</v>
      </c>
      <c r="M1155" s="289" t="e">
        <f t="shared" si="96"/>
        <v>#DIV/0!</v>
      </c>
      <c r="N1155" s="289" t="e">
        <f t="shared" si="97"/>
        <v>#DIV/0!</v>
      </c>
      <c r="O1155" s="290">
        <f>IF(K1155="nio",0,IF(K1155&gt;0,VLOOKUP(G1155,'3-Productie normen'!A:K,VLOOKUP(K1155,'3-Productie normen'!$B$35:$C$41,2,FALSE),FALSE)))/VLOOKUP(B1155,'2-Kosten per locatie'!$A$12:$C$15,3,FALSE)</f>
        <v>0</v>
      </c>
      <c r="P1155" s="290">
        <f t="shared" si="98"/>
        <v>0</v>
      </c>
      <c r="Q1155" s="291"/>
      <c r="S1155" s="292">
        <f t="shared" si="99"/>
        <v>2256</v>
      </c>
    </row>
    <row r="1156" spans="1:19" ht="14.1" customHeight="1">
      <c r="A1156" s="38">
        <v>1156</v>
      </c>
      <c r="B1156" s="253" t="s">
        <v>38</v>
      </c>
      <c r="C1156" s="253" t="s">
        <v>986</v>
      </c>
      <c r="D1156" s="284" t="s">
        <v>96</v>
      </c>
      <c r="E1156" s="49" t="s">
        <v>1611</v>
      </c>
      <c r="F1156" s="50" t="s">
        <v>1612</v>
      </c>
      <c r="G1156" s="268" t="s">
        <v>48</v>
      </c>
      <c r="H1156" s="268" t="s">
        <v>139</v>
      </c>
      <c r="I1156" s="286">
        <v>1.6919999999999999</v>
      </c>
      <c r="J1156" s="287">
        <f t="shared" si="95"/>
        <v>400</v>
      </c>
      <c r="K1156" s="288">
        <v>200</v>
      </c>
      <c r="L1156" s="288">
        <v>200</v>
      </c>
      <c r="M1156" s="289" t="e">
        <f t="shared" si="96"/>
        <v>#DIV/0!</v>
      </c>
      <c r="N1156" s="289" t="e">
        <f t="shared" si="97"/>
        <v>#DIV/0!</v>
      </c>
      <c r="O1156" s="290">
        <f>IF(K1156="nio",0,IF(K1156&gt;0,VLOOKUP(G1156,'3-Productie normen'!A:K,VLOOKUP(K1156,'3-Productie normen'!$B$35:$C$41,2,FALSE),FALSE)))/VLOOKUP(B1156,'2-Kosten per locatie'!$A$12:$C$15,3,FALSE)</f>
        <v>0</v>
      </c>
      <c r="P1156" s="290">
        <f t="shared" si="98"/>
        <v>0</v>
      </c>
      <c r="Q1156" s="291"/>
      <c r="S1156" s="292">
        <f t="shared" si="99"/>
        <v>676.8</v>
      </c>
    </row>
    <row r="1157" spans="1:19" ht="14.1" customHeight="1">
      <c r="A1157" s="38">
        <v>1157</v>
      </c>
      <c r="B1157" s="253" t="s">
        <v>38</v>
      </c>
      <c r="C1157" s="253" t="s">
        <v>986</v>
      </c>
      <c r="D1157" s="284" t="s">
        <v>96</v>
      </c>
      <c r="E1157" s="49" t="s">
        <v>1613</v>
      </c>
      <c r="F1157" s="50" t="s">
        <v>1614</v>
      </c>
      <c r="G1157" s="268" t="s">
        <v>48</v>
      </c>
      <c r="H1157" s="268" t="s">
        <v>139</v>
      </c>
      <c r="I1157" s="286">
        <v>1.6214999999999999</v>
      </c>
      <c r="J1157" s="287">
        <f t="shared" si="95"/>
        <v>400</v>
      </c>
      <c r="K1157" s="288">
        <v>200</v>
      </c>
      <c r="L1157" s="288">
        <v>200</v>
      </c>
      <c r="M1157" s="289" t="e">
        <f t="shared" si="96"/>
        <v>#DIV/0!</v>
      </c>
      <c r="N1157" s="289" t="e">
        <f t="shared" si="97"/>
        <v>#DIV/0!</v>
      </c>
      <c r="O1157" s="290">
        <f>IF(K1157="nio",0,IF(K1157&gt;0,VLOOKUP(G1157,'3-Productie normen'!A:K,VLOOKUP(K1157,'3-Productie normen'!$B$35:$C$41,2,FALSE),FALSE)))/VLOOKUP(B1157,'2-Kosten per locatie'!$A$12:$C$15,3,FALSE)</f>
        <v>0</v>
      </c>
      <c r="P1157" s="290">
        <f t="shared" si="98"/>
        <v>0</v>
      </c>
      <c r="Q1157" s="291"/>
      <c r="S1157" s="292">
        <f t="shared" si="99"/>
        <v>648.6</v>
      </c>
    </row>
    <row r="1158" spans="1:19" ht="14.1" customHeight="1">
      <c r="A1158" s="38">
        <v>1158</v>
      </c>
      <c r="B1158" s="253" t="s">
        <v>38</v>
      </c>
      <c r="C1158" s="253" t="s">
        <v>986</v>
      </c>
      <c r="D1158" s="284" t="s">
        <v>96</v>
      </c>
      <c r="E1158" s="49" t="s">
        <v>1615</v>
      </c>
      <c r="F1158" s="50" t="s">
        <v>289</v>
      </c>
      <c r="G1158" s="194" t="s">
        <v>65</v>
      </c>
      <c r="H1158" s="268" t="s">
        <v>164</v>
      </c>
      <c r="I1158" s="286">
        <v>5.2851484767399999</v>
      </c>
      <c r="J1158" s="287">
        <f t="shared" si="95"/>
        <v>0</v>
      </c>
      <c r="K1158" s="288" t="s">
        <v>104</v>
      </c>
      <c r="L1158" s="288"/>
      <c r="M1158" s="289">
        <f t="shared" si="96"/>
        <v>0</v>
      </c>
      <c r="N1158" s="289">
        <f t="shared" si="97"/>
        <v>0</v>
      </c>
      <c r="O1158" s="290">
        <f>IF(K1158="nio",0,IF(K1158&gt;0,VLOOKUP(G1158,'3-Productie normen'!A:K,VLOOKUP(K1158,'3-Productie normen'!$B$35:$C$41,2,FALSE),FALSE)))/VLOOKUP(B1158,'2-Kosten per locatie'!$A$12:$C$15,3,FALSE)</f>
        <v>0</v>
      </c>
      <c r="P1158" s="290">
        <f t="shared" si="98"/>
        <v>0</v>
      </c>
      <c r="Q1158" s="291"/>
      <c r="S1158" s="292">
        <f t="shared" si="99"/>
        <v>0</v>
      </c>
    </row>
    <row r="1159" spans="1:19" ht="14.1" customHeight="1">
      <c r="A1159" s="38">
        <v>1159</v>
      </c>
      <c r="B1159" s="253" t="s">
        <v>38</v>
      </c>
      <c r="C1159" s="253" t="s">
        <v>986</v>
      </c>
      <c r="D1159" s="284" t="s">
        <v>96</v>
      </c>
      <c r="E1159" s="49" t="s">
        <v>1616</v>
      </c>
      <c r="F1159" s="50" t="s">
        <v>289</v>
      </c>
      <c r="G1159" s="194" t="s">
        <v>65</v>
      </c>
      <c r="H1159" s="268" t="s">
        <v>164</v>
      </c>
      <c r="I1159" s="286">
        <v>0.43961015622400001</v>
      </c>
      <c r="J1159" s="287">
        <f t="shared" si="95"/>
        <v>0</v>
      </c>
      <c r="K1159" s="288" t="s">
        <v>104</v>
      </c>
      <c r="L1159" s="288"/>
      <c r="M1159" s="289">
        <f t="shared" si="96"/>
        <v>0</v>
      </c>
      <c r="N1159" s="289">
        <f t="shared" si="97"/>
        <v>0</v>
      </c>
      <c r="O1159" s="290">
        <f>IF(K1159="nio",0,IF(K1159&gt;0,VLOOKUP(G1159,'3-Productie normen'!A:K,VLOOKUP(K1159,'3-Productie normen'!$B$35:$C$41,2,FALSE),FALSE)))/VLOOKUP(B1159,'2-Kosten per locatie'!$A$12:$C$15,3,FALSE)</f>
        <v>0</v>
      </c>
      <c r="P1159" s="290">
        <f t="shared" si="98"/>
        <v>0</v>
      </c>
      <c r="Q1159" s="291"/>
      <c r="S1159" s="292">
        <f t="shared" si="99"/>
        <v>0</v>
      </c>
    </row>
    <row r="1160" spans="1:19" ht="14.1" customHeight="1">
      <c r="A1160" s="38">
        <v>1160</v>
      </c>
      <c r="B1160" s="253" t="s">
        <v>38</v>
      </c>
      <c r="C1160" s="253" t="s">
        <v>986</v>
      </c>
      <c r="D1160" s="284" t="s">
        <v>96</v>
      </c>
      <c r="E1160" s="49" t="s">
        <v>1617</v>
      </c>
      <c r="F1160" s="50" t="s">
        <v>1618</v>
      </c>
      <c r="G1160" s="268" t="s">
        <v>48</v>
      </c>
      <c r="H1160" s="268" t="s">
        <v>139</v>
      </c>
      <c r="I1160" s="286">
        <v>5.64</v>
      </c>
      <c r="J1160" s="287">
        <f t="shared" si="95"/>
        <v>400</v>
      </c>
      <c r="K1160" s="288">
        <v>200</v>
      </c>
      <c r="L1160" s="288">
        <v>200</v>
      </c>
      <c r="M1160" s="289" t="e">
        <f t="shared" si="96"/>
        <v>#DIV/0!</v>
      </c>
      <c r="N1160" s="289" t="e">
        <f t="shared" si="97"/>
        <v>#DIV/0!</v>
      </c>
      <c r="O1160" s="290">
        <f>IF(K1160="nio",0,IF(K1160&gt;0,VLOOKUP(G1160,'3-Productie normen'!A:K,VLOOKUP(K1160,'3-Productie normen'!$B$35:$C$41,2,FALSE),FALSE)))/VLOOKUP(B1160,'2-Kosten per locatie'!$A$12:$C$15,3,FALSE)</f>
        <v>0</v>
      </c>
      <c r="P1160" s="290">
        <f t="shared" si="98"/>
        <v>0</v>
      </c>
      <c r="Q1160" s="291"/>
      <c r="S1160" s="292">
        <f t="shared" si="99"/>
        <v>2256</v>
      </c>
    </row>
    <row r="1161" spans="1:19" ht="14.1" customHeight="1">
      <c r="A1161" s="38">
        <v>1161</v>
      </c>
      <c r="B1161" s="253" t="s">
        <v>38</v>
      </c>
      <c r="C1161" s="253" t="s">
        <v>986</v>
      </c>
      <c r="D1161" s="284" t="s">
        <v>96</v>
      </c>
      <c r="E1161" s="49" t="s">
        <v>1619</v>
      </c>
      <c r="F1161" s="50" t="s">
        <v>1620</v>
      </c>
      <c r="G1161" s="268" t="s">
        <v>48</v>
      </c>
      <c r="H1161" s="268" t="s">
        <v>139</v>
      </c>
      <c r="I1161" s="286">
        <v>1.6919999999999999</v>
      </c>
      <c r="J1161" s="287">
        <f t="shared" si="95"/>
        <v>400</v>
      </c>
      <c r="K1161" s="288">
        <v>200</v>
      </c>
      <c r="L1161" s="288">
        <v>200</v>
      </c>
      <c r="M1161" s="289" t="e">
        <f t="shared" si="96"/>
        <v>#DIV/0!</v>
      </c>
      <c r="N1161" s="289" t="e">
        <f t="shared" si="97"/>
        <v>#DIV/0!</v>
      </c>
      <c r="O1161" s="290">
        <f>IF(K1161="nio",0,IF(K1161&gt;0,VLOOKUP(G1161,'3-Productie normen'!A:K,VLOOKUP(K1161,'3-Productie normen'!$B$35:$C$41,2,FALSE),FALSE)))/VLOOKUP(B1161,'2-Kosten per locatie'!$A$12:$C$15,3,FALSE)</f>
        <v>0</v>
      </c>
      <c r="P1161" s="290">
        <f t="shared" si="98"/>
        <v>0</v>
      </c>
      <c r="Q1161" s="291"/>
      <c r="S1161" s="292">
        <f t="shared" si="99"/>
        <v>676.8</v>
      </c>
    </row>
    <row r="1162" spans="1:19" ht="14.1" customHeight="1">
      <c r="A1162" s="38">
        <v>1162</v>
      </c>
      <c r="B1162" s="253" t="s">
        <v>38</v>
      </c>
      <c r="C1162" s="253" t="s">
        <v>986</v>
      </c>
      <c r="D1162" s="284" t="s">
        <v>96</v>
      </c>
      <c r="E1162" s="49" t="s">
        <v>1621</v>
      </c>
      <c r="F1162" s="50" t="s">
        <v>1622</v>
      </c>
      <c r="G1162" s="268" t="s">
        <v>48</v>
      </c>
      <c r="H1162" s="268" t="s">
        <v>139</v>
      </c>
      <c r="I1162" s="286">
        <v>1.6214999999999999</v>
      </c>
      <c r="J1162" s="287">
        <f t="shared" si="95"/>
        <v>400</v>
      </c>
      <c r="K1162" s="288">
        <v>200</v>
      </c>
      <c r="L1162" s="288">
        <v>200</v>
      </c>
      <c r="M1162" s="289" t="e">
        <f t="shared" si="96"/>
        <v>#DIV/0!</v>
      </c>
      <c r="N1162" s="289" t="e">
        <f t="shared" si="97"/>
        <v>#DIV/0!</v>
      </c>
      <c r="O1162" s="290">
        <f>IF(K1162="nio",0,IF(K1162&gt;0,VLOOKUP(G1162,'3-Productie normen'!A:K,VLOOKUP(K1162,'3-Productie normen'!$B$35:$C$41,2,FALSE),FALSE)))/VLOOKUP(B1162,'2-Kosten per locatie'!$A$12:$C$15,3,FALSE)</f>
        <v>0</v>
      </c>
      <c r="P1162" s="290">
        <f t="shared" si="98"/>
        <v>0</v>
      </c>
      <c r="Q1162" s="291"/>
      <c r="S1162" s="292">
        <f t="shared" si="99"/>
        <v>648.6</v>
      </c>
    </row>
    <row r="1163" spans="1:19" ht="14.1" customHeight="1">
      <c r="A1163" s="38">
        <v>1163</v>
      </c>
      <c r="B1163" s="253" t="s">
        <v>38</v>
      </c>
      <c r="C1163" s="253" t="s">
        <v>986</v>
      </c>
      <c r="D1163" s="284" t="s">
        <v>96</v>
      </c>
      <c r="E1163" s="49" t="s">
        <v>1623</v>
      </c>
      <c r="F1163" s="50" t="s">
        <v>1624</v>
      </c>
      <c r="G1163" s="194" t="s">
        <v>65</v>
      </c>
      <c r="H1163" s="268" t="s">
        <v>164</v>
      </c>
      <c r="I1163" s="286">
        <v>4.7126593803579997</v>
      </c>
      <c r="J1163" s="287">
        <f t="shared" si="95"/>
        <v>0</v>
      </c>
      <c r="K1163" s="288" t="s">
        <v>104</v>
      </c>
      <c r="L1163" s="288"/>
      <c r="M1163" s="289">
        <f t="shared" si="96"/>
        <v>0</v>
      </c>
      <c r="N1163" s="289">
        <f t="shared" si="97"/>
        <v>0</v>
      </c>
      <c r="O1163" s="290">
        <f>IF(K1163="nio",0,IF(K1163&gt;0,VLOOKUP(G1163,'3-Productie normen'!A:K,VLOOKUP(K1163,'3-Productie normen'!$B$35:$C$41,2,FALSE),FALSE)))/VLOOKUP(B1163,'2-Kosten per locatie'!$A$12:$C$15,3,FALSE)</f>
        <v>0</v>
      </c>
      <c r="P1163" s="290">
        <f t="shared" si="98"/>
        <v>0</v>
      </c>
      <c r="Q1163" s="291"/>
      <c r="S1163" s="292">
        <f t="shared" si="99"/>
        <v>0</v>
      </c>
    </row>
    <row r="1164" spans="1:19" ht="14.1" customHeight="1">
      <c r="A1164" s="38">
        <v>1164</v>
      </c>
      <c r="B1164" s="253" t="s">
        <v>38</v>
      </c>
      <c r="C1164" s="253" t="s">
        <v>986</v>
      </c>
      <c r="D1164" s="284" t="s">
        <v>96</v>
      </c>
      <c r="E1164" s="49" t="s">
        <v>1625</v>
      </c>
      <c r="F1164" s="50" t="s">
        <v>289</v>
      </c>
      <c r="G1164" s="194" t="s">
        <v>65</v>
      </c>
      <c r="H1164" s="268" t="s">
        <v>164</v>
      </c>
      <c r="I1164" s="286">
        <v>0.41778275814900001</v>
      </c>
      <c r="J1164" s="287">
        <f t="shared" si="95"/>
        <v>0</v>
      </c>
      <c r="K1164" s="288" t="s">
        <v>104</v>
      </c>
      <c r="L1164" s="288"/>
      <c r="M1164" s="289">
        <f t="shared" si="96"/>
        <v>0</v>
      </c>
      <c r="N1164" s="289">
        <f t="shared" si="97"/>
        <v>0</v>
      </c>
      <c r="O1164" s="290">
        <f>IF(K1164="nio",0,IF(K1164&gt;0,VLOOKUP(G1164,'3-Productie normen'!A:K,VLOOKUP(K1164,'3-Productie normen'!$B$35:$C$41,2,FALSE),FALSE)))/VLOOKUP(B1164,'2-Kosten per locatie'!$A$12:$C$15,3,FALSE)</f>
        <v>0</v>
      </c>
      <c r="P1164" s="290">
        <f t="shared" si="98"/>
        <v>0</v>
      </c>
      <c r="Q1164" s="291"/>
      <c r="S1164" s="292">
        <f t="shared" si="99"/>
        <v>0</v>
      </c>
    </row>
    <row r="1165" spans="1:19" ht="14.1" customHeight="1">
      <c r="A1165" s="38">
        <v>1165</v>
      </c>
      <c r="B1165" s="253" t="s">
        <v>38</v>
      </c>
      <c r="C1165" s="253" t="s">
        <v>986</v>
      </c>
      <c r="D1165" s="284" t="s">
        <v>96</v>
      </c>
      <c r="E1165" s="49" t="s">
        <v>1626</v>
      </c>
      <c r="F1165" s="50" t="s">
        <v>771</v>
      </c>
      <c r="G1165" s="268" t="s">
        <v>50</v>
      </c>
      <c r="H1165" s="268" t="s">
        <v>164</v>
      </c>
      <c r="I1165" s="286">
        <v>2.444</v>
      </c>
      <c r="J1165" s="287">
        <f t="shared" si="95"/>
        <v>200</v>
      </c>
      <c r="K1165" s="288">
        <v>200</v>
      </c>
      <c r="L1165" s="288"/>
      <c r="M1165" s="289" t="e">
        <f t="shared" si="96"/>
        <v>#DIV/0!</v>
      </c>
      <c r="N1165" s="289">
        <f t="shared" si="97"/>
        <v>0</v>
      </c>
      <c r="O1165" s="290">
        <f>IF(K1165="nio",0,IF(K1165&gt;0,VLOOKUP(G1165,'3-Productie normen'!A:K,VLOOKUP(K1165,'3-Productie normen'!$B$35:$C$41,2,FALSE),FALSE)))/VLOOKUP(B1165,'2-Kosten per locatie'!$A$12:$C$15,3,FALSE)</f>
        <v>0</v>
      </c>
      <c r="P1165" s="290">
        <f t="shared" si="98"/>
        <v>0</v>
      </c>
      <c r="Q1165" s="291"/>
      <c r="S1165" s="292">
        <f t="shared" si="99"/>
        <v>488.8</v>
      </c>
    </row>
    <row r="1166" spans="1:19" ht="14.1" customHeight="1">
      <c r="A1166" s="38">
        <v>1166</v>
      </c>
      <c r="B1166" s="253" t="s">
        <v>38</v>
      </c>
      <c r="C1166" s="253" t="s">
        <v>986</v>
      </c>
      <c r="D1166" s="284" t="s">
        <v>96</v>
      </c>
      <c r="E1166" s="49" t="s">
        <v>1627</v>
      </c>
      <c r="F1166" s="50" t="s">
        <v>1411</v>
      </c>
      <c r="G1166" s="268" t="s">
        <v>47</v>
      </c>
      <c r="H1166" s="268" t="s">
        <v>164</v>
      </c>
      <c r="I1166" s="286">
        <v>2.444</v>
      </c>
      <c r="J1166" s="287">
        <f t="shared" si="95"/>
        <v>80</v>
      </c>
      <c r="K1166" s="288">
        <v>80</v>
      </c>
      <c r="L1166" s="288"/>
      <c r="M1166" s="289" t="e">
        <f t="shared" si="96"/>
        <v>#DIV/0!</v>
      </c>
      <c r="N1166" s="289">
        <f t="shared" si="97"/>
        <v>0</v>
      </c>
      <c r="O1166" s="290">
        <f>IF(K1166="nio",0,IF(K1166&gt;0,VLOOKUP(G1166,'3-Productie normen'!A:K,VLOOKUP(K1166,'3-Productie normen'!$B$35:$C$41,2,FALSE),FALSE)))/VLOOKUP(B1166,'2-Kosten per locatie'!$A$12:$C$15,3,FALSE)</f>
        <v>0</v>
      </c>
      <c r="P1166" s="290">
        <f t="shared" si="98"/>
        <v>0</v>
      </c>
      <c r="Q1166" s="291"/>
      <c r="S1166" s="292">
        <f t="shared" si="99"/>
        <v>195.51999999999998</v>
      </c>
    </row>
    <row r="1167" spans="1:19" ht="14.1" customHeight="1">
      <c r="A1167" s="38">
        <v>1167</v>
      </c>
      <c r="B1167" s="253" t="s">
        <v>38</v>
      </c>
      <c r="C1167" s="253" t="s">
        <v>986</v>
      </c>
      <c r="D1167" s="284" t="s">
        <v>219</v>
      </c>
      <c r="E1167" s="49" t="s">
        <v>1628</v>
      </c>
      <c r="F1167" s="50" t="s">
        <v>982</v>
      </c>
      <c r="G1167" s="268" t="s">
        <v>47</v>
      </c>
      <c r="H1167" s="268" t="s">
        <v>142</v>
      </c>
      <c r="I1167" s="286">
        <v>26.153138190212001</v>
      </c>
      <c r="J1167" s="287">
        <f t="shared" si="95"/>
        <v>80</v>
      </c>
      <c r="K1167" s="288">
        <v>80</v>
      </c>
      <c r="L1167" s="288"/>
      <c r="M1167" s="289" t="e">
        <f t="shared" si="96"/>
        <v>#DIV/0!</v>
      </c>
      <c r="N1167" s="289">
        <f t="shared" si="97"/>
        <v>0</v>
      </c>
      <c r="O1167" s="290">
        <f>IF(K1167="nio",0,IF(K1167&gt;0,VLOOKUP(G1167,'3-Productie normen'!A:K,VLOOKUP(K1167,'3-Productie normen'!$B$35:$C$41,2,FALSE),FALSE)))/VLOOKUP(B1167,'2-Kosten per locatie'!$A$12:$C$15,3,FALSE)</f>
        <v>0</v>
      </c>
      <c r="P1167" s="290">
        <f t="shared" si="98"/>
        <v>0</v>
      </c>
      <c r="Q1167" s="291"/>
      <c r="S1167" s="292">
        <f t="shared" si="99"/>
        <v>2092.2510552169601</v>
      </c>
    </row>
    <row r="1168" spans="1:19" ht="14.1" customHeight="1">
      <c r="A1168" s="38">
        <v>1168</v>
      </c>
      <c r="B1168" s="253" t="s">
        <v>38</v>
      </c>
      <c r="C1168" s="253" t="s">
        <v>986</v>
      </c>
      <c r="D1168" s="284" t="s">
        <v>219</v>
      </c>
      <c r="E1168" s="49" t="s">
        <v>1629</v>
      </c>
      <c r="F1168" s="50" t="s">
        <v>982</v>
      </c>
      <c r="G1168" s="268" t="s">
        <v>47</v>
      </c>
      <c r="H1168" s="268" t="s">
        <v>142</v>
      </c>
      <c r="I1168" s="286">
        <v>19.725181708672999</v>
      </c>
      <c r="J1168" s="287">
        <f t="shared" si="95"/>
        <v>80</v>
      </c>
      <c r="K1168" s="288">
        <v>80</v>
      </c>
      <c r="L1168" s="288"/>
      <c r="M1168" s="289" t="e">
        <f t="shared" si="96"/>
        <v>#DIV/0!</v>
      </c>
      <c r="N1168" s="289">
        <f t="shared" si="97"/>
        <v>0</v>
      </c>
      <c r="O1168" s="290">
        <f>IF(K1168="nio",0,IF(K1168&gt;0,VLOOKUP(G1168,'3-Productie normen'!A:K,VLOOKUP(K1168,'3-Productie normen'!$B$35:$C$41,2,FALSE),FALSE)))/VLOOKUP(B1168,'2-Kosten per locatie'!$A$12:$C$15,3,FALSE)</f>
        <v>0</v>
      </c>
      <c r="P1168" s="290">
        <f t="shared" si="98"/>
        <v>0</v>
      </c>
      <c r="Q1168" s="291"/>
      <c r="S1168" s="292">
        <f t="shared" si="99"/>
        <v>1578.01453669384</v>
      </c>
    </row>
    <row r="1169" spans="1:19" ht="14.1" customHeight="1">
      <c r="A1169" s="38">
        <v>1169</v>
      </c>
      <c r="B1169" s="253" t="s">
        <v>38</v>
      </c>
      <c r="C1169" s="253" t="s">
        <v>986</v>
      </c>
      <c r="D1169" s="284" t="s">
        <v>219</v>
      </c>
      <c r="E1169" s="49" t="s">
        <v>1630</v>
      </c>
      <c r="F1169" s="50" t="s">
        <v>982</v>
      </c>
      <c r="G1169" s="268" t="s">
        <v>47</v>
      </c>
      <c r="H1169" s="268" t="s">
        <v>142</v>
      </c>
      <c r="I1169" s="286">
        <v>19.725207772918001</v>
      </c>
      <c r="J1169" s="287">
        <f t="shared" si="95"/>
        <v>80</v>
      </c>
      <c r="K1169" s="288">
        <v>80</v>
      </c>
      <c r="L1169" s="288"/>
      <c r="M1169" s="289" t="e">
        <f t="shared" si="96"/>
        <v>#DIV/0!</v>
      </c>
      <c r="N1169" s="289">
        <f t="shared" si="97"/>
        <v>0</v>
      </c>
      <c r="O1169" s="290">
        <f>IF(K1169="nio",0,IF(K1169&gt;0,VLOOKUP(G1169,'3-Productie normen'!A:K,VLOOKUP(K1169,'3-Productie normen'!$B$35:$C$41,2,FALSE),FALSE)))/VLOOKUP(B1169,'2-Kosten per locatie'!$A$12:$C$15,3,FALSE)</f>
        <v>0</v>
      </c>
      <c r="P1169" s="290">
        <f t="shared" si="98"/>
        <v>0</v>
      </c>
      <c r="Q1169" s="291"/>
      <c r="S1169" s="292">
        <f t="shared" si="99"/>
        <v>1578.01662183344</v>
      </c>
    </row>
    <row r="1170" spans="1:19" ht="14.1" customHeight="1">
      <c r="A1170" s="38">
        <v>1170</v>
      </c>
      <c r="B1170" s="253" t="s">
        <v>38</v>
      </c>
      <c r="C1170" s="253" t="s">
        <v>986</v>
      </c>
      <c r="D1170" s="284" t="s">
        <v>219</v>
      </c>
      <c r="E1170" s="49" t="s">
        <v>1631</v>
      </c>
      <c r="F1170" s="50" t="s">
        <v>1632</v>
      </c>
      <c r="G1170" s="268" t="s">
        <v>53</v>
      </c>
      <c r="H1170" s="268" t="s">
        <v>142</v>
      </c>
      <c r="I1170" s="286">
        <v>39.450573502272</v>
      </c>
      <c r="J1170" s="287">
        <f t="shared" si="95"/>
        <v>200</v>
      </c>
      <c r="K1170" s="288">
        <v>200</v>
      </c>
      <c r="L1170" s="288"/>
      <c r="M1170" s="289" t="e">
        <f t="shared" si="96"/>
        <v>#DIV/0!</v>
      </c>
      <c r="N1170" s="289">
        <f t="shared" si="97"/>
        <v>0</v>
      </c>
      <c r="O1170" s="290">
        <f>IF(K1170="nio",0,IF(K1170&gt;0,VLOOKUP(G1170,'3-Productie normen'!A:K,VLOOKUP(K1170,'3-Productie normen'!$B$35:$C$41,2,FALSE),FALSE)))/VLOOKUP(B1170,'2-Kosten per locatie'!$A$12:$C$15,3,FALSE)</f>
        <v>0</v>
      </c>
      <c r="P1170" s="290">
        <f t="shared" si="98"/>
        <v>0</v>
      </c>
      <c r="Q1170" s="291"/>
      <c r="S1170" s="292">
        <f t="shared" si="99"/>
        <v>7890.1147004544</v>
      </c>
    </row>
    <row r="1171" spans="1:19" ht="14.1" customHeight="1">
      <c r="A1171" s="38">
        <v>1171</v>
      </c>
      <c r="B1171" s="253" t="s">
        <v>38</v>
      </c>
      <c r="C1171" s="253" t="s">
        <v>986</v>
      </c>
      <c r="D1171" s="284" t="s">
        <v>219</v>
      </c>
      <c r="E1171" s="49" t="s">
        <v>1633</v>
      </c>
      <c r="F1171" s="50" t="s">
        <v>153</v>
      </c>
      <c r="G1171" s="268" t="s">
        <v>47</v>
      </c>
      <c r="H1171" s="268" t="s">
        <v>142</v>
      </c>
      <c r="I1171" s="286">
        <v>29.551992693355999</v>
      </c>
      <c r="J1171" s="287">
        <f t="shared" si="95"/>
        <v>80</v>
      </c>
      <c r="K1171" s="288">
        <v>80</v>
      </c>
      <c r="L1171" s="288"/>
      <c r="M1171" s="289" t="e">
        <f t="shared" si="96"/>
        <v>#DIV/0!</v>
      </c>
      <c r="N1171" s="289">
        <f t="shared" si="97"/>
        <v>0</v>
      </c>
      <c r="O1171" s="290">
        <f>IF(K1171="nio",0,IF(K1171&gt;0,VLOOKUP(G1171,'3-Productie normen'!A:K,VLOOKUP(K1171,'3-Productie normen'!$B$35:$C$41,2,FALSE),FALSE)))/VLOOKUP(B1171,'2-Kosten per locatie'!$A$12:$C$15,3,FALSE)</f>
        <v>0</v>
      </c>
      <c r="P1171" s="290">
        <f t="shared" si="98"/>
        <v>0</v>
      </c>
      <c r="Q1171" s="291"/>
      <c r="S1171" s="292">
        <f t="shared" si="99"/>
        <v>2364.1594154684799</v>
      </c>
    </row>
    <row r="1172" spans="1:19" ht="14.1" customHeight="1">
      <c r="A1172" s="38">
        <v>1172</v>
      </c>
      <c r="B1172" s="253" t="s">
        <v>38</v>
      </c>
      <c r="C1172" s="253" t="s">
        <v>986</v>
      </c>
      <c r="D1172" s="284" t="s">
        <v>219</v>
      </c>
      <c r="E1172" s="49" t="s">
        <v>1634</v>
      </c>
      <c r="F1172" s="50" t="s">
        <v>1635</v>
      </c>
      <c r="G1172" s="194" t="s">
        <v>65</v>
      </c>
      <c r="H1172" s="268" t="s">
        <v>164</v>
      </c>
      <c r="I1172" s="286">
        <v>8.7773224062169994</v>
      </c>
      <c r="J1172" s="287">
        <f t="shared" si="95"/>
        <v>0</v>
      </c>
      <c r="K1172" s="288" t="s">
        <v>104</v>
      </c>
      <c r="L1172" s="288"/>
      <c r="M1172" s="289">
        <f t="shared" si="96"/>
        <v>0</v>
      </c>
      <c r="N1172" s="289">
        <f t="shared" si="97"/>
        <v>0</v>
      </c>
      <c r="O1172" s="290">
        <f>IF(K1172="nio",0,IF(K1172&gt;0,VLOOKUP(G1172,'3-Productie normen'!A:K,VLOOKUP(K1172,'3-Productie normen'!$B$35:$C$41,2,FALSE),FALSE)))/VLOOKUP(B1172,'2-Kosten per locatie'!$A$12:$C$15,3,FALSE)</f>
        <v>0</v>
      </c>
      <c r="P1172" s="290">
        <f t="shared" si="98"/>
        <v>0</v>
      </c>
      <c r="Q1172" s="291"/>
      <c r="S1172" s="292">
        <f t="shared" si="99"/>
        <v>0</v>
      </c>
    </row>
    <row r="1173" spans="1:19" ht="14.1" customHeight="1">
      <c r="A1173" s="38">
        <v>1173</v>
      </c>
      <c r="B1173" s="253" t="s">
        <v>38</v>
      </c>
      <c r="C1173" s="253" t="s">
        <v>986</v>
      </c>
      <c r="D1173" s="284" t="s">
        <v>219</v>
      </c>
      <c r="E1173" s="49" t="s">
        <v>1636</v>
      </c>
      <c r="F1173" s="50" t="s">
        <v>315</v>
      </c>
      <c r="G1173" s="268" t="s">
        <v>47</v>
      </c>
      <c r="H1173" s="268" t="s">
        <v>142</v>
      </c>
      <c r="I1173" s="286">
        <v>10.585413429247</v>
      </c>
      <c r="J1173" s="287">
        <f t="shared" si="95"/>
        <v>80</v>
      </c>
      <c r="K1173" s="288">
        <v>80</v>
      </c>
      <c r="L1173" s="288"/>
      <c r="M1173" s="289" t="e">
        <f t="shared" si="96"/>
        <v>#DIV/0!</v>
      </c>
      <c r="N1173" s="289">
        <f t="shared" si="97"/>
        <v>0</v>
      </c>
      <c r="O1173" s="290">
        <f>IF(K1173="nio",0,IF(K1173&gt;0,VLOOKUP(G1173,'3-Productie normen'!A:K,VLOOKUP(K1173,'3-Productie normen'!$B$35:$C$41,2,FALSE),FALSE)))/VLOOKUP(B1173,'2-Kosten per locatie'!$A$12:$C$15,3,FALSE)</f>
        <v>0</v>
      </c>
      <c r="P1173" s="290">
        <f t="shared" si="98"/>
        <v>0</v>
      </c>
      <c r="Q1173" s="291"/>
      <c r="S1173" s="292">
        <f t="shared" si="99"/>
        <v>846.83307433975995</v>
      </c>
    </row>
    <row r="1174" spans="1:19" ht="14.1" customHeight="1">
      <c r="A1174" s="38">
        <v>1174</v>
      </c>
      <c r="B1174" s="253" t="s">
        <v>38</v>
      </c>
      <c r="C1174" s="253" t="s">
        <v>986</v>
      </c>
      <c r="D1174" s="284" t="s">
        <v>219</v>
      </c>
      <c r="E1174" s="49" t="s">
        <v>1637</v>
      </c>
      <c r="F1174" s="50" t="s">
        <v>315</v>
      </c>
      <c r="G1174" s="268" t="s">
        <v>47</v>
      </c>
      <c r="H1174" s="268" t="s">
        <v>142</v>
      </c>
      <c r="I1174" s="286">
        <v>10.406910333259001</v>
      </c>
      <c r="J1174" s="287">
        <f t="shared" si="95"/>
        <v>80</v>
      </c>
      <c r="K1174" s="288">
        <v>80</v>
      </c>
      <c r="L1174" s="288"/>
      <c r="M1174" s="289" t="e">
        <f t="shared" si="96"/>
        <v>#DIV/0!</v>
      </c>
      <c r="N1174" s="289">
        <f t="shared" si="97"/>
        <v>0</v>
      </c>
      <c r="O1174" s="290">
        <f>IF(K1174="nio",0,IF(K1174&gt;0,VLOOKUP(G1174,'3-Productie normen'!A:K,VLOOKUP(K1174,'3-Productie normen'!$B$35:$C$41,2,FALSE),FALSE)))/VLOOKUP(B1174,'2-Kosten per locatie'!$A$12:$C$15,3,FALSE)</f>
        <v>0</v>
      </c>
      <c r="P1174" s="290">
        <f t="shared" si="98"/>
        <v>0</v>
      </c>
      <c r="Q1174" s="291"/>
      <c r="S1174" s="292">
        <f t="shared" si="99"/>
        <v>832.55282666072003</v>
      </c>
    </row>
    <row r="1175" spans="1:19" ht="14.1" customHeight="1">
      <c r="A1175" s="38">
        <v>1175</v>
      </c>
      <c r="B1175" s="253" t="s">
        <v>38</v>
      </c>
      <c r="C1175" s="253" t="s">
        <v>986</v>
      </c>
      <c r="D1175" s="284" t="s">
        <v>219</v>
      </c>
      <c r="E1175" s="49" t="s">
        <v>1638</v>
      </c>
      <c r="F1175" s="50" t="s">
        <v>1639</v>
      </c>
      <c r="G1175" s="268" t="s">
        <v>47</v>
      </c>
      <c r="H1175" s="268" t="s">
        <v>142</v>
      </c>
      <c r="I1175" s="286">
        <v>10.57887973717</v>
      </c>
      <c r="J1175" s="287">
        <f t="shared" si="95"/>
        <v>80</v>
      </c>
      <c r="K1175" s="288">
        <v>80</v>
      </c>
      <c r="L1175" s="288"/>
      <c r="M1175" s="289" t="e">
        <f t="shared" si="96"/>
        <v>#DIV/0!</v>
      </c>
      <c r="N1175" s="289">
        <f t="shared" si="97"/>
        <v>0</v>
      </c>
      <c r="O1175" s="290">
        <f>IF(K1175="nio",0,IF(K1175&gt;0,VLOOKUP(G1175,'3-Productie normen'!A:K,VLOOKUP(K1175,'3-Productie normen'!$B$35:$C$41,2,FALSE),FALSE)))/VLOOKUP(B1175,'2-Kosten per locatie'!$A$12:$C$15,3,FALSE)</f>
        <v>0</v>
      </c>
      <c r="P1175" s="290">
        <f t="shared" si="98"/>
        <v>0</v>
      </c>
      <c r="Q1175" s="291"/>
      <c r="S1175" s="292">
        <f t="shared" si="99"/>
        <v>846.3103789736</v>
      </c>
    </row>
    <row r="1176" spans="1:19" ht="14.1" customHeight="1">
      <c r="A1176" s="38">
        <v>1176</v>
      </c>
      <c r="B1176" s="253" t="s">
        <v>38</v>
      </c>
      <c r="C1176" s="253" t="s">
        <v>986</v>
      </c>
      <c r="D1176" s="284" t="s">
        <v>219</v>
      </c>
      <c r="E1176" s="49" t="s">
        <v>1640</v>
      </c>
      <c r="F1176" s="50" t="s">
        <v>982</v>
      </c>
      <c r="G1176" s="268" t="s">
        <v>47</v>
      </c>
      <c r="H1176" s="268" t="s">
        <v>142</v>
      </c>
      <c r="I1176" s="286">
        <v>39.450075488148997</v>
      </c>
      <c r="J1176" s="287">
        <f t="shared" si="95"/>
        <v>80</v>
      </c>
      <c r="K1176" s="288">
        <v>80</v>
      </c>
      <c r="L1176" s="288"/>
      <c r="M1176" s="289" t="e">
        <f t="shared" si="96"/>
        <v>#DIV/0!</v>
      </c>
      <c r="N1176" s="289">
        <f t="shared" si="97"/>
        <v>0</v>
      </c>
      <c r="O1176" s="290">
        <f>IF(K1176="nio",0,IF(K1176&gt;0,VLOOKUP(G1176,'3-Productie normen'!A:K,VLOOKUP(K1176,'3-Productie normen'!$B$35:$C$41,2,FALSE),FALSE)))/VLOOKUP(B1176,'2-Kosten per locatie'!$A$12:$C$15,3,FALSE)</f>
        <v>0</v>
      </c>
      <c r="P1176" s="290">
        <f t="shared" si="98"/>
        <v>0</v>
      </c>
      <c r="Q1176" s="291"/>
      <c r="S1176" s="292">
        <f t="shared" si="99"/>
        <v>3156.0060390519197</v>
      </c>
    </row>
    <row r="1177" spans="1:19" ht="14.1" customHeight="1">
      <c r="A1177" s="38">
        <v>1177</v>
      </c>
      <c r="B1177" s="253" t="s">
        <v>38</v>
      </c>
      <c r="C1177" s="253" t="s">
        <v>986</v>
      </c>
      <c r="D1177" s="284" t="s">
        <v>219</v>
      </c>
      <c r="E1177" s="49" t="s">
        <v>1641</v>
      </c>
      <c r="F1177" s="50" t="s">
        <v>982</v>
      </c>
      <c r="G1177" s="268" t="s">
        <v>47</v>
      </c>
      <c r="H1177" s="268" t="s">
        <v>142</v>
      </c>
      <c r="I1177" s="286">
        <v>39.451199592770998</v>
      </c>
      <c r="J1177" s="287">
        <f t="shared" si="95"/>
        <v>80</v>
      </c>
      <c r="K1177" s="288">
        <v>80</v>
      </c>
      <c r="L1177" s="288"/>
      <c r="M1177" s="289" t="e">
        <f t="shared" si="96"/>
        <v>#DIV/0!</v>
      </c>
      <c r="N1177" s="289">
        <f t="shared" si="97"/>
        <v>0</v>
      </c>
      <c r="O1177" s="290">
        <f>IF(K1177="nio",0,IF(K1177&gt;0,VLOOKUP(G1177,'3-Productie normen'!A:K,VLOOKUP(K1177,'3-Productie normen'!$B$35:$C$41,2,FALSE),FALSE)))/VLOOKUP(B1177,'2-Kosten per locatie'!$A$12:$C$15,3,FALSE)</f>
        <v>0</v>
      </c>
      <c r="P1177" s="290">
        <f t="shared" si="98"/>
        <v>0</v>
      </c>
      <c r="Q1177" s="291"/>
      <c r="S1177" s="292">
        <f t="shared" si="99"/>
        <v>3156.0959674216797</v>
      </c>
    </row>
    <row r="1178" spans="1:19" ht="14.1" customHeight="1">
      <c r="A1178" s="38">
        <v>1178</v>
      </c>
      <c r="B1178" s="253" t="s">
        <v>38</v>
      </c>
      <c r="C1178" s="253" t="s">
        <v>986</v>
      </c>
      <c r="D1178" s="284" t="s">
        <v>219</v>
      </c>
      <c r="E1178" s="49" t="s">
        <v>1642</v>
      </c>
      <c r="F1178" s="50" t="s">
        <v>1643</v>
      </c>
      <c r="G1178" s="268" t="s">
        <v>54</v>
      </c>
      <c r="H1178" s="268" t="s">
        <v>142</v>
      </c>
      <c r="I1178" s="286">
        <v>26.151958983153001</v>
      </c>
      <c r="J1178" s="287">
        <f t="shared" si="95"/>
        <v>200</v>
      </c>
      <c r="K1178" s="288">
        <v>200</v>
      </c>
      <c r="L1178" s="288"/>
      <c r="M1178" s="289" t="e">
        <f t="shared" si="96"/>
        <v>#DIV/0!</v>
      </c>
      <c r="N1178" s="289">
        <f t="shared" si="97"/>
        <v>0</v>
      </c>
      <c r="O1178" s="290">
        <f>IF(K1178="nio",0,IF(K1178&gt;0,VLOOKUP(G1178,'3-Productie normen'!A:K,VLOOKUP(K1178,'3-Productie normen'!$B$35:$C$41,2,FALSE),FALSE)))/VLOOKUP(B1178,'2-Kosten per locatie'!$A$12:$C$15,3,FALSE)</f>
        <v>0</v>
      </c>
      <c r="P1178" s="290">
        <f t="shared" si="98"/>
        <v>0</v>
      </c>
      <c r="Q1178" s="291"/>
      <c r="S1178" s="292">
        <f t="shared" si="99"/>
        <v>5230.3917966305999</v>
      </c>
    </row>
    <row r="1179" spans="1:19" ht="14.1" customHeight="1">
      <c r="A1179" s="38">
        <v>1179</v>
      </c>
      <c r="B1179" s="253" t="s">
        <v>38</v>
      </c>
      <c r="C1179" s="253" t="s">
        <v>986</v>
      </c>
      <c r="D1179" s="284" t="s">
        <v>219</v>
      </c>
      <c r="E1179" s="49" t="s">
        <v>1644</v>
      </c>
      <c r="F1179" s="50" t="s">
        <v>1385</v>
      </c>
      <c r="G1179" s="268" t="s">
        <v>56</v>
      </c>
      <c r="H1179" s="268" t="s">
        <v>142</v>
      </c>
      <c r="I1179" s="286">
        <v>92.249558025644006</v>
      </c>
      <c r="J1179" s="287">
        <f t="shared" si="95"/>
        <v>200</v>
      </c>
      <c r="K1179" s="288">
        <v>200</v>
      </c>
      <c r="L1179" s="288"/>
      <c r="M1179" s="289" t="e">
        <f t="shared" si="96"/>
        <v>#DIV/0!</v>
      </c>
      <c r="N1179" s="289">
        <f t="shared" si="97"/>
        <v>0</v>
      </c>
      <c r="O1179" s="290">
        <f>IF(K1179="nio",0,IF(K1179&gt;0,VLOOKUP(G1179,'3-Productie normen'!A:K,VLOOKUP(K1179,'3-Productie normen'!$B$35:$C$41,2,FALSE),FALSE)))/VLOOKUP(B1179,'2-Kosten per locatie'!$A$12:$C$15,3,FALSE)</f>
        <v>0</v>
      </c>
      <c r="P1179" s="290">
        <f t="shared" si="98"/>
        <v>0</v>
      </c>
      <c r="Q1179" s="291"/>
      <c r="S1179" s="292">
        <f t="shared" si="99"/>
        <v>18449.9116051288</v>
      </c>
    </row>
    <row r="1180" spans="1:19" ht="14.1" customHeight="1">
      <c r="A1180" s="38">
        <v>1180</v>
      </c>
      <c r="B1180" s="253" t="s">
        <v>38</v>
      </c>
      <c r="C1180" s="253" t="s">
        <v>986</v>
      </c>
      <c r="D1180" s="284" t="s">
        <v>219</v>
      </c>
      <c r="E1180" s="49" t="s">
        <v>1645</v>
      </c>
      <c r="F1180" s="50" t="s">
        <v>969</v>
      </c>
      <c r="G1180" s="194" t="s">
        <v>65</v>
      </c>
      <c r="H1180" s="268" t="s">
        <v>142</v>
      </c>
      <c r="I1180" s="286">
        <v>5.3100222331179996</v>
      </c>
      <c r="J1180" s="287">
        <f t="shared" si="95"/>
        <v>0</v>
      </c>
      <c r="K1180" s="288" t="s">
        <v>104</v>
      </c>
      <c r="L1180" s="288"/>
      <c r="M1180" s="289">
        <f t="shared" si="96"/>
        <v>0</v>
      </c>
      <c r="N1180" s="289">
        <f t="shared" si="97"/>
        <v>0</v>
      </c>
      <c r="O1180" s="290">
        <f>IF(K1180="nio",0,IF(K1180&gt;0,VLOOKUP(G1180,'3-Productie normen'!A:K,VLOOKUP(K1180,'3-Productie normen'!$B$35:$C$41,2,FALSE),FALSE)))/VLOOKUP(B1180,'2-Kosten per locatie'!$A$12:$C$15,3,FALSE)</f>
        <v>0</v>
      </c>
      <c r="P1180" s="290">
        <f t="shared" si="98"/>
        <v>0</v>
      </c>
      <c r="Q1180" s="291"/>
      <c r="S1180" s="292">
        <f t="shared" si="99"/>
        <v>0</v>
      </c>
    </row>
    <row r="1181" spans="1:19" ht="14.1" customHeight="1">
      <c r="A1181" s="38">
        <v>1181</v>
      </c>
      <c r="B1181" s="253" t="s">
        <v>38</v>
      </c>
      <c r="C1181" s="253" t="s">
        <v>986</v>
      </c>
      <c r="D1181" s="284" t="s">
        <v>219</v>
      </c>
      <c r="E1181" s="49" t="s">
        <v>1646</v>
      </c>
      <c r="F1181" s="50" t="s">
        <v>210</v>
      </c>
      <c r="G1181" s="268" t="s">
        <v>49</v>
      </c>
      <c r="H1181" s="268" t="s">
        <v>164</v>
      </c>
      <c r="I1181" s="286">
        <v>109.584998533828</v>
      </c>
      <c r="J1181" s="287">
        <f t="shared" si="95"/>
        <v>200</v>
      </c>
      <c r="K1181" s="288">
        <v>200</v>
      </c>
      <c r="L1181" s="288"/>
      <c r="M1181" s="289" t="e">
        <f t="shared" si="96"/>
        <v>#DIV/0!</v>
      </c>
      <c r="N1181" s="289">
        <f t="shared" si="97"/>
        <v>0</v>
      </c>
      <c r="O1181" s="290">
        <f>IF(K1181="nio",0,IF(K1181&gt;0,VLOOKUP(G1181,'3-Productie normen'!A:K,VLOOKUP(K1181,'3-Productie normen'!$B$35:$C$41,2,FALSE),FALSE)))/VLOOKUP(B1181,'2-Kosten per locatie'!$A$12:$C$15,3,FALSE)</f>
        <v>0</v>
      </c>
      <c r="P1181" s="290">
        <f t="shared" si="98"/>
        <v>0</v>
      </c>
      <c r="Q1181" s="291"/>
      <c r="S1181" s="292">
        <f t="shared" si="99"/>
        <v>21916.9997067656</v>
      </c>
    </row>
    <row r="1182" spans="1:19" ht="14.1" customHeight="1">
      <c r="A1182" s="38">
        <v>1182</v>
      </c>
      <c r="B1182" s="253" t="s">
        <v>38</v>
      </c>
      <c r="C1182" s="253" t="s">
        <v>986</v>
      </c>
      <c r="D1182" s="284" t="s">
        <v>219</v>
      </c>
      <c r="E1182" s="49" t="s">
        <v>1647</v>
      </c>
      <c r="F1182" s="50" t="s">
        <v>210</v>
      </c>
      <c r="G1182" s="268" t="s">
        <v>49</v>
      </c>
      <c r="H1182" s="268" t="s">
        <v>164</v>
      </c>
      <c r="I1182" s="286">
        <v>31.851476352340001</v>
      </c>
      <c r="J1182" s="287">
        <f t="shared" si="95"/>
        <v>200</v>
      </c>
      <c r="K1182" s="288">
        <v>200</v>
      </c>
      <c r="L1182" s="288"/>
      <c r="M1182" s="289" t="e">
        <f t="shared" si="96"/>
        <v>#DIV/0!</v>
      </c>
      <c r="N1182" s="289">
        <f t="shared" si="97"/>
        <v>0</v>
      </c>
      <c r="O1182" s="290">
        <f>IF(K1182="nio",0,IF(K1182&gt;0,VLOOKUP(G1182,'3-Productie normen'!A:K,VLOOKUP(K1182,'3-Productie normen'!$B$35:$C$41,2,FALSE),FALSE)))/VLOOKUP(B1182,'2-Kosten per locatie'!$A$12:$C$15,3,FALSE)</f>
        <v>0</v>
      </c>
      <c r="P1182" s="290">
        <f t="shared" si="98"/>
        <v>0</v>
      </c>
      <c r="Q1182" s="291"/>
      <c r="S1182" s="292">
        <f t="shared" si="99"/>
        <v>6370.2952704680001</v>
      </c>
    </row>
    <row r="1183" spans="1:19" ht="14.1" customHeight="1">
      <c r="A1183" s="38">
        <v>1183</v>
      </c>
      <c r="B1183" s="253" t="s">
        <v>38</v>
      </c>
      <c r="C1183" s="253" t="s">
        <v>986</v>
      </c>
      <c r="D1183" s="284" t="s">
        <v>219</v>
      </c>
      <c r="E1183" s="49" t="s">
        <v>1648</v>
      </c>
      <c r="F1183" s="50" t="s">
        <v>610</v>
      </c>
      <c r="G1183" s="271" t="s">
        <v>58</v>
      </c>
      <c r="H1183" s="268" t="s">
        <v>970</v>
      </c>
      <c r="I1183" s="286">
        <v>20.567817111240998</v>
      </c>
      <c r="J1183" s="287">
        <f t="shared" si="95"/>
        <v>200</v>
      </c>
      <c r="K1183" s="288">
        <v>200</v>
      </c>
      <c r="L1183" s="288"/>
      <c r="M1183" s="289" t="e">
        <f t="shared" si="96"/>
        <v>#DIV/0!</v>
      </c>
      <c r="N1183" s="289">
        <f t="shared" si="97"/>
        <v>0</v>
      </c>
      <c r="O1183" s="290">
        <f>IF(K1183="nio",0,IF(K1183&gt;0,VLOOKUP(G1183,'3-Productie normen'!A:K,VLOOKUP(K1183,'3-Productie normen'!$B$35:$C$41,2,FALSE),FALSE)))/VLOOKUP(B1183,'2-Kosten per locatie'!$A$12:$C$15,3,FALSE)</f>
        <v>0</v>
      </c>
      <c r="P1183" s="290">
        <f t="shared" si="98"/>
        <v>0</v>
      </c>
      <c r="Q1183" s="291"/>
      <c r="S1183" s="292">
        <f t="shared" si="99"/>
        <v>4113.5634222481995</v>
      </c>
    </row>
    <row r="1184" spans="1:19" ht="14.1" customHeight="1">
      <c r="A1184" s="38">
        <v>1184</v>
      </c>
      <c r="B1184" s="253" t="s">
        <v>38</v>
      </c>
      <c r="C1184" s="253" t="s">
        <v>986</v>
      </c>
      <c r="D1184" s="284" t="s">
        <v>219</v>
      </c>
      <c r="E1184" s="49" t="s">
        <v>1649</v>
      </c>
      <c r="F1184" s="50" t="s">
        <v>1650</v>
      </c>
      <c r="G1184" s="271" t="s">
        <v>60</v>
      </c>
      <c r="H1184" s="268" t="s">
        <v>142</v>
      </c>
      <c r="I1184" s="286">
        <v>241.95027817221799</v>
      </c>
      <c r="J1184" s="287">
        <f t="shared" si="95"/>
        <v>200</v>
      </c>
      <c r="K1184" s="288">
        <v>200</v>
      </c>
      <c r="L1184" s="288"/>
      <c r="M1184" s="289" t="e">
        <f t="shared" si="96"/>
        <v>#DIV/0!</v>
      </c>
      <c r="N1184" s="289">
        <f t="shared" si="97"/>
        <v>0</v>
      </c>
      <c r="O1184" s="290">
        <f>IF(K1184="nio",0,IF(K1184&gt;0,VLOOKUP(G1184,'3-Productie normen'!A:K,VLOOKUP(K1184,'3-Productie normen'!$B$35:$C$41,2,FALSE),FALSE)))/VLOOKUP(B1184,'2-Kosten per locatie'!$A$12:$C$15,3,FALSE)</f>
        <v>0</v>
      </c>
      <c r="P1184" s="290">
        <f t="shared" si="98"/>
        <v>0</v>
      </c>
      <c r="Q1184" s="291"/>
      <c r="S1184" s="292">
        <f t="shared" si="99"/>
        <v>48390.055634443597</v>
      </c>
    </row>
    <row r="1185" spans="1:19" ht="14.1" customHeight="1">
      <c r="A1185" s="38">
        <v>1185</v>
      </c>
      <c r="B1185" s="253" t="s">
        <v>38</v>
      </c>
      <c r="C1185" s="253" t="s">
        <v>986</v>
      </c>
      <c r="D1185" s="284" t="s">
        <v>219</v>
      </c>
      <c r="E1185" s="49" t="s">
        <v>1651</v>
      </c>
      <c r="F1185" s="50" t="s">
        <v>210</v>
      </c>
      <c r="G1185" s="268" t="s">
        <v>49</v>
      </c>
      <c r="H1185" s="268" t="s">
        <v>164</v>
      </c>
      <c r="I1185" s="286">
        <v>22.461671124757999</v>
      </c>
      <c r="J1185" s="287">
        <f t="shared" si="95"/>
        <v>200</v>
      </c>
      <c r="K1185" s="288">
        <v>200</v>
      </c>
      <c r="L1185" s="288"/>
      <c r="M1185" s="289" t="e">
        <f t="shared" si="96"/>
        <v>#DIV/0!</v>
      </c>
      <c r="N1185" s="289">
        <f t="shared" si="97"/>
        <v>0</v>
      </c>
      <c r="O1185" s="290">
        <f>IF(K1185="nio",0,IF(K1185&gt;0,VLOOKUP(G1185,'3-Productie normen'!A:K,VLOOKUP(K1185,'3-Productie normen'!$B$35:$C$41,2,FALSE),FALSE)))/VLOOKUP(B1185,'2-Kosten per locatie'!$A$12:$C$15,3,FALSE)</f>
        <v>0</v>
      </c>
      <c r="P1185" s="290">
        <f t="shared" si="98"/>
        <v>0</v>
      </c>
      <c r="Q1185" s="291"/>
      <c r="S1185" s="292">
        <f t="shared" si="99"/>
        <v>4492.3342249515999</v>
      </c>
    </row>
    <row r="1186" spans="1:19" ht="14.1" customHeight="1">
      <c r="A1186" s="38">
        <v>1186</v>
      </c>
      <c r="B1186" s="253" t="s">
        <v>38</v>
      </c>
      <c r="C1186" s="253" t="s">
        <v>986</v>
      </c>
      <c r="D1186" s="284" t="s">
        <v>219</v>
      </c>
      <c r="E1186" s="49" t="s">
        <v>1652</v>
      </c>
      <c r="F1186" s="50" t="s">
        <v>1129</v>
      </c>
      <c r="G1186" s="268" t="s">
        <v>48</v>
      </c>
      <c r="H1186" s="268" t="s">
        <v>139</v>
      </c>
      <c r="I1186" s="286">
        <v>5.64</v>
      </c>
      <c r="J1186" s="287">
        <f t="shared" si="95"/>
        <v>400</v>
      </c>
      <c r="K1186" s="288">
        <v>200</v>
      </c>
      <c r="L1186" s="288">
        <v>200</v>
      </c>
      <c r="M1186" s="289" t="e">
        <f t="shared" si="96"/>
        <v>#DIV/0!</v>
      </c>
      <c r="N1186" s="289" t="e">
        <f t="shared" si="97"/>
        <v>#DIV/0!</v>
      </c>
      <c r="O1186" s="290">
        <f>IF(K1186="nio",0,IF(K1186&gt;0,VLOOKUP(G1186,'3-Productie normen'!A:K,VLOOKUP(K1186,'3-Productie normen'!$B$35:$C$41,2,FALSE),FALSE)))/VLOOKUP(B1186,'2-Kosten per locatie'!$A$12:$C$15,3,FALSE)</f>
        <v>0</v>
      </c>
      <c r="P1186" s="290">
        <f t="shared" si="98"/>
        <v>0</v>
      </c>
      <c r="Q1186" s="291"/>
      <c r="S1186" s="292">
        <f t="shared" si="99"/>
        <v>2256</v>
      </c>
    </row>
    <row r="1187" spans="1:19" ht="14.1" customHeight="1">
      <c r="A1187" s="38">
        <v>1187</v>
      </c>
      <c r="B1187" s="253" t="s">
        <v>38</v>
      </c>
      <c r="C1187" s="253" t="s">
        <v>986</v>
      </c>
      <c r="D1187" s="284" t="s">
        <v>219</v>
      </c>
      <c r="E1187" s="49" t="s">
        <v>1653</v>
      </c>
      <c r="F1187" s="50" t="s">
        <v>1404</v>
      </c>
      <c r="G1187" s="268" t="s">
        <v>48</v>
      </c>
      <c r="H1187" s="268" t="s">
        <v>139</v>
      </c>
      <c r="I1187" s="286">
        <v>1.6919999999999999</v>
      </c>
      <c r="J1187" s="287">
        <f t="shared" si="95"/>
        <v>400</v>
      </c>
      <c r="K1187" s="288">
        <v>200</v>
      </c>
      <c r="L1187" s="288">
        <v>200</v>
      </c>
      <c r="M1187" s="289" t="e">
        <f t="shared" si="96"/>
        <v>#DIV/0!</v>
      </c>
      <c r="N1187" s="289" t="e">
        <f t="shared" si="97"/>
        <v>#DIV/0!</v>
      </c>
      <c r="O1187" s="290">
        <f>IF(K1187="nio",0,IF(K1187&gt;0,VLOOKUP(G1187,'3-Productie normen'!A:K,VLOOKUP(K1187,'3-Productie normen'!$B$35:$C$41,2,FALSE),FALSE)))/VLOOKUP(B1187,'2-Kosten per locatie'!$A$12:$C$15,3,FALSE)</f>
        <v>0</v>
      </c>
      <c r="P1187" s="290">
        <f t="shared" si="98"/>
        <v>0</v>
      </c>
      <c r="Q1187" s="291"/>
      <c r="S1187" s="292">
        <f t="shared" si="99"/>
        <v>676.8</v>
      </c>
    </row>
    <row r="1188" spans="1:19" ht="14.1" customHeight="1">
      <c r="A1188" s="38">
        <v>1188</v>
      </c>
      <c r="B1188" s="253" t="s">
        <v>38</v>
      </c>
      <c r="C1188" s="253" t="s">
        <v>986</v>
      </c>
      <c r="D1188" s="284" t="s">
        <v>219</v>
      </c>
      <c r="E1188" s="49" t="s">
        <v>1654</v>
      </c>
      <c r="F1188" s="50" t="s">
        <v>1406</v>
      </c>
      <c r="G1188" s="268" t="s">
        <v>48</v>
      </c>
      <c r="H1188" s="268" t="s">
        <v>139</v>
      </c>
      <c r="I1188" s="286">
        <v>1.6214999999999999</v>
      </c>
      <c r="J1188" s="287">
        <f t="shared" si="95"/>
        <v>400</v>
      </c>
      <c r="K1188" s="288">
        <v>200</v>
      </c>
      <c r="L1188" s="288">
        <v>200</v>
      </c>
      <c r="M1188" s="289" t="e">
        <f t="shared" si="96"/>
        <v>#DIV/0!</v>
      </c>
      <c r="N1188" s="289" t="e">
        <f t="shared" si="97"/>
        <v>#DIV/0!</v>
      </c>
      <c r="O1188" s="290">
        <f>IF(K1188="nio",0,IF(K1188&gt;0,VLOOKUP(G1188,'3-Productie normen'!A:K,VLOOKUP(K1188,'3-Productie normen'!$B$35:$C$41,2,FALSE),FALSE)))/VLOOKUP(B1188,'2-Kosten per locatie'!$A$12:$C$15,3,FALSE)</f>
        <v>0</v>
      </c>
      <c r="P1188" s="290">
        <f t="shared" si="98"/>
        <v>0</v>
      </c>
      <c r="Q1188" s="291"/>
      <c r="S1188" s="292">
        <f t="shared" si="99"/>
        <v>648.6</v>
      </c>
    </row>
    <row r="1189" spans="1:19" ht="14.1" customHeight="1">
      <c r="A1189" s="38">
        <v>1189</v>
      </c>
      <c r="B1189" s="253" t="s">
        <v>38</v>
      </c>
      <c r="C1189" s="253" t="s">
        <v>986</v>
      </c>
      <c r="D1189" s="284" t="s">
        <v>219</v>
      </c>
      <c r="E1189" s="49" t="s">
        <v>1655</v>
      </c>
      <c r="F1189" s="50" t="s">
        <v>289</v>
      </c>
      <c r="G1189" s="194" t="s">
        <v>65</v>
      </c>
      <c r="H1189" s="268" t="s">
        <v>164</v>
      </c>
      <c r="I1189" s="286">
        <v>5.2323482162020003</v>
      </c>
      <c r="J1189" s="287">
        <f t="shared" si="95"/>
        <v>0</v>
      </c>
      <c r="K1189" s="288" t="s">
        <v>104</v>
      </c>
      <c r="L1189" s="288"/>
      <c r="M1189" s="289">
        <f t="shared" si="96"/>
        <v>0</v>
      </c>
      <c r="N1189" s="289">
        <f t="shared" si="97"/>
        <v>0</v>
      </c>
      <c r="O1189" s="290">
        <f>IF(K1189="nio",0,IF(K1189&gt;0,VLOOKUP(G1189,'3-Productie normen'!A:K,VLOOKUP(K1189,'3-Productie normen'!$B$35:$C$41,2,FALSE),FALSE)))/VLOOKUP(B1189,'2-Kosten per locatie'!$A$12:$C$15,3,FALSE)</f>
        <v>0</v>
      </c>
      <c r="P1189" s="290">
        <f t="shared" si="98"/>
        <v>0</v>
      </c>
      <c r="Q1189" s="291"/>
      <c r="S1189" s="292">
        <f t="shared" si="99"/>
        <v>0</v>
      </c>
    </row>
    <row r="1190" spans="1:19" ht="14.1" customHeight="1">
      <c r="A1190" s="38">
        <v>1190</v>
      </c>
      <c r="B1190" s="253" t="s">
        <v>38</v>
      </c>
      <c r="C1190" s="253" t="s">
        <v>986</v>
      </c>
      <c r="D1190" s="284" t="s">
        <v>219</v>
      </c>
      <c r="E1190" s="49" t="s">
        <v>1656</v>
      </c>
      <c r="F1190" s="50" t="s">
        <v>289</v>
      </c>
      <c r="G1190" s="194" t="s">
        <v>65</v>
      </c>
      <c r="H1190" s="268" t="s">
        <v>164</v>
      </c>
      <c r="I1190" s="286">
        <v>0.43866105048499998</v>
      </c>
      <c r="J1190" s="287">
        <f t="shared" si="95"/>
        <v>0</v>
      </c>
      <c r="K1190" s="288" t="s">
        <v>104</v>
      </c>
      <c r="L1190" s="288"/>
      <c r="M1190" s="289">
        <f t="shared" si="96"/>
        <v>0</v>
      </c>
      <c r="N1190" s="289">
        <f t="shared" si="97"/>
        <v>0</v>
      </c>
      <c r="O1190" s="290">
        <f>IF(K1190="nio",0,IF(K1190&gt;0,VLOOKUP(G1190,'3-Productie normen'!A:K,VLOOKUP(K1190,'3-Productie normen'!$B$35:$C$41,2,FALSE),FALSE)))/VLOOKUP(B1190,'2-Kosten per locatie'!$A$12:$C$15,3,FALSE)</f>
        <v>0</v>
      </c>
      <c r="P1190" s="290">
        <f t="shared" si="98"/>
        <v>0</v>
      </c>
      <c r="Q1190" s="291"/>
      <c r="S1190" s="292">
        <f t="shared" si="99"/>
        <v>0</v>
      </c>
    </row>
    <row r="1191" spans="1:19" ht="14.1" customHeight="1">
      <c r="A1191" s="38">
        <v>1191</v>
      </c>
      <c r="B1191" s="253" t="s">
        <v>38</v>
      </c>
      <c r="C1191" s="253" t="s">
        <v>986</v>
      </c>
      <c r="D1191" s="284" t="s">
        <v>219</v>
      </c>
      <c r="E1191" s="49" t="s">
        <v>1657</v>
      </c>
      <c r="F1191" s="50" t="s">
        <v>1137</v>
      </c>
      <c r="G1191" s="268" t="s">
        <v>48</v>
      </c>
      <c r="H1191" s="268" t="s">
        <v>139</v>
      </c>
      <c r="I1191" s="286">
        <v>5.64</v>
      </c>
      <c r="J1191" s="287">
        <f t="shared" si="95"/>
        <v>400</v>
      </c>
      <c r="K1191" s="288">
        <v>200</v>
      </c>
      <c r="L1191" s="288">
        <v>200</v>
      </c>
      <c r="M1191" s="289" t="e">
        <f t="shared" si="96"/>
        <v>#DIV/0!</v>
      </c>
      <c r="N1191" s="289" t="e">
        <f t="shared" si="97"/>
        <v>#DIV/0!</v>
      </c>
      <c r="O1191" s="290">
        <f>IF(K1191="nio",0,IF(K1191&gt;0,VLOOKUP(G1191,'3-Productie normen'!A:K,VLOOKUP(K1191,'3-Productie normen'!$B$35:$C$41,2,FALSE),FALSE)))/VLOOKUP(B1191,'2-Kosten per locatie'!$A$12:$C$15,3,FALSE)</f>
        <v>0</v>
      </c>
      <c r="P1191" s="290">
        <f t="shared" si="98"/>
        <v>0</v>
      </c>
      <c r="Q1191" s="291"/>
      <c r="S1191" s="292">
        <f t="shared" si="99"/>
        <v>2256</v>
      </c>
    </row>
    <row r="1192" spans="1:19" ht="14.1" customHeight="1">
      <c r="A1192" s="38">
        <v>1192</v>
      </c>
      <c r="B1192" s="253" t="s">
        <v>38</v>
      </c>
      <c r="C1192" s="253" t="s">
        <v>986</v>
      </c>
      <c r="D1192" s="284" t="s">
        <v>219</v>
      </c>
      <c r="E1192" s="49" t="s">
        <v>1658</v>
      </c>
      <c r="F1192" s="50" t="s">
        <v>1397</v>
      </c>
      <c r="G1192" s="268" t="s">
        <v>48</v>
      </c>
      <c r="H1192" s="268" t="s">
        <v>139</v>
      </c>
      <c r="I1192" s="286">
        <v>1.6919999999999999</v>
      </c>
      <c r="J1192" s="287">
        <f t="shared" si="95"/>
        <v>400</v>
      </c>
      <c r="K1192" s="288">
        <v>200</v>
      </c>
      <c r="L1192" s="288">
        <v>200</v>
      </c>
      <c r="M1192" s="289" t="e">
        <f t="shared" si="96"/>
        <v>#DIV/0!</v>
      </c>
      <c r="N1192" s="289" t="e">
        <f t="shared" si="97"/>
        <v>#DIV/0!</v>
      </c>
      <c r="O1192" s="290">
        <f>IF(K1192="nio",0,IF(K1192&gt;0,VLOOKUP(G1192,'3-Productie normen'!A:K,VLOOKUP(K1192,'3-Productie normen'!$B$35:$C$41,2,FALSE),FALSE)))/VLOOKUP(B1192,'2-Kosten per locatie'!$A$12:$C$15,3,FALSE)</f>
        <v>0</v>
      </c>
      <c r="P1192" s="290">
        <f t="shared" si="98"/>
        <v>0</v>
      </c>
      <c r="Q1192" s="291"/>
      <c r="S1192" s="292">
        <f t="shared" si="99"/>
        <v>676.8</v>
      </c>
    </row>
    <row r="1193" spans="1:19" ht="14.1" customHeight="1">
      <c r="A1193" s="38">
        <v>1193</v>
      </c>
      <c r="B1193" s="253" t="s">
        <v>38</v>
      </c>
      <c r="C1193" s="253" t="s">
        <v>986</v>
      </c>
      <c r="D1193" s="284" t="s">
        <v>219</v>
      </c>
      <c r="E1193" s="49" t="s">
        <v>1659</v>
      </c>
      <c r="F1193" s="50" t="s">
        <v>1399</v>
      </c>
      <c r="G1193" s="268" t="s">
        <v>48</v>
      </c>
      <c r="H1193" s="268" t="s">
        <v>139</v>
      </c>
      <c r="I1193" s="286">
        <v>1.6214999999999999</v>
      </c>
      <c r="J1193" s="287">
        <f t="shared" si="95"/>
        <v>400</v>
      </c>
      <c r="K1193" s="288">
        <v>200</v>
      </c>
      <c r="L1193" s="288">
        <v>200</v>
      </c>
      <c r="M1193" s="289" t="e">
        <f t="shared" si="96"/>
        <v>#DIV/0!</v>
      </c>
      <c r="N1193" s="289" t="e">
        <f t="shared" si="97"/>
        <v>#DIV/0!</v>
      </c>
      <c r="O1193" s="290">
        <f>IF(K1193="nio",0,IF(K1193&gt;0,VLOOKUP(G1193,'3-Productie normen'!A:K,VLOOKUP(K1193,'3-Productie normen'!$B$35:$C$41,2,FALSE),FALSE)))/VLOOKUP(B1193,'2-Kosten per locatie'!$A$12:$C$15,3,FALSE)</f>
        <v>0</v>
      </c>
      <c r="P1193" s="290">
        <f t="shared" si="98"/>
        <v>0</v>
      </c>
      <c r="Q1193" s="291"/>
      <c r="S1193" s="292">
        <f t="shared" si="99"/>
        <v>648.6</v>
      </c>
    </row>
    <row r="1194" spans="1:19" ht="14.1" customHeight="1">
      <c r="A1194" s="38">
        <v>1194</v>
      </c>
      <c r="B1194" s="253" t="s">
        <v>38</v>
      </c>
      <c r="C1194" s="253" t="s">
        <v>986</v>
      </c>
      <c r="D1194" s="284" t="s">
        <v>219</v>
      </c>
      <c r="E1194" s="49" t="s">
        <v>1660</v>
      </c>
      <c r="F1194" s="50" t="s">
        <v>1624</v>
      </c>
      <c r="G1194" s="194" t="s">
        <v>65</v>
      </c>
      <c r="H1194" s="268" t="s">
        <v>164</v>
      </c>
      <c r="I1194" s="286">
        <v>5.29</v>
      </c>
      <c r="J1194" s="287">
        <f t="shared" si="95"/>
        <v>0</v>
      </c>
      <c r="K1194" s="288" t="s">
        <v>104</v>
      </c>
      <c r="L1194" s="288"/>
      <c r="M1194" s="289">
        <f t="shared" si="96"/>
        <v>0</v>
      </c>
      <c r="N1194" s="289">
        <f t="shared" si="97"/>
        <v>0</v>
      </c>
      <c r="O1194" s="290">
        <f>IF(K1194="nio",0,IF(K1194&gt;0,VLOOKUP(G1194,'3-Productie normen'!A:K,VLOOKUP(K1194,'3-Productie normen'!$B$35:$C$41,2,FALSE),FALSE)))/VLOOKUP(B1194,'2-Kosten per locatie'!$A$12:$C$15,3,FALSE)</f>
        <v>0</v>
      </c>
      <c r="P1194" s="290">
        <f t="shared" si="98"/>
        <v>0</v>
      </c>
      <c r="Q1194" s="291"/>
      <c r="S1194" s="292">
        <f t="shared" si="99"/>
        <v>0</v>
      </c>
    </row>
    <row r="1195" spans="1:19" ht="14.1" customHeight="1">
      <c r="A1195" s="38">
        <v>1195</v>
      </c>
      <c r="B1195" s="253" t="s">
        <v>38</v>
      </c>
      <c r="C1195" s="253" t="s">
        <v>986</v>
      </c>
      <c r="D1195" s="284" t="s">
        <v>219</v>
      </c>
      <c r="E1195" s="49" t="s">
        <v>1661</v>
      </c>
      <c r="F1195" s="50" t="s">
        <v>771</v>
      </c>
      <c r="G1195" s="268" t="s">
        <v>50</v>
      </c>
      <c r="H1195" s="268" t="s">
        <v>164</v>
      </c>
      <c r="I1195" s="286">
        <v>2.444</v>
      </c>
      <c r="J1195" s="287">
        <f t="shared" si="95"/>
        <v>200</v>
      </c>
      <c r="K1195" s="288">
        <v>200</v>
      </c>
      <c r="L1195" s="288"/>
      <c r="M1195" s="289" t="e">
        <f t="shared" si="96"/>
        <v>#DIV/0!</v>
      </c>
      <c r="N1195" s="289">
        <f t="shared" si="97"/>
        <v>0</v>
      </c>
      <c r="O1195" s="290">
        <f>IF(K1195="nio",0,IF(K1195&gt;0,VLOOKUP(G1195,'3-Productie normen'!A:K,VLOOKUP(K1195,'3-Productie normen'!$B$35:$C$41,2,FALSE),FALSE)))/VLOOKUP(B1195,'2-Kosten per locatie'!$A$12:$C$15,3,FALSE)</f>
        <v>0</v>
      </c>
      <c r="P1195" s="290">
        <f t="shared" si="98"/>
        <v>0</v>
      </c>
      <c r="Q1195" s="291"/>
      <c r="S1195" s="292">
        <f t="shared" si="99"/>
        <v>488.8</v>
      </c>
    </row>
    <row r="1196" spans="1:19" ht="14.1" customHeight="1">
      <c r="A1196" s="38">
        <v>1196</v>
      </c>
      <c r="B1196" s="253" t="s">
        <v>38</v>
      </c>
      <c r="C1196" s="253" t="s">
        <v>986</v>
      </c>
      <c r="D1196" s="284" t="s">
        <v>219</v>
      </c>
      <c r="E1196" s="49" t="s">
        <v>1662</v>
      </c>
      <c r="F1196" s="50" t="s">
        <v>1411</v>
      </c>
      <c r="G1196" s="268" t="s">
        <v>47</v>
      </c>
      <c r="H1196" s="268" t="s">
        <v>164</v>
      </c>
      <c r="I1196" s="286">
        <v>2.444</v>
      </c>
      <c r="J1196" s="287">
        <f t="shared" si="95"/>
        <v>80</v>
      </c>
      <c r="K1196" s="288">
        <v>80</v>
      </c>
      <c r="L1196" s="288"/>
      <c r="M1196" s="289" t="e">
        <f t="shared" si="96"/>
        <v>#DIV/0!</v>
      </c>
      <c r="N1196" s="289">
        <f t="shared" si="97"/>
        <v>0</v>
      </c>
      <c r="O1196" s="290">
        <f>IF(K1196="nio",0,IF(K1196&gt;0,VLOOKUP(G1196,'3-Productie normen'!A:K,VLOOKUP(K1196,'3-Productie normen'!$B$35:$C$41,2,FALSE),FALSE)))/VLOOKUP(B1196,'2-Kosten per locatie'!$A$12:$C$15,3,FALSE)</f>
        <v>0</v>
      </c>
      <c r="P1196" s="290">
        <f t="shared" si="98"/>
        <v>0</v>
      </c>
      <c r="Q1196" s="291"/>
      <c r="S1196" s="292">
        <f t="shared" si="99"/>
        <v>195.51999999999998</v>
      </c>
    </row>
    <row r="1197" spans="1:19" ht="14.1" customHeight="1">
      <c r="A1197" s="38">
        <v>1197</v>
      </c>
      <c r="B1197" s="253" t="s">
        <v>38</v>
      </c>
      <c r="C1197" s="253" t="s">
        <v>986</v>
      </c>
      <c r="D1197" s="284" t="s">
        <v>219</v>
      </c>
      <c r="E1197" s="49" t="s">
        <v>1663</v>
      </c>
      <c r="F1197" s="50" t="s">
        <v>138</v>
      </c>
      <c r="G1197" s="194" t="s">
        <v>65</v>
      </c>
      <c r="H1197" s="268" t="s">
        <v>164</v>
      </c>
      <c r="I1197" s="286">
        <v>4.4550848108909999</v>
      </c>
      <c r="J1197" s="287">
        <f t="shared" si="95"/>
        <v>0</v>
      </c>
      <c r="K1197" s="288" t="s">
        <v>104</v>
      </c>
      <c r="L1197" s="288"/>
      <c r="M1197" s="289">
        <f t="shared" si="96"/>
        <v>0</v>
      </c>
      <c r="N1197" s="289">
        <f t="shared" si="97"/>
        <v>0</v>
      </c>
      <c r="O1197" s="290">
        <f>IF(K1197="nio",0,IF(K1197&gt;0,VLOOKUP(G1197,'3-Productie normen'!A:K,VLOOKUP(K1197,'3-Productie normen'!$B$35:$C$41,2,FALSE),FALSE)))/VLOOKUP(B1197,'2-Kosten per locatie'!$A$12:$C$15,3,FALSE)</f>
        <v>0</v>
      </c>
      <c r="P1197" s="290">
        <f t="shared" si="98"/>
        <v>0</v>
      </c>
      <c r="Q1197" s="291"/>
      <c r="S1197" s="292">
        <f t="shared" si="99"/>
        <v>0</v>
      </c>
    </row>
    <row r="1198" spans="1:19" ht="14.1" customHeight="1">
      <c r="A1198" s="38">
        <v>1198</v>
      </c>
      <c r="B1198" s="253" t="s">
        <v>38</v>
      </c>
      <c r="C1198" s="253" t="s">
        <v>986</v>
      </c>
      <c r="D1198" s="284" t="s">
        <v>219</v>
      </c>
      <c r="E1198" s="49" t="s">
        <v>1664</v>
      </c>
      <c r="F1198" s="50" t="s">
        <v>979</v>
      </c>
      <c r="G1198" s="194" t="s">
        <v>65</v>
      </c>
      <c r="H1198" s="268" t="s">
        <v>164</v>
      </c>
      <c r="I1198" s="286">
        <v>4.3722097405299998</v>
      </c>
      <c r="J1198" s="287">
        <f t="shared" si="95"/>
        <v>0</v>
      </c>
      <c r="K1198" s="288" t="s">
        <v>104</v>
      </c>
      <c r="L1198" s="288"/>
      <c r="M1198" s="289">
        <f t="shared" si="96"/>
        <v>0</v>
      </c>
      <c r="N1198" s="289">
        <f t="shared" si="97"/>
        <v>0</v>
      </c>
      <c r="O1198" s="290">
        <f>IF(K1198="nio",0,IF(K1198&gt;0,VLOOKUP(G1198,'3-Productie normen'!A:K,VLOOKUP(K1198,'3-Productie normen'!$B$35:$C$41,2,FALSE),FALSE)))/VLOOKUP(B1198,'2-Kosten per locatie'!$A$12:$C$15,3,FALSE)</f>
        <v>0</v>
      </c>
      <c r="P1198" s="290">
        <f t="shared" si="98"/>
        <v>0</v>
      </c>
      <c r="Q1198" s="291"/>
      <c r="S1198" s="292">
        <f t="shared" si="99"/>
        <v>0</v>
      </c>
    </row>
    <row r="1199" spans="1:19" ht="14.1" customHeight="1">
      <c r="A1199" s="38">
        <v>1199</v>
      </c>
      <c r="B1199" s="253" t="s">
        <v>38</v>
      </c>
      <c r="C1199" s="253" t="s">
        <v>986</v>
      </c>
      <c r="D1199" s="284" t="s">
        <v>301</v>
      </c>
      <c r="E1199" s="49" t="s">
        <v>1665</v>
      </c>
      <c r="F1199" s="50" t="s">
        <v>1666</v>
      </c>
      <c r="G1199" s="268" t="s">
        <v>47</v>
      </c>
      <c r="H1199" s="268" t="s">
        <v>142</v>
      </c>
      <c r="I1199" s="286">
        <v>26.153238970673002</v>
      </c>
      <c r="J1199" s="287">
        <f t="shared" si="95"/>
        <v>80</v>
      </c>
      <c r="K1199" s="288">
        <v>80</v>
      </c>
      <c r="L1199" s="288"/>
      <c r="M1199" s="289" t="e">
        <f t="shared" si="96"/>
        <v>#DIV/0!</v>
      </c>
      <c r="N1199" s="289">
        <f t="shared" si="97"/>
        <v>0</v>
      </c>
      <c r="O1199" s="290">
        <f>IF(K1199="nio",0,IF(K1199&gt;0,VLOOKUP(G1199,'3-Productie normen'!A:K,VLOOKUP(K1199,'3-Productie normen'!$B$35:$C$41,2,FALSE),FALSE)))/VLOOKUP(B1199,'2-Kosten per locatie'!$A$12:$C$15,3,FALSE)</f>
        <v>0</v>
      </c>
      <c r="P1199" s="290">
        <f t="shared" si="98"/>
        <v>0</v>
      </c>
      <c r="Q1199" s="291"/>
      <c r="S1199" s="292">
        <f t="shared" si="99"/>
        <v>2092.2591176538399</v>
      </c>
    </row>
    <row r="1200" spans="1:19" ht="14.1" customHeight="1">
      <c r="A1200" s="38">
        <v>1200</v>
      </c>
      <c r="B1200" s="253" t="s">
        <v>38</v>
      </c>
      <c r="C1200" s="253" t="s">
        <v>986</v>
      </c>
      <c r="D1200" s="284" t="s">
        <v>301</v>
      </c>
      <c r="E1200" s="49" t="s">
        <v>1667</v>
      </c>
      <c r="F1200" s="50" t="s">
        <v>1591</v>
      </c>
      <c r="G1200" s="268" t="s">
        <v>47</v>
      </c>
      <c r="H1200" s="268" t="s">
        <v>142</v>
      </c>
      <c r="I1200" s="286">
        <v>19.655822634454999</v>
      </c>
      <c r="J1200" s="287">
        <f t="shared" si="95"/>
        <v>80</v>
      </c>
      <c r="K1200" s="288">
        <v>80</v>
      </c>
      <c r="L1200" s="288"/>
      <c r="M1200" s="289" t="e">
        <f t="shared" si="96"/>
        <v>#DIV/0!</v>
      </c>
      <c r="N1200" s="289">
        <f t="shared" si="97"/>
        <v>0</v>
      </c>
      <c r="O1200" s="290">
        <f>IF(K1200="nio",0,IF(K1200&gt;0,VLOOKUP(G1200,'3-Productie normen'!A:K,VLOOKUP(K1200,'3-Productie normen'!$B$35:$C$41,2,FALSE),FALSE)))/VLOOKUP(B1200,'2-Kosten per locatie'!$A$12:$C$15,3,FALSE)</f>
        <v>0</v>
      </c>
      <c r="P1200" s="290">
        <f t="shared" si="98"/>
        <v>0</v>
      </c>
      <c r="Q1200" s="291"/>
      <c r="S1200" s="292">
        <f t="shared" si="99"/>
        <v>1572.4658107564001</v>
      </c>
    </row>
    <row r="1201" spans="1:19" ht="14.1" customHeight="1">
      <c r="A1201" s="38">
        <v>1201</v>
      </c>
      <c r="B1201" s="253" t="s">
        <v>38</v>
      </c>
      <c r="C1201" s="253" t="s">
        <v>986</v>
      </c>
      <c r="D1201" s="284" t="s">
        <v>301</v>
      </c>
      <c r="E1201" s="49" t="s">
        <v>1668</v>
      </c>
      <c r="F1201" s="50" t="s">
        <v>1591</v>
      </c>
      <c r="G1201" s="268" t="s">
        <v>47</v>
      </c>
      <c r="H1201" s="268" t="s">
        <v>142</v>
      </c>
      <c r="I1201" s="286">
        <v>19.655779189850001</v>
      </c>
      <c r="J1201" s="287">
        <f t="shared" si="95"/>
        <v>80</v>
      </c>
      <c r="K1201" s="288">
        <v>80</v>
      </c>
      <c r="L1201" s="288"/>
      <c r="M1201" s="289" t="e">
        <f t="shared" si="96"/>
        <v>#DIV/0!</v>
      </c>
      <c r="N1201" s="289">
        <f t="shared" si="97"/>
        <v>0</v>
      </c>
      <c r="O1201" s="290">
        <f>IF(K1201="nio",0,IF(K1201&gt;0,VLOOKUP(G1201,'3-Productie normen'!A:K,VLOOKUP(K1201,'3-Productie normen'!$B$35:$C$41,2,FALSE),FALSE)))/VLOOKUP(B1201,'2-Kosten per locatie'!$A$12:$C$15,3,FALSE)</f>
        <v>0</v>
      </c>
      <c r="P1201" s="290">
        <f t="shared" si="98"/>
        <v>0</v>
      </c>
      <c r="Q1201" s="291"/>
      <c r="S1201" s="292">
        <f t="shared" si="99"/>
        <v>1572.462335188</v>
      </c>
    </row>
    <row r="1202" spans="1:19" ht="14.1" customHeight="1">
      <c r="A1202" s="38">
        <v>1202</v>
      </c>
      <c r="B1202" s="253" t="s">
        <v>38</v>
      </c>
      <c r="C1202" s="253" t="s">
        <v>986</v>
      </c>
      <c r="D1202" s="284" t="s">
        <v>301</v>
      </c>
      <c r="E1202" s="49" t="s">
        <v>1669</v>
      </c>
      <c r="F1202" s="50" t="s">
        <v>141</v>
      </c>
      <c r="G1202" s="271" t="s">
        <v>60</v>
      </c>
      <c r="H1202" s="268" t="s">
        <v>142</v>
      </c>
      <c r="I1202" s="286">
        <v>52.271598852274998</v>
      </c>
      <c r="J1202" s="287">
        <f t="shared" si="95"/>
        <v>200</v>
      </c>
      <c r="K1202" s="288">
        <v>200</v>
      </c>
      <c r="L1202" s="288"/>
      <c r="M1202" s="289" t="e">
        <f t="shared" si="96"/>
        <v>#DIV/0!</v>
      </c>
      <c r="N1202" s="289">
        <f t="shared" si="97"/>
        <v>0</v>
      </c>
      <c r="O1202" s="290">
        <f>IF(K1202="nio",0,IF(K1202&gt;0,VLOOKUP(G1202,'3-Productie normen'!A:K,VLOOKUP(K1202,'3-Productie normen'!$B$35:$C$41,2,FALSE),FALSE)))/VLOOKUP(B1202,'2-Kosten per locatie'!$A$12:$C$15,3,FALSE)</f>
        <v>0</v>
      </c>
      <c r="P1202" s="290">
        <f t="shared" si="98"/>
        <v>0</v>
      </c>
      <c r="Q1202" s="291"/>
      <c r="S1202" s="292">
        <f t="shared" si="99"/>
        <v>10454.319770455</v>
      </c>
    </row>
    <row r="1203" spans="1:19" ht="14.1" customHeight="1">
      <c r="A1203" s="38">
        <v>1203</v>
      </c>
      <c r="B1203" s="253" t="s">
        <v>38</v>
      </c>
      <c r="C1203" s="253" t="s">
        <v>986</v>
      </c>
      <c r="D1203" s="284" t="s">
        <v>301</v>
      </c>
      <c r="E1203" s="49" t="s">
        <v>1670</v>
      </c>
      <c r="F1203" s="50" t="s">
        <v>141</v>
      </c>
      <c r="G1203" s="271" t="s">
        <v>60</v>
      </c>
      <c r="H1203" s="268" t="s">
        <v>142</v>
      </c>
      <c r="I1203" s="286">
        <v>38.494311180726001</v>
      </c>
      <c r="J1203" s="287">
        <f t="shared" si="95"/>
        <v>200</v>
      </c>
      <c r="K1203" s="288">
        <v>200</v>
      </c>
      <c r="L1203" s="288"/>
      <c r="M1203" s="289" t="e">
        <f t="shared" si="96"/>
        <v>#DIV/0!</v>
      </c>
      <c r="N1203" s="289">
        <f t="shared" si="97"/>
        <v>0</v>
      </c>
      <c r="O1203" s="290">
        <f>IF(K1203="nio",0,IF(K1203&gt;0,VLOOKUP(G1203,'3-Productie normen'!A:K,VLOOKUP(K1203,'3-Productie normen'!$B$35:$C$41,2,FALSE),FALSE)))/VLOOKUP(B1203,'2-Kosten per locatie'!$A$12:$C$15,3,FALSE)</f>
        <v>0</v>
      </c>
      <c r="P1203" s="290">
        <f t="shared" si="98"/>
        <v>0</v>
      </c>
      <c r="Q1203" s="291"/>
      <c r="S1203" s="292">
        <f t="shared" si="99"/>
        <v>7698.8622361451999</v>
      </c>
    </row>
    <row r="1204" spans="1:19" ht="14.1" customHeight="1">
      <c r="A1204" s="38">
        <v>1204</v>
      </c>
      <c r="B1204" s="253" t="s">
        <v>38</v>
      </c>
      <c r="C1204" s="253" t="s">
        <v>986</v>
      </c>
      <c r="D1204" s="284" t="s">
        <v>301</v>
      </c>
      <c r="E1204" s="49" t="s">
        <v>1671</v>
      </c>
      <c r="F1204" s="50" t="s">
        <v>1591</v>
      </c>
      <c r="G1204" s="268" t="s">
        <v>47</v>
      </c>
      <c r="H1204" s="268" t="s">
        <v>142</v>
      </c>
      <c r="I1204" s="286">
        <v>26.919911017217</v>
      </c>
      <c r="J1204" s="287">
        <f t="shared" si="95"/>
        <v>80</v>
      </c>
      <c r="K1204" s="288">
        <v>80</v>
      </c>
      <c r="L1204" s="288"/>
      <c r="M1204" s="289" t="e">
        <f t="shared" si="96"/>
        <v>#DIV/0!</v>
      </c>
      <c r="N1204" s="289">
        <f t="shared" si="97"/>
        <v>0</v>
      </c>
      <c r="O1204" s="290">
        <f>IF(K1204="nio",0,IF(K1204&gt;0,VLOOKUP(G1204,'3-Productie normen'!A:K,VLOOKUP(K1204,'3-Productie normen'!$B$35:$C$41,2,FALSE),FALSE)))/VLOOKUP(B1204,'2-Kosten per locatie'!$A$12:$C$15,3,FALSE)</f>
        <v>0</v>
      </c>
      <c r="P1204" s="290">
        <f t="shared" si="98"/>
        <v>0</v>
      </c>
      <c r="Q1204" s="291"/>
      <c r="S1204" s="292">
        <f t="shared" si="99"/>
        <v>2153.5928813773598</v>
      </c>
    </row>
    <row r="1205" spans="1:19" ht="14.1" customHeight="1">
      <c r="A1205" s="38">
        <v>1205</v>
      </c>
      <c r="B1205" s="253" t="s">
        <v>38</v>
      </c>
      <c r="C1205" s="253" t="s">
        <v>986</v>
      </c>
      <c r="D1205" s="284" t="s">
        <v>301</v>
      </c>
      <c r="E1205" s="49" t="s">
        <v>1672</v>
      </c>
      <c r="F1205" s="50" t="s">
        <v>141</v>
      </c>
      <c r="G1205" s="271" t="s">
        <v>60</v>
      </c>
      <c r="H1205" s="268" t="s">
        <v>142</v>
      </c>
      <c r="I1205" s="286">
        <v>39.174870149613</v>
      </c>
      <c r="J1205" s="287">
        <f t="shared" si="95"/>
        <v>200</v>
      </c>
      <c r="K1205" s="288">
        <v>200</v>
      </c>
      <c r="L1205" s="288"/>
      <c r="M1205" s="289" t="e">
        <f t="shared" si="96"/>
        <v>#DIV/0!</v>
      </c>
      <c r="N1205" s="289">
        <f t="shared" si="97"/>
        <v>0</v>
      </c>
      <c r="O1205" s="290">
        <f>IF(K1205="nio",0,IF(K1205&gt;0,VLOOKUP(G1205,'3-Productie normen'!A:K,VLOOKUP(K1205,'3-Productie normen'!$B$35:$C$41,2,FALSE),FALSE)))/VLOOKUP(B1205,'2-Kosten per locatie'!$A$12:$C$15,3,FALSE)</f>
        <v>0</v>
      </c>
      <c r="P1205" s="290">
        <f t="shared" si="98"/>
        <v>0</v>
      </c>
      <c r="Q1205" s="291"/>
      <c r="S1205" s="292">
        <f t="shared" si="99"/>
        <v>7834.9740299225996</v>
      </c>
    </row>
    <row r="1206" spans="1:19" ht="14.1" customHeight="1">
      <c r="A1206" s="38">
        <v>1206</v>
      </c>
      <c r="B1206" s="253" t="s">
        <v>38</v>
      </c>
      <c r="C1206" s="253" t="s">
        <v>986</v>
      </c>
      <c r="D1206" s="284" t="s">
        <v>301</v>
      </c>
      <c r="E1206" s="49" t="s">
        <v>1673</v>
      </c>
      <c r="F1206" s="50" t="s">
        <v>141</v>
      </c>
      <c r="G1206" s="271" t="s">
        <v>60</v>
      </c>
      <c r="H1206" s="268" t="s">
        <v>142</v>
      </c>
      <c r="I1206" s="286">
        <v>52.272759347292997</v>
      </c>
      <c r="J1206" s="287">
        <f t="shared" si="95"/>
        <v>200</v>
      </c>
      <c r="K1206" s="288">
        <v>200</v>
      </c>
      <c r="L1206" s="288"/>
      <c r="M1206" s="289" t="e">
        <f t="shared" si="96"/>
        <v>#DIV/0!</v>
      </c>
      <c r="N1206" s="289">
        <f t="shared" si="97"/>
        <v>0</v>
      </c>
      <c r="O1206" s="290">
        <f>IF(K1206="nio",0,IF(K1206&gt;0,VLOOKUP(G1206,'3-Productie normen'!A:K,VLOOKUP(K1206,'3-Productie normen'!$B$35:$C$41,2,FALSE),FALSE)))/VLOOKUP(B1206,'2-Kosten per locatie'!$A$12:$C$15,3,FALSE)</f>
        <v>0</v>
      </c>
      <c r="P1206" s="290">
        <f t="shared" si="98"/>
        <v>0</v>
      </c>
      <c r="Q1206" s="291"/>
      <c r="S1206" s="292">
        <f t="shared" si="99"/>
        <v>10454.551869458599</v>
      </c>
    </row>
    <row r="1207" spans="1:19" ht="14.1" customHeight="1">
      <c r="A1207" s="38">
        <v>1207</v>
      </c>
      <c r="B1207" s="253" t="s">
        <v>38</v>
      </c>
      <c r="C1207" s="253" t="s">
        <v>986</v>
      </c>
      <c r="D1207" s="284" t="s">
        <v>301</v>
      </c>
      <c r="E1207" s="49" t="s">
        <v>1674</v>
      </c>
      <c r="F1207" s="50" t="s">
        <v>1591</v>
      </c>
      <c r="G1207" s="268" t="s">
        <v>47</v>
      </c>
      <c r="H1207" s="268" t="s">
        <v>142</v>
      </c>
      <c r="I1207" s="286">
        <v>19.655149662936001</v>
      </c>
      <c r="J1207" s="287">
        <f t="shared" si="95"/>
        <v>80</v>
      </c>
      <c r="K1207" s="288">
        <v>80</v>
      </c>
      <c r="L1207" s="288"/>
      <c r="M1207" s="289" t="e">
        <f t="shared" si="96"/>
        <v>#DIV/0!</v>
      </c>
      <c r="N1207" s="289">
        <f t="shared" si="97"/>
        <v>0</v>
      </c>
      <c r="O1207" s="290">
        <f>IF(K1207="nio",0,IF(K1207&gt;0,VLOOKUP(G1207,'3-Productie normen'!A:K,VLOOKUP(K1207,'3-Productie normen'!$B$35:$C$41,2,FALSE),FALSE)))/VLOOKUP(B1207,'2-Kosten per locatie'!$A$12:$C$15,3,FALSE)</f>
        <v>0</v>
      </c>
      <c r="P1207" s="290">
        <f t="shared" si="98"/>
        <v>0</v>
      </c>
      <c r="Q1207" s="291"/>
      <c r="S1207" s="292">
        <f t="shared" si="99"/>
        <v>1572.41197303488</v>
      </c>
    </row>
    <row r="1208" spans="1:19" ht="14.1" customHeight="1">
      <c r="A1208" s="38">
        <v>1208</v>
      </c>
      <c r="B1208" s="253" t="s">
        <v>38</v>
      </c>
      <c r="C1208" s="253" t="s">
        <v>986</v>
      </c>
      <c r="D1208" s="284" t="s">
        <v>301</v>
      </c>
      <c r="E1208" s="49" t="s">
        <v>1675</v>
      </c>
      <c r="F1208" s="50" t="s">
        <v>1676</v>
      </c>
      <c r="G1208" s="271" t="s">
        <v>63</v>
      </c>
      <c r="H1208" s="268" t="s">
        <v>142</v>
      </c>
      <c r="I1208" s="286">
        <v>45.809130317003998</v>
      </c>
      <c r="J1208" s="287">
        <f t="shared" si="95"/>
        <v>200</v>
      </c>
      <c r="K1208" s="288">
        <v>200</v>
      </c>
      <c r="L1208" s="288"/>
      <c r="M1208" s="289" t="e">
        <f t="shared" si="96"/>
        <v>#DIV/0!</v>
      </c>
      <c r="N1208" s="289">
        <f t="shared" si="97"/>
        <v>0</v>
      </c>
      <c r="O1208" s="290">
        <f>IF(K1208="nio",0,IF(K1208&gt;0,VLOOKUP(G1208,'3-Productie normen'!A:K,VLOOKUP(K1208,'3-Productie normen'!$B$35:$C$41,2,FALSE),FALSE)))/VLOOKUP(B1208,'2-Kosten per locatie'!$A$12:$C$15,3,FALSE)</f>
        <v>0</v>
      </c>
      <c r="P1208" s="290">
        <f t="shared" si="98"/>
        <v>0</v>
      </c>
      <c r="Q1208" s="291"/>
      <c r="S1208" s="292">
        <f t="shared" si="99"/>
        <v>9161.8260634008002</v>
      </c>
    </row>
    <row r="1209" spans="1:19" ht="14.1" customHeight="1">
      <c r="A1209" s="38">
        <v>1209</v>
      </c>
      <c r="B1209" s="253" t="s">
        <v>38</v>
      </c>
      <c r="C1209" s="253" t="s">
        <v>986</v>
      </c>
      <c r="D1209" s="284" t="s">
        <v>301</v>
      </c>
      <c r="E1209" s="49" t="s">
        <v>1677</v>
      </c>
      <c r="F1209" s="50" t="s">
        <v>1678</v>
      </c>
      <c r="G1209" s="271" t="s">
        <v>61</v>
      </c>
      <c r="H1209" s="268" t="s">
        <v>142</v>
      </c>
      <c r="I1209" s="286">
        <v>94.301246863124007</v>
      </c>
      <c r="J1209" s="287">
        <f t="shared" si="95"/>
        <v>200</v>
      </c>
      <c r="K1209" s="288">
        <v>200</v>
      </c>
      <c r="L1209" s="288"/>
      <c r="M1209" s="289" t="e">
        <f t="shared" si="96"/>
        <v>#DIV/0!</v>
      </c>
      <c r="N1209" s="289">
        <f t="shared" si="97"/>
        <v>0</v>
      </c>
      <c r="O1209" s="290">
        <f>IF(K1209="nio",0,IF(K1209&gt;0,VLOOKUP(G1209,'3-Productie normen'!A:K,VLOOKUP(K1209,'3-Productie normen'!$B$35:$C$41,2,FALSE),FALSE)))/VLOOKUP(B1209,'2-Kosten per locatie'!$A$12:$C$15,3,FALSE)</f>
        <v>0</v>
      </c>
      <c r="P1209" s="290">
        <f t="shared" si="98"/>
        <v>0</v>
      </c>
      <c r="Q1209" s="291"/>
      <c r="S1209" s="292">
        <f t="shared" si="99"/>
        <v>18860.249372624803</v>
      </c>
    </row>
    <row r="1210" spans="1:19" ht="14.1" customHeight="1">
      <c r="A1210" s="38">
        <v>1210</v>
      </c>
      <c r="B1210" s="253" t="s">
        <v>38</v>
      </c>
      <c r="C1210" s="253" t="s">
        <v>986</v>
      </c>
      <c r="D1210" s="284" t="s">
        <v>301</v>
      </c>
      <c r="E1210" s="49" t="s">
        <v>1679</v>
      </c>
      <c r="F1210" s="50" t="s">
        <v>210</v>
      </c>
      <c r="G1210" s="268" t="s">
        <v>49</v>
      </c>
      <c r="H1210" s="268" t="s">
        <v>164</v>
      </c>
      <c r="I1210" s="286">
        <v>94.605692375664006</v>
      </c>
      <c r="J1210" s="287">
        <f t="shared" si="95"/>
        <v>200</v>
      </c>
      <c r="K1210" s="288">
        <v>200</v>
      </c>
      <c r="L1210" s="288"/>
      <c r="M1210" s="289" t="e">
        <f t="shared" si="96"/>
        <v>#DIV/0!</v>
      </c>
      <c r="N1210" s="289">
        <f t="shared" si="97"/>
        <v>0</v>
      </c>
      <c r="O1210" s="290">
        <f>IF(K1210="nio",0,IF(K1210&gt;0,VLOOKUP(G1210,'3-Productie normen'!A:K,VLOOKUP(K1210,'3-Productie normen'!$B$35:$C$41,2,FALSE),FALSE)))/VLOOKUP(B1210,'2-Kosten per locatie'!$A$12:$C$15,3,FALSE)</f>
        <v>0</v>
      </c>
      <c r="P1210" s="290">
        <f t="shared" si="98"/>
        <v>0</v>
      </c>
      <c r="Q1210" s="291"/>
      <c r="S1210" s="292">
        <f t="shared" si="99"/>
        <v>18921.138475132801</v>
      </c>
    </row>
    <row r="1211" spans="1:19" ht="14.1" customHeight="1">
      <c r="A1211" s="38">
        <v>1211</v>
      </c>
      <c r="B1211" s="253" t="s">
        <v>38</v>
      </c>
      <c r="C1211" s="253" t="s">
        <v>986</v>
      </c>
      <c r="D1211" s="284" t="s">
        <v>301</v>
      </c>
      <c r="E1211" s="49" t="s">
        <v>1680</v>
      </c>
      <c r="F1211" s="50" t="s">
        <v>1681</v>
      </c>
      <c r="G1211" s="268" t="s">
        <v>49</v>
      </c>
      <c r="H1211" s="268" t="s">
        <v>164</v>
      </c>
      <c r="I1211" s="286">
        <v>31.851476352340001</v>
      </c>
      <c r="J1211" s="287">
        <f t="shared" si="95"/>
        <v>200</v>
      </c>
      <c r="K1211" s="288">
        <v>200</v>
      </c>
      <c r="L1211" s="288"/>
      <c r="M1211" s="289" t="e">
        <f t="shared" si="96"/>
        <v>#DIV/0!</v>
      </c>
      <c r="N1211" s="289">
        <f t="shared" si="97"/>
        <v>0</v>
      </c>
      <c r="O1211" s="290">
        <f>IF(K1211="nio",0,IF(K1211&gt;0,VLOOKUP(G1211,'3-Productie normen'!A:K,VLOOKUP(K1211,'3-Productie normen'!$B$35:$C$41,2,FALSE),FALSE)))/VLOOKUP(B1211,'2-Kosten per locatie'!$A$12:$C$15,3,FALSE)</f>
        <v>0</v>
      </c>
      <c r="P1211" s="290">
        <f t="shared" si="98"/>
        <v>0</v>
      </c>
      <c r="Q1211" s="291"/>
      <c r="S1211" s="292">
        <f t="shared" si="99"/>
        <v>6370.2952704680001</v>
      </c>
    </row>
    <row r="1212" spans="1:19" ht="14.1" customHeight="1">
      <c r="A1212" s="38">
        <v>1212</v>
      </c>
      <c r="B1212" s="253" t="s">
        <v>38</v>
      </c>
      <c r="C1212" s="253" t="s">
        <v>986</v>
      </c>
      <c r="D1212" s="284" t="s">
        <v>301</v>
      </c>
      <c r="E1212" s="49" t="s">
        <v>1682</v>
      </c>
      <c r="F1212" s="50" t="s">
        <v>610</v>
      </c>
      <c r="G1212" s="271" t="s">
        <v>58</v>
      </c>
      <c r="H1212" s="268" t="s">
        <v>970</v>
      </c>
      <c r="I1212" s="286">
        <v>20.567817111240998</v>
      </c>
      <c r="J1212" s="287">
        <f t="shared" si="95"/>
        <v>200</v>
      </c>
      <c r="K1212" s="288">
        <v>200</v>
      </c>
      <c r="L1212" s="288"/>
      <c r="M1212" s="289" t="e">
        <f t="shared" si="96"/>
        <v>#DIV/0!</v>
      </c>
      <c r="N1212" s="289">
        <f t="shared" si="97"/>
        <v>0</v>
      </c>
      <c r="O1212" s="290">
        <f>IF(K1212="nio",0,IF(K1212&gt;0,VLOOKUP(G1212,'3-Productie normen'!A:K,VLOOKUP(K1212,'3-Productie normen'!$B$35:$C$41,2,FALSE),FALSE)))/VLOOKUP(B1212,'2-Kosten per locatie'!$A$12:$C$15,3,FALSE)</f>
        <v>0</v>
      </c>
      <c r="P1212" s="290">
        <f t="shared" si="98"/>
        <v>0</v>
      </c>
      <c r="Q1212" s="291"/>
      <c r="S1212" s="292">
        <f t="shared" si="99"/>
        <v>4113.5634222481995</v>
      </c>
    </row>
    <row r="1213" spans="1:19" ht="14.1" customHeight="1">
      <c r="A1213" s="38">
        <v>1213</v>
      </c>
      <c r="B1213" s="253" t="s">
        <v>38</v>
      </c>
      <c r="C1213" s="253" t="s">
        <v>986</v>
      </c>
      <c r="D1213" s="284" t="s">
        <v>301</v>
      </c>
      <c r="E1213" s="49" t="s">
        <v>1683</v>
      </c>
      <c r="F1213" s="50" t="s">
        <v>210</v>
      </c>
      <c r="G1213" s="268" t="s">
        <v>49</v>
      </c>
      <c r="H1213" s="268" t="s">
        <v>164</v>
      </c>
      <c r="I1213" s="286">
        <v>196.86031816083201</v>
      </c>
      <c r="J1213" s="287">
        <f t="shared" si="95"/>
        <v>200</v>
      </c>
      <c r="K1213" s="288">
        <v>200</v>
      </c>
      <c r="L1213" s="288"/>
      <c r="M1213" s="289" t="e">
        <f t="shared" si="96"/>
        <v>#DIV/0!</v>
      </c>
      <c r="N1213" s="289">
        <f t="shared" si="97"/>
        <v>0</v>
      </c>
      <c r="O1213" s="290">
        <f>IF(K1213="nio",0,IF(K1213&gt;0,VLOOKUP(G1213,'3-Productie normen'!A:K,VLOOKUP(K1213,'3-Productie normen'!$B$35:$C$41,2,FALSE),FALSE)))/VLOOKUP(B1213,'2-Kosten per locatie'!$A$12:$C$15,3,FALSE)</f>
        <v>0</v>
      </c>
      <c r="P1213" s="290">
        <f t="shared" si="98"/>
        <v>0</v>
      </c>
      <c r="Q1213" s="291"/>
      <c r="S1213" s="292">
        <f t="shared" si="99"/>
        <v>39372.063632166399</v>
      </c>
    </row>
    <row r="1214" spans="1:19" ht="14.1" customHeight="1">
      <c r="A1214" s="38">
        <v>1214</v>
      </c>
      <c r="B1214" s="253" t="s">
        <v>38</v>
      </c>
      <c r="C1214" s="253" t="s">
        <v>986</v>
      </c>
      <c r="D1214" s="284" t="s">
        <v>301</v>
      </c>
      <c r="E1214" s="49" t="s">
        <v>1684</v>
      </c>
      <c r="F1214" s="50" t="s">
        <v>210</v>
      </c>
      <c r="G1214" s="268" t="s">
        <v>49</v>
      </c>
      <c r="H1214" s="268" t="s">
        <v>164</v>
      </c>
      <c r="I1214" s="286">
        <v>22.467780485934998</v>
      </c>
      <c r="J1214" s="287">
        <f t="shared" si="95"/>
        <v>200</v>
      </c>
      <c r="K1214" s="288">
        <v>200</v>
      </c>
      <c r="L1214" s="288"/>
      <c r="M1214" s="289" t="e">
        <f t="shared" si="96"/>
        <v>#DIV/0!</v>
      </c>
      <c r="N1214" s="289">
        <f t="shared" si="97"/>
        <v>0</v>
      </c>
      <c r="O1214" s="290">
        <f>IF(K1214="nio",0,IF(K1214&gt;0,VLOOKUP(G1214,'3-Productie normen'!A:K,VLOOKUP(K1214,'3-Productie normen'!$B$35:$C$41,2,FALSE),FALSE)))/VLOOKUP(B1214,'2-Kosten per locatie'!$A$12:$C$15,3,FALSE)</f>
        <v>0</v>
      </c>
      <c r="P1214" s="290">
        <f t="shared" si="98"/>
        <v>0</v>
      </c>
      <c r="Q1214" s="291"/>
      <c r="S1214" s="292">
        <f t="shared" si="99"/>
        <v>4493.556097187</v>
      </c>
    </row>
    <row r="1215" spans="1:19" ht="14.1" customHeight="1">
      <c r="A1215" s="38">
        <v>1215</v>
      </c>
      <c r="B1215" s="253" t="s">
        <v>38</v>
      </c>
      <c r="C1215" s="253" t="s">
        <v>986</v>
      </c>
      <c r="D1215" s="284" t="s">
        <v>301</v>
      </c>
      <c r="E1215" s="49" t="s">
        <v>1685</v>
      </c>
      <c r="F1215" s="50" t="s">
        <v>1129</v>
      </c>
      <c r="G1215" s="268" t="s">
        <v>48</v>
      </c>
      <c r="H1215" s="268" t="s">
        <v>139</v>
      </c>
      <c r="I1215" s="286">
        <v>5.64</v>
      </c>
      <c r="J1215" s="287">
        <f t="shared" ref="J1215:J1278" si="100">SUM(K1215:L1215)</f>
        <v>400</v>
      </c>
      <c r="K1215" s="288">
        <v>200</v>
      </c>
      <c r="L1215" s="288">
        <v>200</v>
      </c>
      <c r="M1215" s="289" t="e">
        <f t="shared" ref="M1215:M1278" si="101">IF(K1215="nio",0,IF(K1215&gt;0,K1215*I1215/O1215,0))</f>
        <v>#DIV/0!</v>
      </c>
      <c r="N1215" s="289" t="e">
        <f t="shared" ref="N1215:N1278" si="102">IF(L1215&gt;0,L1215*I1215/P1215,0)</f>
        <v>#DIV/0!</v>
      </c>
      <c r="O1215" s="290">
        <f>IF(K1215="nio",0,IF(K1215&gt;0,VLOOKUP(G1215,'3-Productie normen'!A:K,VLOOKUP(K1215,'3-Productie normen'!$B$35:$C$41,2,FALSE),FALSE)))/VLOOKUP(B1215,'2-Kosten per locatie'!$A$12:$C$15,3,FALSE)</f>
        <v>0</v>
      </c>
      <c r="P1215" s="290">
        <f t="shared" ref="P1215:P1278" si="103">IF(L1215&gt;0,O1215*$P$8,0)</f>
        <v>0</v>
      </c>
      <c r="Q1215" s="291"/>
      <c r="S1215" s="292">
        <f t="shared" ref="S1215:S1278" si="104">J1215*I1215</f>
        <v>2256</v>
      </c>
    </row>
    <row r="1216" spans="1:19" ht="14.1" customHeight="1">
      <c r="A1216" s="38">
        <v>1216</v>
      </c>
      <c r="B1216" s="253" t="s">
        <v>38</v>
      </c>
      <c r="C1216" s="253" t="s">
        <v>986</v>
      </c>
      <c r="D1216" s="284" t="s">
        <v>301</v>
      </c>
      <c r="E1216" s="49" t="s">
        <v>1686</v>
      </c>
      <c r="F1216" s="50" t="s">
        <v>1404</v>
      </c>
      <c r="G1216" s="268" t="s">
        <v>48</v>
      </c>
      <c r="H1216" s="268" t="s">
        <v>139</v>
      </c>
      <c r="I1216" s="286">
        <v>1.6919323542169999</v>
      </c>
      <c r="J1216" s="287">
        <f t="shared" si="100"/>
        <v>400</v>
      </c>
      <c r="K1216" s="288">
        <v>200</v>
      </c>
      <c r="L1216" s="288">
        <v>200</v>
      </c>
      <c r="M1216" s="289" t="e">
        <f t="shared" si="101"/>
        <v>#DIV/0!</v>
      </c>
      <c r="N1216" s="289" t="e">
        <f t="shared" si="102"/>
        <v>#DIV/0!</v>
      </c>
      <c r="O1216" s="290">
        <f>IF(K1216="nio",0,IF(K1216&gt;0,VLOOKUP(G1216,'3-Productie normen'!A:K,VLOOKUP(K1216,'3-Productie normen'!$B$35:$C$41,2,FALSE),FALSE)))/VLOOKUP(B1216,'2-Kosten per locatie'!$A$12:$C$15,3,FALSE)</f>
        <v>0</v>
      </c>
      <c r="P1216" s="290">
        <f t="shared" si="103"/>
        <v>0</v>
      </c>
      <c r="Q1216" s="291"/>
      <c r="S1216" s="292">
        <f t="shared" si="104"/>
        <v>676.77294168679998</v>
      </c>
    </row>
    <row r="1217" spans="1:19" ht="14.1" customHeight="1">
      <c r="A1217" s="38">
        <v>1217</v>
      </c>
      <c r="B1217" s="253" t="s">
        <v>38</v>
      </c>
      <c r="C1217" s="253" t="s">
        <v>986</v>
      </c>
      <c r="D1217" s="284" t="s">
        <v>301</v>
      </c>
      <c r="E1217" s="49" t="s">
        <v>1687</v>
      </c>
      <c r="F1217" s="50" t="s">
        <v>1406</v>
      </c>
      <c r="G1217" s="268" t="s">
        <v>48</v>
      </c>
      <c r="H1217" s="268" t="s">
        <v>139</v>
      </c>
      <c r="I1217" s="286">
        <v>1.621490695411</v>
      </c>
      <c r="J1217" s="287">
        <f t="shared" si="100"/>
        <v>400</v>
      </c>
      <c r="K1217" s="288">
        <v>200</v>
      </c>
      <c r="L1217" s="288">
        <v>200</v>
      </c>
      <c r="M1217" s="289" t="e">
        <f t="shared" si="101"/>
        <v>#DIV/0!</v>
      </c>
      <c r="N1217" s="289" t="e">
        <f t="shared" si="102"/>
        <v>#DIV/0!</v>
      </c>
      <c r="O1217" s="290">
        <f>IF(K1217="nio",0,IF(K1217&gt;0,VLOOKUP(G1217,'3-Productie normen'!A:K,VLOOKUP(K1217,'3-Productie normen'!$B$35:$C$41,2,FALSE),FALSE)))/VLOOKUP(B1217,'2-Kosten per locatie'!$A$12:$C$15,3,FALSE)</f>
        <v>0</v>
      </c>
      <c r="P1217" s="290">
        <f t="shared" si="103"/>
        <v>0</v>
      </c>
      <c r="Q1217" s="291"/>
      <c r="S1217" s="292">
        <f t="shared" si="104"/>
        <v>648.59627816440002</v>
      </c>
    </row>
    <row r="1218" spans="1:19" ht="14.1" customHeight="1">
      <c r="A1218" s="38">
        <v>1218</v>
      </c>
      <c r="B1218" s="253" t="s">
        <v>38</v>
      </c>
      <c r="C1218" s="253" t="s">
        <v>986</v>
      </c>
      <c r="D1218" s="284" t="s">
        <v>301</v>
      </c>
      <c r="E1218" s="49" t="s">
        <v>1688</v>
      </c>
      <c r="F1218" s="50" t="s">
        <v>289</v>
      </c>
      <c r="G1218" s="194" t="s">
        <v>65</v>
      </c>
      <c r="H1218" s="268" t="s">
        <v>164</v>
      </c>
      <c r="I1218" s="286">
        <v>5.2852254205770004</v>
      </c>
      <c r="J1218" s="287">
        <f t="shared" si="100"/>
        <v>0</v>
      </c>
      <c r="K1218" s="288" t="s">
        <v>104</v>
      </c>
      <c r="L1218" s="288"/>
      <c r="M1218" s="289">
        <f t="shared" si="101"/>
        <v>0</v>
      </c>
      <c r="N1218" s="289">
        <f t="shared" si="102"/>
        <v>0</v>
      </c>
      <c r="O1218" s="290">
        <f>IF(K1218="nio",0,IF(K1218&gt;0,VLOOKUP(G1218,'3-Productie normen'!A:K,VLOOKUP(K1218,'3-Productie normen'!$B$35:$C$41,2,FALSE),FALSE)))/VLOOKUP(B1218,'2-Kosten per locatie'!$A$12:$C$15,3,FALSE)</f>
        <v>0</v>
      </c>
      <c r="P1218" s="290">
        <f t="shared" si="103"/>
        <v>0</v>
      </c>
      <c r="Q1218" s="291"/>
      <c r="S1218" s="292">
        <f t="shared" si="104"/>
        <v>0</v>
      </c>
    </row>
    <row r="1219" spans="1:19" ht="14.1" customHeight="1">
      <c r="A1219" s="38">
        <v>1219</v>
      </c>
      <c r="B1219" s="253" t="s">
        <v>38</v>
      </c>
      <c r="C1219" s="253" t="s">
        <v>986</v>
      </c>
      <c r="D1219" s="284" t="s">
        <v>301</v>
      </c>
      <c r="E1219" s="49" t="s">
        <v>1689</v>
      </c>
      <c r="F1219" s="50" t="s">
        <v>289</v>
      </c>
      <c r="G1219" s="194" t="s">
        <v>65</v>
      </c>
      <c r="H1219" s="268" t="s">
        <v>164</v>
      </c>
      <c r="I1219" s="286">
        <v>0.43767636124600001</v>
      </c>
      <c r="J1219" s="287">
        <f t="shared" si="100"/>
        <v>0</v>
      </c>
      <c r="K1219" s="288" t="s">
        <v>104</v>
      </c>
      <c r="L1219" s="288"/>
      <c r="M1219" s="289">
        <f t="shared" si="101"/>
        <v>0</v>
      </c>
      <c r="N1219" s="289">
        <f t="shared" si="102"/>
        <v>0</v>
      </c>
      <c r="O1219" s="290">
        <f>IF(K1219="nio",0,IF(K1219&gt;0,VLOOKUP(G1219,'3-Productie normen'!A:K,VLOOKUP(K1219,'3-Productie normen'!$B$35:$C$41,2,FALSE),FALSE)))/VLOOKUP(B1219,'2-Kosten per locatie'!$A$12:$C$15,3,FALSE)</f>
        <v>0</v>
      </c>
      <c r="P1219" s="290">
        <f t="shared" si="103"/>
        <v>0</v>
      </c>
      <c r="Q1219" s="291"/>
      <c r="S1219" s="292">
        <f t="shared" si="104"/>
        <v>0</v>
      </c>
    </row>
    <row r="1220" spans="1:19" ht="14.1" customHeight="1">
      <c r="A1220" s="38">
        <v>1220</v>
      </c>
      <c r="B1220" s="253" t="s">
        <v>38</v>
      </c>
      <c r="C1220" s="253" t="s">
        <v>986</v>
      </c>
      <c r="D1220" s="284" t="s">
        <v>301</v>
      </c>
      <c r="E1220" s="49" t="s">
        <v>1690</v>
      </c>
      <c r="F1220" s="50" t="s">
        <v>610</v>
      </c>
      <c r="G1220" s="271" t="s">
        <v>58</v>
      </c>
      <c r="H1220" s="268" t="s">
        <v>970</v>
      </c>
      <c r="I1220" s="286">
        <v>2.3078400000000001</v>
      </c>
      <c r="J1220" s="287">
        <f t="shared" si="100"/>
        <v>200</v>
      </c>
      <c r="K1220" s="288">
        <v>200</v>
      </c>
      <c r="L1220" s="288"/>
      <c r="M1220" s="289" t="e">
        <f t="shared" si="101"/>
        <v>#DIV/0!</v>
      </c>
      <c r="N1220" s="289">
        <f t="shared" si="102"/>
        <v>0</v>
      </c>
      <c r="O1220" s="290">
        <f>IF(K1220="nio",0,IF(K1220&gt;0,VLOOKUP(G1220,'3-Productie normen'!A:K,VLOOKUP(K1220,'3-Productie normen'!$B$35:$C$41,2,FALSE),FALSE)))/VLOOKUP(B1220,'2-Kosten per locatie'!$A$12:$C$15,3,FALSE)</f>
        <v>0</v>
      </c>
      <c r="P1220" s="290">
        <f t="shared" si="103"/>
        <v>0</v>
      </c>
      <c r="Q1220" s="291"/>
      <c r="S1220" s="292">
        <f t="shared" si="104"/>
        <v>461.56800000000004</v>
      </c>
    </row>
    <row r="1221" spans="1:19" ht="14.1" customHeight="1">
      <c r="A1221" s="38">
        <v>1221</v>
      </c>
      <c r="B1221" s="253" t="s">
        <v>38</v>
      </c>
      <c r="C1221" s="253" t="s">
        <v>986</v>
      </c>
      <c r="D1221" s="284" t="s">
        <v>301</v>
      </c>
      <c r="E1221" s="49" t="s">
        <v>1691</v>
      </c>
      <c r="F1221" s="50" t="s">
        <v>1137</v>
      </c>
      <c r="G1221" s="268" t="s">
        <v>48</v>
      </c>
      <c r="H1221" s="268" t="s">
        <v>139</v>
      </c>
      <c r="I1221" s="286">
        <v>5.6399545466459999</v>
      </c>
      <c r="J1221" s="287">
        <f t="shared" si="100"/>
        <v>400</v>
      </c>
      <c r="K1221" s="288">
        <v>200</v>
      </c>
      <c r="L1221" s="288">
        <v>200</v>
      </c>
      <c r="M1221" s="289" t="e">
        <f t="shared" si="101"/>
        <v>#DIV/0!</v>
      </c>
      <c r="N1221" s="289" t="e">
        <f t="shared" si="102"/>
        <v>#DIV/0!</v>
      </c>
      <c r="O1221" s="290">
        <f>IF(K1221="nio",0,IF(K1221&gt;0,VLOOKUP(G1221,'3-Productie normen'!A:K,VLOOKUP(K1221,'3-Productie normen'!$B$35:$C$41,2,FALSE),FALSE)))/VLOOKUP(B1221,'2-Kosten per locatie'!$A$12:$C$15,3,FALSE)</f>
        <v>0</v>
      </c>
      <c r="P1221" s="290">
        <f t="shared" si="103"/>
        <v>0</v>
      </c>
      <c r="Q1221" s="291"/>
      <c r="S1221" s="292">
        <f t="shared" si="104"/>
        <v>2255.9818186583998</v>
      </c>
    </row>
    <row r="1222" spans="1:19" ht="14.1" customHeight="1">
      <c r="A1222" s="38">
        <v>1222</v>
      </c>
      <c r="B1222" s="253" t="s">
        <v>38</v>
      </c>
      <c r="C1222" s="253" t="s">
        <v>986</v>
      </c>
      <c r="D1222" s="284" t="s">
        <v>301</v>
      </c>
      <c r="E1222" s="49" t="s">
        <v>1692</v>
      </c>
      <c r="F1222" s="50" t="s">
        <v>1397</v>
      </c>
      <c r="G1222" s="268" t="s">
        <v>48</v>
      </c>
      <c r="H1222" s="268" t="s">
        <v>139</v>
      </c>
      <c r="I1222" s="286">
        <v>1.6919533704859999</v>
      </c>
      <c r="J1222" s="287">
        <f t="shared" si="100"/>
        <v>400</v>
      </c>
      <c r="K1222" s="288">
        <v>200</v>
      </c>
      <c r="L1222" s="288">
        <v>200</v>
      </c>
      <c r="M1222" s="289" t="e">
        <f t="shared" si="101"/>
        <v>#DIV/0!</v>
      </c>
      <c r="N1222" s="289" t="e">
        <f t="shared" si="102"/>
        <v>#DIV/0!</v>
      </c>
      <c r="O1222" s="290">
        <f>IF(K1222="nio",0,IF(K1222&gt;0,VLOOKUP(G1222,'3-Productie normen'!A:K,VLOOKUP(K1222,'3-Productie normen'!$B$35:$C$41,2,FALSE),FALSE)))/VLOOKUP(B1222,'2-Kosten per locatie'!$A$12:$C$15,3,FALSE)</f>
        <v>0</v>
      </c>
      <c r="P1222" s="290">
        <f t="shared" si="103"/>
        <v>0</v>
      </c>
      <c r="Q1222" s="291"/>
      <c r="S1222" s="292">
        <f t="shared" si="104"/>
        <v>676.78134819439992</v>
      </c>
    </row>
    <row r="1223" spans="1:19" ht="14.1" customHeight="1">
      <c r="A1223" s="38">
        <v>1223</v>
      </c>
      <c r="B1223" s="253" t="s">
        <v>38</v>
      </c>
      <c r="C1223" s="253" t="s">
        <v>986</v>
      </c>
      <c r="D1223" s="284" t="s">
        <v>301</v>
      </c>
      <c r="E1223" s="49" t="s">
        <v>1693</v>
      </c>
      <c r="F1223" s="50" t="s">
        <v>1399</v>
      </c>
      <c r="G1223" s="268" t="s">
        <v>48</v>
      </c>
      <c r="H1223" s="268" t="s">
        <v>139</v>
      </c>
      <c r="I1223" s="286">
        <v>1.6214440162249999</v>
      </c>
      <c r="J1223" s="287">
        <f t="shared" si="100"/>
        <v>400</v>
      </c>
      <c r="K1223" s="288">
        <v>200</v>
      </c>
      <c r="L1223" s="288">
        <v>200</v>
      </c>
      <c r="M1223" s="289" t="e">
        <f t="shared" si="101"/>
        <v>#DIV/0!</v>
      </c>
      <c r="N1223" s="289" t="e">
        <f t="shared" si="102"/>
        <v>#DIV/0!</v>
      </c>
      <c r="O1223" s="290">
        <f>IF(K1223="nio",0,IF(K1223&gt;0,VLOOKUP(G1223,'3-Productie normen'!A:K,VLOOKUP(K1223,'3-Productie normen'!$B$35:$C$41,2,FALSE),FALSE)))/VLOOKUP(B1223,'2-Kosten per locatie'!$A$12:$C$15,3,FALSE)</f>
        <v>0</v>
      </c>
      <c r="P1223" s="290">
        <f t="shared" si="103"/>
        <v>0</v>
      </c>
      <c r="Q1223" s="291"/>
      <c r="S1223" s="292">
        <f t="shared" si="104"/>
        <v>648.57760648999999</v>
      </c>
    </row>
    <row r="1224" spans="1:19" ht="14.1" customHeight="1">
      <c r="A1224" s="38">
        <v>1224</v>
      </c>
      <c r="B1224" s="253" t="s">
        <v>38</v>
      </c>
      <c r="C1224" s="253" t="s">
        <v>986</v>
      </c>
      <c r="D1224" s="284" t="s">
        <v>301</v>
      </c>
      <c r="E1224" s="49" t="s">
        <v>1694</v>
      </c>
      <c r="F1224" s="50" t="s">
        <v>1624</v>
      </c>
      <c r="G1224" s="194" t="s">
        <v>65</v>
      </c>
      <c r="H1224" s="268" t="s">
        <v>164</v>
      </c>
      <c r="I1224" s="286">
        <v>5.2852251339169998</v>
      </c>
      <c r="J1224" s="287">
        <f t="shared" si="100"/>
        <v>0</v>
      </c>
      <c r="K1224" s="288" t="s">
        <v>104</v>
      </c>
      <c r="L1224" s="288"/>
      <c r="M1224" s="289">
        <f t="shared" si="101"/>
        <v>0</v>
      </c>
      <c r="N1224" s="289">
        <f t="shared" si="102"/>
        <v>0</v>
      </c>
      <c r="O1224" s="290">
        <f>IF(K1224="nio",0,IF(K1224&gt;0,VLOOKUP(G1224,'3-Productie normen'!A:K,VLOOKUP(K1224,'3-Productie normen'!$B$35:$C$41,2,FALSE),FALSE)))/VLOOKUP(B1224,'2-Kosten per locatie'!$A$12:$C$15,3,FALSE)</f>
        <v>0</v>
      </c>
      <c r="P1224" s="290">
        <f t="shared" si="103"/>
        <v>0</v>
      </c>
      <c r="Q1224" s="291"/>
      <c r="S1224" s="292">
        <f t="shared" si="104"/>
        <v>0</v>
      </c>
    </row>
    <row r="1225" spans="1:19" ht="14.1" customHeight="1">
      <c r="A1225" s="38">
        <v>1225</v>
      </c>
      <c r="B1225" s="253" t="s">
        <v>38</v>
      </c>
      <c r="C1225" s="253" t="s">
        <v>986</v>
      </c>
      <c r="D1225" s="284" t="s">
        <v>301</v>
      </c>
      <c r="E1225" s="49" t="s">
        <v>1695</v>
      </c>
      <c r="F1225" s="50" t="s">
        <v>771</v>
      </c>
      <c r="G1225" s="268" t="s">
        <v>50</v>
      </c>
      <c r="H1225" s="268" t="s">
        <v>164</v>
      </c>
      <c r="I1225" s="286">
        <v>2.4440660612170002</v>
      </c>
      <c r="J1225" s="287">
        <f t="shared" si="100"/>
        <v>200</v>
      </c>
      <c r="K1225" s="288">
        <v>200</v>
      </c>
      <c r="L1225" s="288"/>
      <c r="M1225" s="289" t="e">
        <f t="shared" si="101"/>
        <v>#DIV/0!</v>
      </c>
      <c r="N1225" s="289">
        <f t="shared" si="102"/>
        <v>0</v>
      </c>
      <c r="O1225" s="290">
        <f>IF(K1225="nio",0,IF(K1225&gt;0,VLOOKUP(G1225,'3-Productie normen'!A:K,VLOOKUP(K1225,'3-Productie normen'!$B$35:$C$41,2,FALSE),FALSE)))/VLOOKUP(B1225,'2-Kosten per locatie'!$A$12:$C$15,3,FALSE)</f>
        <v>0</v>
      </c>
      <c r="P1225" s="290">
        <f t="shared" si="103"/>
        <v>0</v>
      </c>
      <c r="Q1225" s="291"/>
      <c r="S1225" s="292">
        <f t="shared" si="104"/>
        <v>488.81321224340002</v>
      </c>
    </row>
    <row r="1226" spans="1:19" ht="14.1" customHeight="1">
      <c r="A1226" s="38">
        <v>1226</v>
      </c>
      <c r="B1226" s="253" t="s">
        <v>38</v>
      </c>
      <c r="C1226" s="253" t="s">
        <v>986</v>
      </c>
      <c r="D1226" s="284" t="s">
        <v>301</v>
      </c>
      <c r="E1226" s="49" t="s">
        <v>1696</v>
      </c>
      <c r="F1226" s="50" t="s">
        <v>1411</v>
      </c>
      <c r="G1226" s="268" t="s">
        <v>47</v>
      </c>
      <c r="H1226" s="268" t="s">
        <v>164</v>
      </c>
      <c r="I1226" s="286">
        <v>2.4440758007159999</v>
      </c>
      <c r="J1226" s="287">
        <f t="shared" si="100"/>
        <v>80</v>
      </c>
      <c r="K1226" s="288">
        <v>80</v>
      </c>
      <c r="L1226" s="288"/>
      <c r="M1226" s="289" t="e">
        <f t="shared" si="101"/>
        <v>#DIV/0!</v>
      </c>
      <c r="N1226" s="289">
        <f t="shared" si="102"/>
        <v>0</v>
      </c>
      <c r="O1226" s="290">
        <f>IF(K1226="nio",0,IF(K1226&gt;0,VLOOKUP(G1226,'3-Productie normen'!A:K,VLOOKUP(K1226,'3-Productie normen'!$B$35:$C$41,2,FALSE),FALSE)))/VLOOKUP(B1226,'2-Kosten per locatie'!$A$12:$C$15,3,FALSE)</f>
        <v>0</v>
      </c>
      <c r="P1226" s="290">
        <f t="shared" si="103"/>
        <v>0</v>
      </c>
      <c r="Q1226" s="291"/>
      <c r="S1226" s="292">
        <f t="shared" si="104"/>
        <v>195.52606405728</v>
      </c>
    </row>
    <row r="1227" spans="1:19" ht="14.1" customHeight="1">
      <c r="A1227" s="38">
        <v>1227</v>
      </c>
      <c r="B1227" s="253" t="s">
        <v>38</v>
      </c>
      <c r="C1227" s="253" t="s">
        <v>986</v>
      </c>
      <c r="D1227" s="284" t="s">
        <v>301</v>
      </c>
      <c r="E1227" s="49" t="s">
        <v>1697</v>
      </c>
      <c r="F1227" s="50" t="s">
        <v>138</v>
      </c>
      <c r="G1227" s="194" t="s">
        <v>65</v>
      </c>
      <c r="H1227" s="268" t="s">
        <v>164</v>
      </c>
      <c r="I1227" s="286">
        <v>4.3719868788239999</v>
      </c>
      <c r="J1227" s="287">
        <f t="shared" si="100"/>
        <v>0</v>
      </c>
      <c r="K1227" s="288" t="s">
        <v>104</v>
      </c>
      <c r="L1227" s="288"/>
      <c r="M1227" s="289">
        <f t="shared" si="101"/>
        <v>0</v>
      </c>
      <c r="N1227" s="289">
        <f t="shared" si="102"/>
        <v>0</v>
      </c>
      <c r="O1227" s="290">
        <f>IF(K1227="nio",0,IF(K1227&gt;0,VLOOKUP(G1227,'3-Productie normen'!A:K,VLOOKUP(K1227,'3-Productie normen'!$B$35:$C$41,2,FALSE),FALSE)))/VLOOKUP(B1227,'2-Kosten per locatie'!$A$12:$C$15,3,FALSE)</f>
        <v>0</v>
      </c>
      <c r="P1227" s="290">
        <f t="shared" si="103"/>
        <v>0</v>
      </c>
      <c r="Q1227" s="291"/>
      <c r="S1227" s="292">
        <f t="shared" si="104"/>
        <v>0</v>
      </c>
    </row>
    <row r="1228" spans="1:19" ht="14.1" customHeight="1">
      <c r="A1228" s="38">
        <v>1228</v>
      </c>
      <c r="B1228" s="253" t="s">
        <v>38</v>
      </c>
      <c r="C1228" s="253" t="s">
        <v>986</v>
      </c>
      <c r="D1228" s="284" t="s">
        <v>301</v>
      </c>
      <c r="E1228" s="49" t="s">
        <v>1698</v>
      </c>
      <c r="F1228" s="50" t="s">
        <v>289</v>
      </c>
      <c r="G1228" s="194" t="s">
        <v>65</v>
      </c>
      <c r="H1228" s="268" t="s">
        <v>164</v>
      </c>
      <c r="I1228" s="286">
        <v>4.0288803682829997</v>
      </c>
      <c r="J1228" s="287">
        <f t="shared" si="100"/>
        <v>0</v>
      </c>
      <c r="K1228" s="288" t="s">
        <v>104</v>
      </c>
      <c r="L1228" s="288"/>
      <c r="M1228" s="289">
        <f t="shared" si="101"/>
        <v>0</v>
      </c>
      <c r="N1228" s="289">
        <f t="shared" si="102"/>
        <v>0</v>
      </c>
      <c r="O1228" s="290">
        <f>IF(K1228="nio",0,IF(K1228&gt;0,VLOOKUP(G1228,'3-Productie normen'!A:K,VLOOKUP(K1228,'3-Productie normen'!$B$35:$C$41,2,FALSE),FALSE)))/VLOOKUP(B1228,'2-Kosten per locatie'!$A$12:$C$15,3,FALSE)</f>
        <v>0</v>
      </c>
      <c r="P1228" s="290">
        <f t="shared" si="103"/>
        <v>0</v>
      </c>
      <c r="Q1228" s="291"/>
      <c r="S1228" s="292">
        <f t="shared" si="104"/>
        <v>0</v>
      </c>
    </row>
    <row r="1229" spans="1:19" ht="14.1" customHeight="1">
      <c r="A1229" s="38">
        <v>1229</v>
      </c>
      <c r="B1229" s="253" t="s">
        <v>38</v>
      </c>
      <c r="C1229" s="253" t="s">
        <v>986</v>
      </c>
      <c r="D1229" s="284" t="s">
        <v>372</v>
      </c>
      <c r="E1229" s="49" t="s">
        <v>1699</v>
      </c>
      <c r="F1229" s="50" t="s">
        <v>1700</v>
      </c>
      <c r="G1229" s="268" t="s">
        <v>47</v>
      </c>
      <c r="H1229" s="268" t="s">
        <v>142</v>
      </c>
      <c r="I1229" s="286">
        <v>26.153056482372001</v>
      </c>
      <c r="J1229" s="287">
        <f t="shared" si="100"/>
        <v>80</v>
      </c>
      <c r="K1229" s="288">
        <v>80</v>
      </c>
      <c r="L1229" s="288"/>
      <c r="M1229" s="289" t="e">
        <f t="shared" si="101"/>
        <v>#DIV/0!</v>
      </c>
      <c r="N1229" s="289">
        <f t="shared" si="102"/>
        <v>0</v>
      </c>
      <c r="O1229" s="290">
        <f>IF(K1229="nio",0,IF(K1229&gt;0,VLOOKUP(G1229,'3-Productie normen'!A:K,VLOOKUP(K1229,'3-Productie normen'!$B$35:$C$41,2,FALSE),FALSE)))/VLOOKUP(B1229,'2-Kosten per locatie'!$A$12:$C$15,3,FALSE)</f>
        <v>0</v>
      </c>
      <c r="P1229" s="290">
        <f t="shared" si="103"/>
        <v>0</v>
      </c>
      <c r="Q1229" s="291"/>
      <c r="S1229" s="292">
        <f t="shared" si="104"/>
        <v>2092.24451858976</v>
      </c>
    </row>
    <row r="1230" spans="1:19" ht="14.1" customHeight="1">
      <c r="A1230" s="38">
        <v>1230</v>
      </c>
      <c r="B1230" s="253" t="s">
        <v>38</v>
      </c>
      <c r="C1230" s="253" t="s">
        <v>986</v>
      </c>
      <c r="D1230" s="284" t="s">
        <v>372</v>
      </c>
      <c r="E1230" s="49" t="s">
        <v>1701</v>
      </c>
      <c r="F1230" s="50" t="s">
        <v>315</v>
      </c>
      <c r="G1230" s="268" t="s">
        <v>47</v>
      </c>
      <c r="H1230" s="268" t="s">
        <v>142</v>
      </c>
      <c r="I1230" s="286">
        <v>19.655685768003998</v>
      </c>
      <c r="J1230" s="287">
        <f t="shared" si="100"/>
        <v>80</v>
      </c>
      <c r="K1230" s="288">
        <v>80</v>
      </c>
      <c r="L1230" s="288"/>
      <c r="M1230" s="289" t="e">
        <f t="shared" si="101"/>
        <v>#DIV/0!</v>
      </c>
      <c r="N1230" s="289">
        <f t="shared" si="102"/>
        <v>0</v>
      </c>
      <c r="O1230" s="290">
        <f>IF(K1230="nio",0,IF(K1230&gt;0,VLOOKUP(G1230,'3-Productie normen'!A:K,VLOOKUP(K1230,'3-Productie normen'!$B$35:$C$41,2,FALSE),FALSE)))/VLOOKUP(B1230,'2-Kosten per locatie'!$A$12:$C$15,3,FALSE)</f>
        <v>0</v>
      </c>
      <c r="P1230" s="290">
        <f t="shared" si="103"/>
        <v>0</v>
      </c>
      <c r="Q1230" s="291"/>
      <c r="S1230" s="292">
        <f t="shared" si="104"/>
        <v>1572.4548614403197</v>
      </c>
    </row>
    <row r="1231" spans="1:19" ht="14.1" customHeight="1">
      <c r="A1231" s="38">
        <v>1231</v>
      </c>
      <c r="B1231" s="253" t="s">
        <v>38</v>
      </c>
      <c r="C1231" s="253" t="s">
        <v>986</v>
      </c>
      <c r="D1231" s="284" t="s">
        <v>372</v>
      </c>
      <c r="E1231" s="49" t="s">
        <v>1702</v>
      </c>
      <c r="F1231" s="50" t="s">
        <v>315</v>
      </c>
      <c r="G1231" s="268" t="s">
        <v>47</v>
      </c>
      <c r="H1231" s="268" t="s">
        <v>142</v>
      </c>
      <c r="I1231" s="286">
        <v>19.655598228671</v>
      </c>
      <c r="J1231" s="287">
        <f t="shared" si="100"/>
        <v>80</v>
      </c>
      <c r="K1231" s="288">
        <v>80</v>
      </c>
      <c r="L1231" s="288"/>
      <c r="M1231" s="289" t="e">
        <f t="shared" si="101"/>
        <v>#DIV/0!</v>
      </c>
      <c r="N1231" s="289">
        <f t="shared" si="102"/>
        <v>0</v>
      </c>
      <c r="O1231" s="290">
        <f>IF(K1231="nio",0,IF(K1231&gt;0,VLOOKUP(G1231,'3-Productie normen'!A:K,VLOOKUP(K1231,'3-Productie normen'!$B$35:$C$41,2,FALSE),FALSE)))/VLOOKUP(B1231,'2-Kosten per locatie'!$A$12:$C$15,3,FALSE)</f>
        <v>0</v>
      </c>
      <c r="P1231" s="290">
        <f t="shared" si="103"/>
        <v>0</v>
      </c>
      <c r="Q1231" s="291"/>
      <c r="S1231" s="292">
        <f t="shared" si="104"/>
        <v>1572.4478582936799</v>
      </c>
    </row>
    <row r="1232" spans="1:19" ht="14.1" customHeight="1">
      <c r="A1232" s="38">
        <v>1232</v>
      </c>
      <c r="B1232" s="253" t="s">
        <v>38</v>
      </c>
      <c r="C1232" s="253" t="s">
        <v>986</v>
      </c>
      <c r="D1232" s="284" t="s">
        <v>372</v>
      </c>
      <c r="E1232" s="49" t="s">
        <v>1703</v>
      </c>
      <c r="F1232" s="50" t="s">
        <v>141</v>
      </c>
      <c r="G1232" s="271" t="s">
        <v>60</v>
      </c>
      <c r="H1232" s="268" t="s">
        <v>142</v>
      </c>
      <c r="I1232" s="286">
        <v>52.271598852274998</v>
      </c>
      <c r="J1232" s="287">
        <f t="shared" si="100"/>
        <v>200</v>
      </c>
      <c r="K1232" s="288">
        <v>200</v>
      </c>
      <c r="L1232" s="288"/>
      <c r="M1232" s="289" t="e">
        <f t="shared" si="101"/>
        <v>#DIV/0!</v>
      </c>
      <c r="N1232" s="289">
        <f t="shared" si="102"/>
        <v>0</v>
      </c>
      <c r="O1232" s="290">
        <f>IF(K1232="nio",0,IF(K1232&gt;0,VLOOKUP(G1232,'3-Productie normen'!A:K,VLOOKUP(K1232,'3-Productie normen'!$B$35:$C$41,2,FALSE),FALSE)))/VLOOKUP(B1232,'2-Kosten per locatie'!$A$12:$C$15,3,FALSE)</f>
        <v>0</v>
      </c>
      <c r="P1232" s="290">
        <f t="shared" si="103"/>
        <v>0</v>
      </c>
      <c r="Q1232" s="291"/>
      <c r="S1232" s="292">
        <f t="shared" si="104"/>
        <v>10454.319770455</v>
      </c>
    </row>
    <row r="1233" spans="1:19" ht="14.1" customHeight="1">
      <c r="A1233" s="38">
        <v>1233</v>
      </c>
      <c r="B1233" s="253" t="s">
        <v>38</v>
      </c>
      <c r="C1233" s="253" t="s">
        <v>986</v>
      </c>
      <c r="D1233" s="284" t="s">
        <v>372</v>
      </c>
      <c r="E1233" s="49" t="s">
        <v>1704</v>
      </c>
      <c r="F1233" s="50" t="s">
        <v>971</v>
      </c>
      <c r="G1233" s="271" t="s">
        <v>60</v>
      </c>
      <c r="H1233" s="268" t="s">
        <v>142</v>
      </c>
      <c r="I1233" s="286">
        <v>51.895806364133001</v>
      </c>
      <c r="J1233" s="287">
        <f t="shared" si="100"/>
        <v>200</v>
      </c>
      <c r="K1233" s="288">
        <v>200</v>
      </c>
      <c r="L1233" s="288"/>
      <c r="M1233" s="289" t="e">
        <f t="shared" si="101"/>
        <v>#DIV/0!</v>
      </c>
      <c r="N1233" s="289">
        <f t="shared" si="102"/>
        <v>0</v>
      </c>
      <c r="O1233" s="290">
        <f>IF(K1233="nio",0,IF(K1233&gt;0,VLOOKUP(G1233,'3-Productie normen'!A:K,VLOOKUP(K1233,'3-Productie normen'!$B$35:$C$41,2,FALSE),FALSE)))/VLOOKUP(B1233,'2-Kosten per locatie'!$A$12:$C$15,3,FALSE)</f>
        <v>0</v>
      </c>
      <c r="P1233" s="290">
        <f t="shared" si="103"/>
        <v>0</v>
      </c>
      <c r="Q1233" s="291"/>
      <c r="S1233" s="292">
        <f t="shared" si="104"/>
        <v>10379.161272826601</v>
      </c>
    </row>
    <row r="1234" spans="1:19" ht="14.1" customHeight="1">
      <c r="A1234" s="38">
        <v>1234</v>
      </c>
      <c r="B1234" s="253" t="s">
        <v>38</v>
      </c>
      <c r="C1234" s="253" t="s">
        <v>986</v>
      </c>
      <c r="D1234" s="284" t="s">
        <v>372</v>
      </c>
      <c r="E1234" s="49" t="s">
        <v>1705</v>
      </c>
      <c r="F1234" s="50" t="s">
        <v>1706</v>
      </c>
      <c r="G1234" s="268" t="s">
        <v>47</v>
      </c>
      <c r="H1234" s="268" t="s">
        <v>142</v>
      </c>
      <c r="I1234" s="286">
        <v>37.916329236145998</v>
      </c>
      <c r="J1234" s="287">
        <f t="shared" si="100"/>
        <v>80</v>
      </c>
      <c r="K1234" s="288">
        <v>80</v>
      </c>
      <c r="L1234" s="288"/>
      <c r="M1234" s="289" t="e">
        <f t="shared" si="101"/>
        <v>#DIV/0!</v>
      </c>
      <c r="N1234" s="289">
        <f t="shared" si="102"/>
        <v>0</v>
      </c>
      <c r="O1234" s="290">
        <f>IF(K1234="nio",0,IF(K1234&gt;0,VLOOKUP(G1234,'3-Productie normen'!A:K,VLOOKUP(K1234,'3-Productie normen'!$B$35:$C$41,2,FALSE),FALSE)))/VLOOKUP(B1234,'2-Kosten per locatie'!$A$12:$C$15,3,FALSE)</f>
        <v>0</v>
      </c>
      <c r="P1234" s="290">
        <f t="shared" si="103"/>
        <v>0</v>
      </c>
      <c r="Q1234" s="291"/>
      <c r="S1234" s="292">
        <f t="shared" si="104"/>
        <v>3033.3063388916798</v>
      </c>
    </row>
    <row r="1235" spans="1:19" ht="14.1" customHeight="1">
      <c r="A1235" s="38">
        <v>1235</v>
      </c>
      <c r="B1235" s="253" t="s">
        <v>38</v>
      </c>
      <c r="C1235" s="253" t="s">
        <v>986</v>
      </c>
      <c r="D1235" s="284" t="s">
        <v>372</v>
      </c>
      <c r="E1235" s="49" t="s">
        <v>1707</v>
      </c>
      <c r="F1235" s="50" t="s">
        <v>141</v>
      </c>
      <c r="G1235" s="271" t="s">
        <v>60</v>
      </c>
      <c r="H1235" s="268" t="s">
        <v>142</v>
      </c>
      <c r="I1235" s="286">
        <v>52.608273008402001</v>
      </c>
      <c r="J1235" s="287">
        <f t="shared" si="100"/>
        <v>200</v>
      </c>
      <c r="K1235" s="288">
        <v>200</v>
      </c>
      <c r="L1235" s="288"/>
      <c r="M1235" s="289" t="e">
        <f t="shared" si="101"/>
        <v>#DIV/0!</v>
      </c>
      <c r="N1235" s="289">
        <f t="shared" si="102"/>
        <v>0</v>
      </c>
      <c r="O1235" s="290">
        <f>IF(K1235="nio",0,IF(K1235&gt;0,VLOOKUP(G1235,'3-Productie normen'!A:K,VLOOKUP(K1235,'3-Productie normen'!$B$35:$C$41,2,FALSE),FALSE)))/VLOOKUP(B1235,'2-Kosten per locatie'!$A$12:$C$15,3,FALSE)</f>
        <v>0</v>
      </c>
      <c r="P1235" s="290">
        <f t="shared" si="103"/>
        <v>0</v>
      </c>
      <c r="Q1235" s="291"/>
      <c r="S1235" s="292">
        <f t="shared" si="104"/>
        <v>10521.6546016804</v>
      </c>
    </row>
    <row r="1236" spans="1:19" ht="14.1" customHeight="1">
      <c r="A1236" s="38">
        <v>1236</v>
      </c>
      <c r="B1236" s="253" t="s">
        <v>38</v>
      </c>
      <c r="C1236" s="253" t="s">
        <v>986</v>
      </c>
      <c r="D1236" s="284" t="s">
        <v>372</v>
      </c>
      <c r="E1236" s="49" t="s">
        <v>1708</v>
      </c>
      <c r="F1236" s="50" t="s">
        <v>141</v>
      </c>
      <c r="G1236" s="271" t="s">
        <v>60</v>
      </c>
      <c r="H1236" s="268" t="s">
        <v>142</v>
      </c>
      <c r="I1236" s="286">
        <v>58.967803356882001</v>
      </c>
      <c r="J1236" s="287">
        <f t="shared" si="100"/>
        <v>200</v>
      </c>
      <c r="K1236" s="288">
        <v>200</v>
      </c>
      <c r="L1236" s="288"/>
      <c r="M1236" s="289" t="e">
        <f t="shared" si="101"/>
        <v>#DIV/0!</v>
      </c>
      <c r="N1236" s="289">
        <f t="shared" si="102"/>
        <v>0</v>
      </c>
      <c r="O1236" s="290">
        <f>IF(K1236="nio",0,IF(K1236&gt;0,VLOOKUP(G1236,'3-Productie normen'!A:K,VLOOKUP(K1236,'3-Productie normen'!$B$35:$C$41,2,FALSE),FALSE)))/VLOOKUP(B1236,'2-Kosten per locatie'!$A$12:$C$15,3,FALSE)</f>
        <v>0</v>
      </c>
      <c r="P1236" s="290">
        <f t="shared" si="103"/>
        <v>0</v>
      </c>
      <c r="Q1236" s="291"/>
      <c r="S1236" s="292">
        <f t="shared" si="104"/>
        <v>11793.560671376401</v>
      </c>
    </row>
    <row r="1237" spans="1:19" ht="14.1" customHeight="1">
      <c r="A1237" s="38">
        <v>1237</v>
      </c>
      <c r="B1237" s="253" t="s">
        <v>38</v>
      </c>
      <c r="C1237" s="253" t="s">
        <v>986</v>
      </c>
      <c r="D1237" s="284" t="s">
        <v>372</v>
      </c>
      <c r="E1237" s="49" t="s">
        <v>1709</v>
      </c>
      <c r="F1237" s="50" t="s">
        <v>315</v>
      </c>
      <c r="G1237" s="268" t="s">
        <v>47</v>
      </c>
      <c r="H1237" s="268" t="s">
        <v>142</v>
      </c>
      <c r="I1237" s="286">
        <v>19.655768049679001</v>
      </c>
      <c r="J1237" s="287">
        <f t="shared" si="100"/>
        <v>80</v>
      </c>
      <c r="K1237" s="288">
        <v>80</v>
      </c>
      <c r="L1237" s="288"/>
      <c r="M1237" s="289" t="e">
        <f t="shared" si="101"/>
        <v>#DIV/0!</v>
      </c>
      <c r="N1237" s="289">
        <f t="shared" si="102"/>
        <v>0</v>
      </c>
      <c r="O1237" s="290">
        <f>IF(K1237="nio",0,IF(K1237&gt;0,VLOOKUP(G1237,'3-Productie normen'!A:K,VLOOKUP(K1237,'3-Productie normen'!$B$35:$C$41,2,FALSE),FALSE)))/VLOOKUP(B1237,'2-Kosten per locatie'!$A$12:$C$15,3,FALSE)</f>
        <v>0</v>
      </c>
      <c r="P1237" s="290">
        <f t="shared" si="103"/>
        <v>0</v>
      </c>
      <c r="Q1237" s="291"/>
      <c r="S1237" s="292">
        <f t="shared" si="104"/>
        <v>1572.46144397432</v>
      </c>
    </row>
    <row r="1238" spans="1:19" ht="14.1" customHeight="1">
      <c r="A1238" s="38">
        <v>1238</v>
      </c>
      <c r="B1238" s="253" t="s">
        <v>38</v>
      </c>
      <c r="C1238" s="253" t="s">
        <v>986</v>
      </c>
      <c r="D1238" s="284" t="s">
        <v>372</v>
      </c>
      <c r="E1238" s="49" t="s">
        <v>1710</v>
      </c>
      <c r="F1238" s="50" t="s">
        <v>315</v>
      </c>
      <c r="G1238" s="268" t="s">
        <v>47</v>
      </c>
      <c r="H1238" s="268" t="s">
        <v>142</v>
      </c>
      <c r="I1238" s="286">
        <v>26.153415962364999</v>
      </c>
      <c r="J1238" s="287">
        <f t="shared" si="100"/>
        <v>80</v>
      </c>
      <c r="K1238" s="288">
        <v>80</v>
      </c>
      <c r="L1238" s="288"/>
      <c r="M1238" s="289" t="e">
        <f t="shared" si="101"/>
        <v>#DIV/0!</v>
      </c>
      <c r="N1238" s="289">
        <f t="shared" si="102"/>
        <v>0</v>
      </c>
      <c r="O1238" s="290">
        <f>IF(K1238="nio",0,IF(K1238&gt;0,VLOOKUP(G1238,'3-Productie normen'!A:K,VLOOKUP(K1238,'3-Productie normen'!$B$35:$C$41,2,FALSE),FALSE)))/VLOOKUP(B1238,'2-Kosten per locatie'!$A$12:$C$15,3,FALSE)</f>
        <v>0</v>
      </c>
      <c r="P1238" s="290">
        <f t="shared" si="103"/>
        <v>0</v>
      </c>
      <c r="Q1238" s="291"/>
      <c r="S1238" s="292">
        <f t="shared" si="104"/>
        <v>2092.2732769892</v>
      </c>
    </row>
    <row r="1239" spans="1:19" ht="14.1" customHeight="1">
      <c r="A1239" s="38">
        <v>1239</v>
      </c>
      <c r="B1239" s="253" t="s">
        <v>38</v>
      </c>
      <c r="C1239" s="253" t="s">
        <v>986</v>
      </c>
      <c r="D1239" s="284" t="s">
        <v>372</v>
      </c>
      <c r="E1239" s="49" t="s">
        <v>1711</v>
      </c>
      <c r="F1239" s="50" t="s">
        <v>971</v>
      </c>
      <c r="G1239" s="271" t="s">
        <v>60</v>
      </c>
      <c r="H1239" s="268" t="s">
        <v>142</v>
      </c>
      <c r="I1239" s="286">
        <v>60.450056748001003</v>
      </c>
      <c r="J1239" s="287">
        <f t="shared" si="100"/>
        <v>200</v>
      </c>
      <c r="K1239" s="288">
        <v>200</v>
      </c>
      <c r="L1239" s="288"/>
      <c r="M1239" s="289" t="e">
        <f t="shared" si="101"/>
        <v>#DIV/0!</v>
      </c>
      <c r="N1239" s="289">
        <f t="shared" si="102"/>
        <v>0</v>
      </c>
      <c r="O1239" s="290">
        <f>IF(K1239="nio",0,IF(K1239&gt;0,VLOOKUP(G1239,'3-Productie normen'!A:K,VLOOKUP(K1239,'3-Productie normen'!$B$35:$C$41,2,FALSE),FALSE)))/VLOOKUP(B1239,'2-Kosten per locatie'!$A$12:$C$15,3,FALSE)</f>
        <v>0</v>
      </c>
      <c r="P1239" s="290">
        <f t="shared" si="103"/>
        <v>0</v>
      </c>
      <c r="Q1239" s="291"/>
      <c r="S1239" s="292">
        <f t="shared" si="104"/>
        <v>12090.011349600201</v>
      </c>
    </row>
    <row r="1240" spans="1:19" ht="14.1" customHeight="1">
      <c r="A1240" s="38">
        <v>1240</v>
      </c>
      <c r="B1240" s="253" t="s">
        <v>38</v>
      </c>
      <c r="C1240" s="253" t="s">
        <v>986</v>
      </c>
      <c r="D1240" s="284" t="s">
        <v>372</v>
      </c>
      <c r="E1240" s="49" t="s">
        <v>1712</v>
      </c>
      <c r="F1240" s="50" t="s">
        <v>267</v>
      </c>
      <c r="G1240" s="268" t="s">
        <v>47</v>
      </c>
      <c r="H1240" s="268" t="s">
        <v>142</v>
      </c>
      <c r="I1240" s="286">
        <v>13.314827779613999</v>
      </c>
      <c r="J1240" s="287">
        <f t="shared" si="100"/>
        <v>80</v>
      </c>
      <c r="K1240" s="288">
        <v>80</v>
      </c>
      <c r="L1240" s="288"/>
      <c r="M1240" s="289" t="e">
        <f t="shared" si="101"/>
        <v>#DIV/0!</v>
      </c>
      <c r="N1240" s="289">
        <f t="shared" si="102"/>
        <v>0</v>
      </c>
      <c r="O1240" s="290">
        <f>IF(K1240="nio",0,IF(K1240&gt;0,VLOOKUP(G1240,'3-Productie normen'!A:K,VLOOKUP(K1240,'3-Productie normen'!$B$35:$C$41,2,FALSE),FALSE)))/VLOOKUP(B1240,'2-Kosten per locatie'!$A$12:$C$15,3,FALSE)</f>
        <v>0</v>
      </c>
      <c r="P1240" s="290">
        <f t="shared" si="103"/>
        <v>0</v>
      </c>
      <c r="Q1240" s="291"/>
      <c r="S1240" s="292">
        <f t="shared" si="104"/>
        <v>1065.1862223691201</v>
      </c>
    </row>
    <row r="1241" spans="1:19" ht="14.1" customHeight="1">
      <c r="A1241" s="38">
        <v>1241</v>
      </c>
      <c r="B1241" s="253" t="s">
        <v>38</v>
      </c>
      <c r="C1241" s="253" t="s">
        <v>986</v>
      </c>
      <c r="D1241" s="284" t="s">
        <v>372</v>
      </c>
      <c r="E1241" s="49" t="s">
        <v>1713</v>
      </c>
      <c r="F1241" s="50" t="s">
        <v>267</v>
      </c>
      <c r="G1241" s="268" t="s">
        <v>47</v>
      </c>
      <c r="H1241" s="268" t="s">
        <v>142</v>
      </c>
      <c r="I1241" s="286">
        <v>13.308892432367999</v>
      </c>
      <c r="J1241" s="287">
        <f t="shared" si="100"/>
        <v>80</v>
      </c>
      <c r="K1241" s="288">
        <v>80</v>
      </c>
      <c r="L1241" s="288"/>
      <c r="M1241" s="289" t="e">
        <f t="shared" si="101"/>
        <v>#DIV/0!</v>
      </c>
      <c r="N1241" s="289">
        <f t="shared" si="102"/>
        <v>0</v>
      </c>
      <c r="O1241" s="290">
        <f>IF(K1241="nio",0,IF(K1241&gt;0,VLOOKUP(G1241,'3-Productie normen'!A:K,VLOOKUP(K1241,'3-Productie normen'!$B$35:$C$41,2,FALSE),FALSE)))/VLOOKUP(B1241,'2-Kosten per locatie'!$A$12:$C$15,3,FALSE)</f>
        <v>0</v>
      </c>
      <c r="P1241" s="290">
        <f t="shared" si="103"/>
        <v>0</v>
      </c>
      <c r="Q1241" s="291"/>
      <c r="S1241" s="292">
        <f t="shared" si="104"/>
        <v>1064.71139458944</v>
      </c>
    </row>
    <row r="1242" spans="1:19" ht="14.1" customHeight="1">
      <c r="A1242" s="38">
        <v>1242</v>
      </c>
      <c r="B1242" s="253" t="s">
        <v>38</v>
      </c>
      <c r="C1242" s="253" t="s">
        <v>986</v>
      </c>
      <c r="D1242" s="284" t="s">
        <v>372</v>
      </c>
      <c r="E1242" s="49" t="s">
        <v>1714</v>
      </c>
      <c r="F1242" s="50" t="s">
        <v>1635</v>
      </c>
      <c r="G1242" s="194" t="s">
        <v>65</v>
      </c>
      <c r="H1242" s="268" t="s">
        <v>142</v>
      </c>
      <c r="I1242" s="286">
        <v>9.4943539143330007</v>
      </c>
      <c r="J1242" s="287">
        <f t="shared" si="100"/>
        <v>0</v>
      </c>
      <c r="K1242" s="288" t="s">
        <v>104</v>
      </c>
      <c r="L1242" s="288"/>
      <c r="M1242" s="289">
        <f t="shared" si="101"/>
        <v>0</v>
      </c>
      <c r="N1242" s="289">
        <f t="shared" si="102"/>
        <v>0</v>
      </c>
      <c r="O1242" s="290">
        <f>IF(K1242="nio",0,IF(K1242&gt;0,VLOOKUP(G1242,'3-Productie normen'!A:K,VLOOKUP(K1242,'3-Productie normen'!$B$35:$C$41,2,FALSE),FALSE)))/VLOOKUP(B1242,'2-Kosten per locatie'!$A$12:$C$15,3,FALSE)</f>
        <v>0</v>
      </c>
      <c r="P1242" s="290">
        <f t="shared" si="103"/>
        <v>0</v>
      </c>
      <c r="Q1242" s="291"/>
      <c r="S1242" s="292">
        <f t="shared" si="104"/>
        <v>0</v>
      </c>
    </row>
    <row r="1243" spans="1:19" ht="14.1" customHeight="1">
      <c r="A1243" s="38">
        <v>1243</v>
      </c>
      <c r="B1243" s="253" t="s">
        <v>38</v>
      </c>
      <c r="C1243" s="253" t="s">
        <v>986</v>
      </c>
      <c r="D1243" s="284" t="s">
        <v>372</v>
      </c>
      <c r="E1243" s="49" t="s">
        <v>1715</v>
      </c>
      <c r="F1243" s="50" t="s">
        <v>210</v>
      </c>
      <c r="G1243" s="268" t="s">
        <v>49</v>
      </c>
      <c r="H1243" s="268" t="s">
        <v>164</v>
      </c>
      <c r="I1243" s="286">
        <v>93.580206622808007</v>
      </c>
      <c r="J1243" s="287">
        <f t="shared" si="100"/>
        <v>200</v>
      </c>
      <c r="K1243" s="288">
        <v>200</v>
      </c>
      <c r="L1243" s="288"/>
      <c r="M1243" s="289" t="e">
        <f t="shared" si="101"/>
        <v>#DIV/0!</v>
      </c>
      <c r="N1243" s="289">
        <f t="shared" si="102"/>
        <v>0</v>
      </c>
      <c r="O1243" s="290">
        <f>IF(K1243="nio",0,IF(K1243&gt;0,VLOOKUP(G1243,'3-Productie normen'!A:K,VLOOKUP(K1243,'3-Productie normen'!$B$35:$C$41,2,FALSE),FALSE)))/VLOOKUP(B1243,'2-Kosten per locatie'!$A$12:$C$15,3,FALSE)</f>
        <v>0</v>
      </c>
      <c r="P1243" s="290">
        <f t="shared" si="103"/>
        <v>0</v>
      </c>
      <c r="Q1243" s="291"/>
      <c r="S1243" s="292">
        <f t="shared" si="104"/>
        <v>18716.0413245616</v>
      </c>
    </row>
    <row r="1244" spans="1:19" ht="14.1" customHeight="1">
      <c r="A1244" s="38">
        <v>1244</v>
      </c>
      <c r="B1244" s="253" t="s">
        <v>38</v>
      </c>
      <c r="C1244" s="253" t="s">
        <v>986</v>
      </c>
      <c r="D1244" s="284" t="s">
        <v>372</v>
      </c>
      <c r="E1244" s="49" t="s">
        <v>1716</v>
      </c>
      <c r="F1244" s="50" t="s">
        <v>210</v>
      </c>
      <c r="G1244" s="268" t="s">
        <v>49</v>
      </c>
      <c r="H1244" s="268" t="s">
        <v>164</v>
      </c>
      <c r="I1244" s="286">
        <v>148.52683876345901</v>
      </c>
      <c r="J1244" s="287">
        <f t="shared" si="100"/>
        <v>200</v>
      </c>
      <c r="K1244" s="288">
        <v>200</v>
      </c>
      <c r="L1244" s="288"/>
      <c r="M1244" s="289" t="e">
        <f t="shared" si="101"/>
        <v>#DIV/0!</v>
      </c>
      <c r="N1244" s="289">
        <f t="shared" si="102"/>
        <v>0</v>
      </c>
      <c r="O1244" s="290">
        <f>IF(K1244="nio",0,IF(K1244&gt;0,VLOOKUP(G1244,'3-Productie normen'!A:K,VLOOKUP(K1244,'3-Productie normen'!$B$35:$C$41,2,FALSE),FALSE)))/VLOOKUP(B1244,'2-Kosten per locatie'!$A$12:$C$15,3,FALSE)</f>
        <v>0</v>
      </c>
      <c r="P1244" s="290">
        <f t="shared" si="103"/>
        <v>0</v>
      </c>
      <c r="Q1244" s="291"/>
      <c r="S1244" s="292">
        <f t="shared" si="104"/>
        <v>29705.367752691804</v>
      </c>
    </row>
    <row r="1245" spans="1:19" ht="14.1" customHeight="1">
      <c r="A1245" s="38">
        <v>1245</v>
      </c>
      <c r="B1245" s="253" t="s">
        <v>38</v>
      </c>
      <c r="C1245" s="253" t="s">
        <v>986</v>
      </c>
      <c r="D1245" s="284" t="s">
        <v>372</v>
      </c>
      <c r="E1245" s="49" t="s">
        <v>1717</v>
      </c>
      <c r="F1245" s="50" t="s">
        <v>1129</v>
      </c>
      <c r="G1245" s="268" t="s">
        <v>48</v>
      </c>
      <c r="H1245" s="268" t="s">
        <v>139</v>
      </c>
      <c r="I1245" s="286">
        <v>5.6399545466459999</v>
      </c>
      <c r="J1245" s="287">
        <f t="shared" si="100"/>
        <v>400</v>
      </c>
      <c r="K1245" s="288">
        <v>200</v>
      </c>
      <c r="L1245" s="288">
        <v>200</v>
      </c>
      <c r="M1245" s="289" t="e">
        <f t="shared" si="101"/>
        <v>#DIV/0!</v>
      </c>
      <c r="N1245" s="289" t="e">
        <f t="shared" si="102"/>
        <v>#DIV/0!</v>
      </c>
      <c r="O1245" s="290">
        <f>IF(K1245="nio",0,IF(K1245&gt;0,VLOOKUP(G1245,'3-Productie normen'!A:K,VLOOKUP(K1245,'3-Productie normen'!$B$35:$C$41,2,FALSE),FALSE)))/VLOOKUP(B1245,'2-Kosten per locatie'!$A$12:$C$15,3,FALSE)</f>
        <v>0</v>
      </c>
      <c r="P1245" s="290">
        <f t="shared" si="103"/>
        <v>0</v>
      </c>
      <c r="Q1245" s="291"/>
      <c r="S1245" s="292">
        <f t="shared" si="104"/>
        <v>2255.9818186583998</v>
      </c>
    </row>
    <row r="1246" spans="1:19" ht="14.1" customHeight="1">
      <c r="A1246" s="38">
        <v>1246</v>
      </c>
      <c r="B1246" s="253" t="s">
        <v>38</v>
      </c>
      <c r="C1246" s="253" t="s">
        <v>986</v>
      </c>
      <c r="D1246" s="284" t="s">
        <v>372</v>
      </c>
      <c r="E1246" s="49" t="s">
        <v>1718</v>
      </c>
      <c r="F1246" s="50" t="s">
        <v>1404</v>
      </c>
      <c r="G1246" s="268" t="s">
        <v>48</v>
      </c>
      <c r="H1246" s="268" t="s">
        <v>139</v>
      </c>
      <c r="I1246" s="286">
        <v>1.6919731259090001</v>
      </c>
      <c r="J1246" s="287">
        <f t="shared" si="100"/>
        <v>400</v>
      </c>
      <c r="K1246" s="288">
        <v>200</v>
      </c>
      <c r="L1246" s="288">
        <v>200</v>
      </c>
      <c r="M1246" s="289" t="e">
        <f t="shared" si="101"/>
        <v>#DIV/0!</v>
      </c>
      <c r="N1246" s="289" t="e">
        <f t="shared" si="102"/>
        <v>#DIV/0!</v>
      </c>
      <c r="O1246" s="290">
        <f>IF(K1246="nio",0,IF(K1246&gt;0,VLOOKUP(G1246,'3-Productie normen'!A:K,VLOOKUP(K1246,'3-Productie normen'!$B$35:$C$41,2,FALSE),FALSE)))/VLOOKUP(B1246,'2-Kosten per locatie'!$A$12:$C$15,3,FALSE)</f>
        <v>0</v>
      </c>
      <c r="P1246" s="290">
        <f t="shared" si="103"/>
        <v>0</v>
      </c>
      <c r="Q1246" s="291"/>
      <c r="S1246" s="292">
        <f t="shared" si="104"/>
        <v>676.78925036359999</v>
      </c>
    </row>
    <row r="1247" spans="1:19" ht="14.1" customHeight="1">
      <c r="A1247" s="38">
        <v>1247</v>
      </c>
      <c r="B1247" s="253" t="s">
        <v>38</v>
      </c>
      <c r="C1247" s="253" t="s">
        <v>986</v>
      </c>
      <c r="D1247" s="284" t="s">
        <v>372</v>
      </c>
      <c r="E1247" s="49" t="s">
        <v>1719</v>
      </c>
      <c r="F1247" s="50" t="s">
        <v>1406</v>
      </c>
      <c r="G1247" s="268" t="s">
        <v>48</v>
      </c>
      <c r="H1247" s="268" t="s">
        <v>139</v>
      </c>
      <c r="I1247" s="286">
        <v>1.6215000254</v>
      </c>
      <c r="J1247" s="287">
        <f t="shared" si="100"/>
        <v>400</v>
      </c>
      <c r="K1247" s="288">
        <v>200</v>
      </c>
      <c r="L1247" s="288">
        <v>200</v>
      </c>
      <c r="M1247" s="289" t="e">
        <f t="shared" si="101"/>
        <v>#DIV/0!</v>
      </c>
      <c r="N1247" s="289" t="e">
        <f t="shared" si="102"/>
        <v>#DIV/0!</v>
      </c>
      <c r="O1247" s="290">
        <f>IF(K1247="nio",0,IF(K1247&gt;0,VLOOKUP(G1247,'3-Productie normen'!A:K,VLOOKUP(K1247,'3-Productie normen'!$B$35:$C$41,2,FALSE),FALSE)))/VLOOKUP(B1247,'2-Kosten per locatie'!$A$12:$C$15,3,FALSE)</f>
        <v>0</v>
      </c>
      <c r="P1247" s="290">
        <f t="shared" si="103"/>
        <v>0</v>
      </c>
      <c r="Q1247" s="291"/>
      <c r="S1247" s="292">
        <f t="shared" si="104"/>
        <v>648.60001016000001</v>
      </c>
    </row>
    <row r="1248" spans="1:19" ht="14.1" customHeight="1">
      <c r="A1248" s="38">
        <v>1248</v>
      </c>
      <c r="B1248" s="253" t="s">
        <v>38</v>
      </c>
      <c r="C1248" s="253" t="s">
        <v>986</v>
      </c>
      <c r="D1248" s="284" t="s">
        <v>372</v>
      </c>
      <c r="E1248" s="49" t="s">
        <v>1720</v>
      </c>
      <c r="F1248" s="50" t="s">
        <v>289</v>
      </c>
      <c r="G1248" s="194" t="s">
        <v>65</v>
      </c>
      <c r="H1248" s="268" t="s">
        <v>164</v>
      </c>
      <c r="I1248" s="286">
        <v>5.2852254205770004</v>
      </c>
      <c r="J1248" s="287">
        <f t="shared" si="100"/>
        <v>0</v>
      </c>
      <c r="K1248" s="288" t="s">
        <v>104</v>
      </c>
      <c r="L1248" s="288"/>
      <c r="M1248" s="289">
        <f t="shared" si="101"/>
        <v>0</v>
      </c>
      <c r="N1248" s="289">
        <f t="shared" si="102"/>
        <v>0</v>
      </c>
      <c r="O1248" s="290">
        <f>IF(K1248="nio",0,IF(K1248&gt;0,VLOOKUP(G1248,'3-Productie normen'!A:K,VLOOKUP(K1248,'3-Productie normen'!$B$35:$C$41,2,FALSE),FALSE)))/VLOOKUP(B1248,'2-Kosten per locatie'!$A$12:$C$15,3,FALSE)</f>
        <v>0</v>
      </c>
      <c r="P1248" s="290">
        <f t="shared" si="103"/>
        <v>0</v>
      </c>
      <c r="Q1248" s="291"/>
      <c r="S1248" s="292">
        <f t="shared" si="104"/>
        <v>0</v>
      </c>
    </row>
    <row r="1249" spans="1:19" ht="14.1" customHeight="1">
      <c r="A1249" s="38">
        <v>1249</v>
      </c>
      <c r="B1249" s="253" t="s">
        <v>38</v>
      </c>
      <c r="C1249" s="253" t="s">
        <v>986</v>
      </c>
      <c r="D1249" s="284" t="s">
        <v>372</v>
      </c>
      <c r="E1249" s="49" t="s">
        <v>1721</v>
      </c>
      <c r="F1249" s="50" t="s">
        <v>289</v>
      </c>
      <c r="G1249" s="194" t="s">
        <v>65</v>
      </c>
      <c r="H1249" s="268" t="s">
        <v>164</v>
      </c>
      <c r="I1249" s="286">
        <v>0.439876370337</v>
      </c>
      <c r="J1249" s="287">
        <f t="shared" si="100"/>
        <v>0</v>
      </c>
      <c r="K1249" s="288" t="s">
        <v>104</v>
      </c>
      <c r="L1249" s="288"/>
      <c r="M1249" s="289">
        <f t="shared" si="101"/>
        <v>0</v>
      </c>
      <c r="N1249" s="289">
        <f t="shared" si="102"/>
        <v>0</v>
      </c>
      <c r="O1249" s="290">
        <f>IF(K1249="nio",0,IF(K1249&gt;0,VLOOKUP(G1249,'3-Productie normen'!A:K,VLOOKUP(K1249,'3-Productie normen'!$B$35:$C$41,2,FALSE),FALSE)))/VLOOKUP(B1249,'2-Kosten per locatie'!$A$12:$C$15,3,FALSE)</f>
        <v>0</v>
      </c>
      <c r="P1249" s="290">
        <f t="shared" si="103"/>
        <v>0</v>
      </c>
      <c r="Q1249" s="291"/>
      <c r="S1249" s="292">
        <f t="shared" si="104"/>
        <v>0</v>
      </c>
    </row>
    <row r="1250" spans="1:19" ht="14.1" customHeight="1">
      <c r="A1250" s="38">
        <v>1250</v>
      </c>
      <c r="B1250" s="253" t="s">
        <v>38</v>
      </c>
      <c r="C1250" s="253" t="s">
        <v>986</v>
      </c>
      <c r="D1250" s="284" t="s">
        <v>372</v>
      </c>
      <c r="E1250" s="49" t="s">
        <v>1722</v>
      </c>
      <c r="F1250" s="50" t="s">
        <v>610</v>
      </c>
      <c r="G1250" s="271" t="s">
        <v>58</v>
      </c>
      <c r="H1250" s="268" t="s">
        <v>970</v>
      </c>
      <c r="I1250" s="286">
        <v>9.43872</v>
      </c>
      <c r="J1250" s="287">
        <f t="shared" si="100"/>
        <v>200</v>
      </c>
      <c r="K1250" s="288">
        <v>200</v>
      </c>
      <c r="L1250" s="288"/>
      <c r="M1250" s="289" t="e">
        <f t="shared" si="101"/>
        <v>#DIV/0!</v>
      </c>
      <c r="N1250" s="289">
        <f t="shared" si="102"/>
        <v>0</v>
      </c>
      <c r="O1250" s="290">
        <f>IF(K1250="nio",0,IF(K1250&gt;0,VLOOKUP(G1250,'3-Productie normen'!A:K,VLOOKUP(K1250,'3-Productie normen'!$B$35:$C$41,2,FALSE),FALSE)))/VLOOKUP(B1250,'2-Kosten per locatie'!$A$12:$C$15,3,FALSE)</f>
        <v>0</v>
      </c>
      <c r="P1250" s="290">
        <f t="shared" si="103"/>
        <v>0</v>
      </c>
      <c r="Q1250" s="291"/>
      <c r="S1250" s="292">
        <f t="shared" si="104"/>
        <v>1887.7439999999999</v>
      </c>
    </row>
    <row r="1251" spans="1:19" ht="14.1" customHeight="1">
      <c r="A1251" s="38">
        <v>1251</v>
      </c>
      <c r="B1251" s="253" t="s">
        <v>38</v>
      </c>
      <c r="C1251" s="253" t="s">
        <v>986</v>
      </c>
      <c r="D1251" s="284" t="s">
        <v>372</v>
      </c>
      <c r="E1251" s="49" t="s">
        <v>1723</v>
      </c>
      <c r="F1251" s="50" t="s">
        <v>570</v>
      </c>
      <c r="G1251" s="268" t="s">
        <v>49</v>
      </c>
      <c r="H1251" s="268" t="s">
        <v>164</v>
      </c>
      <c r="I1251" s="286">
        <v>16.367012524501</v>
      </c>
      <c r="J1251" s="287">
        <f t="shared" si="100"/>
        <v>200</v>
      </c>
      <c r="K1251" s="288">
        <v>200</v>
      </c>
      <c r="L1251" s="288"/>
      <c r="M1251" s="289" t="e">
        <f t="shared" si="101"/>
        <v>#DIV/0!</v>
      </c>
      <c r="N1251" s="289">
        <f t="shared" si="102"/>
        <v>0</v>
      </c>
      <c r="O1251" s="290">
        <f>IF(K1251="nio",0,IF(K1251&gt;0,VLOOKUP(G1251,'3-Productie normen'!A:K,VLOOKUP(K1251,'3-Productie normen'!$B$35:$C$41,2,FALSE),FALSE)))/VLOOKUP(B1251,'2-Kosten per locatie'!$A$12:$C$15,3,FALSE)</f>
        <v>0</v>
      </c>
      <c r="P1251" s="290">
        <f t="shared" si="103"/>
        <v>0</v>
      </c>
      <c r="Q1251" s="291"/>
      <c r="S1251" s="292">
        <f t="shared" si="104"/>
        <v>3273.4025049001998</v>
      </c>
    </row>
    <row r="1252" spans="1:19" ht="14.1" customHeight="1">
      <c r="A1252" s="38">
        <v>1252</v>
      </c>
      <c r="B1252" s="253" t="s">
        <v>38</v>
      </c>
      <c r="C1252" s="253" t="s">
        <v>986</v>
      </c>
      <c r="D1252" s="284" t="s">
        <v>372</v>
      </c>
      <c r="E1252" s="49" t="s">
        <v>1724</v>
      </c>
      <c r="F1252" s="50" t="s">
        <v>1137</v>
      </c>
      <c r="G1252" s="268" t="s">
        <v>48</v>
      </c>
      <c r="H1252" s="268" t="s">
        <v>139</v>
      </c>
      <c r="I1252" s="286">
        <v>5.64</v>
      </c>
      <c r="J1252" s="287">
        <f t="shared" si="100"/>
        <v>400</v>
      </c>
      <c r="K1252" s="288">
        <v>200</v>
      </c>
      <c r="L1252" s="288">
        <v>200</v>
      </c>
      <c r="M1252" s="289" t="e">
        <f t="shared" si="101"/>
        <v>#DIV/0!</v>
      </c>
      <c r="N1252" s="289" t="e">
        <f t="shared" si="102"/>
        <v>#DIV/0!</v>
      </c>
      <c r="O1252" s="290">
        <f>IF(K1252="nio",0,IF(K1252&gt;0,VLOOKUP(G1252,'3-Productie normen'!A:K,VLOOKUP(K1252,'3-Productie normen'!$B$35:$C$41,2,FALSE),FALSE)))/VLOOKUP(B1252,'2-Kosten per locatie'!$A$12:$C$15,3,FALSE)</f>
        <v>0</v>
      </c>
      <c r="P1252" s="290">
        <f t="shared" si="103"/>
        <v>0</v>
      </c>
      <c r="Q1252" s="291"/>
      <c r="S1252" s="292">
        <f t="shared" si="104"/>
        <v>2256</v>
      </c>
    </row>
    <row r="1253" spans="1:19" ht="14.1" customHeight="1">
      <c r="A1253" s="38">
        <v>1253</v>
      </c>
      <c r="B1253" s="253" t="s">
        <v>38</v>
      </c>
      <c r="C1253" s="253" t="s">
        <v>986</v>
      </c>
      <c r="D1253" s="284" t="s">
        <v>372</v>
      </c>
      <c r="E1253" s="49" t="s">
        <v>1725</v>
      </c>
      <c r="F1253" s="50" t="s">
        <v>1397</v>
      </c>
      <c r="G1253" s="268" t="s">
        <v>48</v>
      </c>
      <c r="H1253" s="268" t="s">
        <v>139</v>
      </c>
      <c r="I1253" s="286">
        <v>1.6919999999999999</v>
      </c>
      <c r="J1253" s="287">
        <f t="shared" si="100"/>
        <v>400</v>
      </c>
      <c r="K1253" s="288">
        <v>200</v>
      </c>
      <c r="L1253" s="288">
        <v>200</v>
      </c>
      <c r="M1253" s="289" t="e">
        <f t="shared" si="101"/>
        <v>#DIV/0!</v>
      </c>
      <c r="N1253" s="289" t="e">
        <f t="shared" si="102"/>
        <v>#DIV/0!</v>
      </c>
      <c r="O1253" s="290">
        <f>IF(K1253="nio",0,IF(K1253&gt;0,VLOOKUP(G1253,'3-Productie normen'!A:K,VLOOKUP(K1253,'3-Productie normen'!$B$35:$C$41,2,FALSE),FALSE)))/VLOOKUP(B1253,'2-Kosten per locatie'!$A$12:$C$15,3,FALSE)</f>
        <v>0</v>
      </c>
      <c r="P1253" s="290">
        <f t="shared" si="103"/>
        <v>0</v>
      </c>
      <c r="Q1253" s="291"/>
      <c r="S1253" s="292">
        <f t="shared" si="104"/>
        <v>676.8</v>
      </c>
    </row>
    <row r="1254" spans="1:19" ht="14.1" customHeight="1">
      <c r="A1254" s="38">
        <v>1254</v>
      </c>
      <c r="B1254" s="253" t="s">
        <v>38</v>
      </c>
      <c r="C1254" s="253" t="s">
        <v>986</v>
      </c>
      <c r="D1254" s="284" t="s">
        <v>372</v>
      </c>
      <c r="E1254" s="49" t="s">
        <v>1726</v>
      </c>
      <c r="F1254" s="50" t="s">
        <v>1399</v>
      </c>
      <c r="G1254" s="268" t="s">
        <v>48</v>
      </c>
      <c r="H1254" s="268" t="s">
        <v>139</v>
      </c>
      <c r="I1254" s="286">
        <v>1.6214999999999999</v>
      </c>
      <c r="J1254" s="287">
        <f t="shared" si="100"/>
        <v>400</v>
      </c>
      <c r="K1254" s="288">
        <v>200</v>
      </c>
      <c r="L1254" s="288">
        <v>200</v>
      </c>
      <c r="M1254" s="289" t="e">
        <f t="shared" si="101"/>
        <v>#DIV/0!</v>
      </c>
      <c r="N1254" s="289" t="e">
        <f t="shared" si="102"/>
        <v>#DIV/0!</v>
      </c>
      <c r="O1254" s="290">
        <f>IF(K1254="nio",0,IF(K1254&gt;0,VLOOKUP(G1254,'3-Productie normen'!A:K,VLOOKUP(K1254,'3-Productie normen'!$B$35:$C$41,2,FALSE),FALSE)))/VLOOKUP(B1254,'2-Kosten per locatie'!$A$12:$C$15,3,FALSE)</f>
        <v>0</v>
      </c>
      <c r="P1254" s="290">
        <f t="shared" si="103"/>
        <v>0</v>
      </c>
      <c r="Q1254" s="291"/>
      <c r="S1254" s="292">
        <f t="shared" si="104"/>
        <v>648.6</v>
      </c>
    </row>
    <row r="1255" spans="1:19" ht="14.1" customHeight="1">
      <c r="A1255" s="38">
        <v>1255</v>
      </c>
      <c r="B1255" s="253" t="s">
        <v>38</v>
      </c>
      <c r="C1255" s="253" t="s">
        <v>986</v>
      </c>
      <c r="D1255" s="284" t="s">
        <v>372</v>
      </c>
      <c r="E1255" s="49" t="s">
        <v>1727</v>
      </c>
      <c r="F1255" s="50" t="s">
        <v>1624</v>
      </c>
      <c r="G1255" s="194" t="s">
        <v>65</v>
      </c>
      <c r="H1255" s="268" t="s">
        <v>164</v>
      </c>
      <c r="I1255" s="286">
        <v>5.2852251339169998</v>
      </c>
      <c r="J1255" s="287">
        <f t="shared" si="100"/>
        <v>0</v>
      </c>
      <c r="K1255" s="288" t="s">
        <v>104</v>
      </c>
      <c r="L1255" s="288"/>
      <c r="M1255" s="289">
        <f t="shared" si="101"/>
        <v>0</v>
      </c>
      <c r="N1255" s="289">
        <f t="shared" si="102"/>
        <v>0</v>
      </c>
      <c r="O1255" s="290">
        <f>IF(K1255="nio",0,IF(K1255&gt;0,VLOOKUP(G1255,'3-Productie normen'!A:K,VLOOKUP(K1255,'3-Productie normen'!$B$35:$C$41,2,FALSE),FALSE)))/VLOOKUP(B1255,'2-Kosten per locatie'!$A$12:$C$15,3,FALSE)</f>
        <v>0</v>
      </c>
      <c r="P1255" s="290">
        <f t="shared" si="103"/>
        <v>0</v>
      </c>
      <c r="Q1255" s="291"/>
      <c r="S1255" s="292">
        <f t="shared" si="104"/>
        <v>0</v>
      </c>
    </row>
    <row r="1256" spans="1:19" ht="14.1" customHeight="1">
      <c r="A1256" s="38">
        <v>1256</v>
      </c>
      <c r="B1256" s="253" t="s">
        <v>38</v>
      </c>
      <c r="C1256" s="253" t="s">
        <v>986</v>
      </c>
      <c r="D1256" s="284" t="s">
        <v>372</v>
      </c>
      <c r="E1256" s="49" t="s">
        <v>1728</v>
      </c>
      <c r="F1256" s="50" t="s">
        <v>771</v>
      </c>
      <c r="G1256" s="268" t="s">
        <v>50</v>
      </c>
      <c r="H1256" s="268" t="s">
        <v>164</v>
      </c>
      <c r="I1256" s="286">
        <v>2.444</v>
      </c>
      <c r="J1256" s="287">
        <f t="shared" si="100"/>
        <v>200</v>
      </c>
      <c r="K1256" s="288">
        <v>200</v>
      </c>
      <c r="L1256" s="288"/>
      <c r="M1256" s="289" t="e">
        <f t="shared" si="101"/>
        <v>#DIV/0!</v>
      </c>
      <c r="N1256" s="289">
        <f t="shared" si="102"/>
        <v>0</v>
      </c>
      <c r="O1256" s="290">
        <f>IF(K1256="nio",0,IF(K1256&gt;0,VLOOKUP(G1256,'3-Productie normen'!A:K,VLOOKUP(K1256,'3-Productie normen'!$B$35:$C$41,2,FALSE),FALSE)))/VLOOKUP(B1256,'2-Kosten per locatie'!$A$12:$C$15,3,FALSE)</f>
        <v>0</v>
      </c>
      <c r="P1256" s="290">
        <f t="shared" si="103"/>
        <v>0</v>
      </c>
      <c r="Q1256" s="291"/>
      <c r="S1256" s="292">
        <f t="shared" si="104"/>
        <v>488.8</v>
      </c>
    </row>
    <row r="1257" spans="1:19" ht="14.1" customHeight="1">
      <c r="A1257" s="38">
        <v>1257</v>
      </c>
      <c r="B1257" s="253" t="s">
        <v>38</v>
      </c>
      <c r="C1257" s="253" t="s">
        <v>986</v>
      </c>
      <c r="D1257" s="284" t="s">
        <v>372</v>
      </c>
      <c r="E1257" s="49" t="s">
        <v>1729</v>
      </c>
      <c r="F1257" s="50" t="s">
        <v>1411</v>
      </c>
      <c r="G1257" s="268" t="s">
        <v>47</v>
      </c>
      <c r="H1257" s="268" t="s">
        <v>164</v>
      </c>
      <c r="I1257" s="286">
        <v>2.4439804483919998</v>
      </c>
      <c r="J1257" s="287">
        <f t="shared" si="100"/>
        <v>80</v>
      </c>
      <c r="K1257" s="288">
        <v>80</v>
      </c>
      <c r="L1257" s="288"/>
      <c r="M1257" s="289" t="e">
        <f t="shared" si="101"/>
        <v>#DIV/0!</v>
      </c>
      <c r="N1257" s="289">
        <f t="shared" si="102"/>
        <v>0</v>
      </c>
      <c r="O1257" s="290">
        <f>IF(K1257="nio",0,IF(K1257&gt;0,VLOOKUP(G1257,'3-Productie normen'!A:K,VLOOKUP(K1257,'3-Productie normen'!$B$35:$C$41,2,FALSE),FALSE)))/VLOOKUP(B1257,'2-Kosten per locatie'!$A$12:$C$15,3,FALSE)</f>
        <v>0</v>
      </c>
      <c r="P1257" s="290">
        <f t="shared" si="103"/>
        <v>0</v>
      </c>
      <c r="Q1257" s="291"/>
      <c r="S1257" s="292">
        <f t="shared" si="104"/>
        <v>195.51843587136</v>
      </c>
    </row>
    <row r="1258" spans="1:19" ht="14.1" customHeight="1">
      <c r="A1258" s="38">
        <v>1258</v>
      </c>
      <c r="B1258" s="253" t="s">
        <v>38</v>
      </c>
      <c r="C1258" s="253" t="s">
        <v>986</v>
      </c>
      <c r="D1258" s="284" t="s">
        <v>372</v>
      </c>
      <c r="E1258" s="49" t="s">
        <v>1730</v>
      </c>
      <c r="F1258" s="50" t="s">
        <v>289</v>
      </c>
      <c r="G1258" s="194" t="s">
        <v>65</v>
      </c>
      <c r="H1258" s="268" t="s">
        <v>164</v>
      </c>
      <c r="I1258" s="286">
        <v>4.3719868788239999</v>
      </c>
      <c r="J1258" s="287">
        <f t="shared" si="100"/>
        <v>0</v>
      </c>
      <c r="K1258" s="288" t="s">
        <v>104</v>
      </c>
      <c r="L1258" s="288"/>
      <c r="M1258" s="289">
        <f t="shared" si="101"/>
        <v>0</v>
      </c>
      <c r="N1258" s="289">
        <f t="shared" si="102"/>
        <v>0</v>
      </c>
      <c r="O1258" s="290">
        <f>IF(K1258="nio",0,IF(K1258&gt;0,VLOOKUP(G1258,'3-Productie normen'!A:K,VLOOKUP(K1258,'3-Productie normen'!$B$35:$C$41,2,FALSE),FALSE)))/VLOOKUP(B1258,'2-Kosten per locatie'!$A$12:$C$15,3,FALSE)</f>
        <v>0</v>
      </c>
      <c r="P1258" s="290">
        <f t="shared" si="103"/>
        <v>0</v>
      </c>
      <c r="Q1258" s="291"/>
      <c r="S1258" s="292">
        <f t="shared" si="104"/>
        <v>0</v>
      </c>
    </row>
    <row r="1259" spans="1:19" ht="14.1" customHeight="1">
      <c r="A1259" s="38">
        <v>1259</v>
      </c>
      <c r="B1259" s="253" t="s">
        <v>38</v>
      </c>
      <c r="C1259" s="253" t="s">
        <v>986</v>
      </c>
      <c r="D1259" s="284" t="s">
        <v>372</v>
      </c>
      <c r="E1259" s="49" t="s">
        <v>1731</v>
      </c>
      <c r="F1259" s="50" t="s">
        <v>289</v>
      </c>
      <c r="G1259" s="194" t="s">
        <v>65</v>
      </c>
      <c r="H1259" s="268" t="s">
        <v>164</v>
      </c>
      <c r="I1259" s="286">
        <v>4.0288803682829997</v>
      </c>
      <c r="J1259" s="287">
        <f t="shared" si="100"/>
        <v>0</v>
      </c>
      <c r="K1259" s="288" t="s">
        <v>104</v>
      </c>
      <c r="L1259" s="288"/>
      <c r="M1259" s="289">
        <f t="shared" si="101"/>
        <v>0</v>
      </c>
      <c r="N1259" s="289">
        <f t="shared" si="102"/>
        <v>0</v>
      </c>
      <c r="O1259" s="290">
        <f>IF(K1259="nio",0,IF(K1259&gt;0,VLOOKUP(G1259,'3-Productie normen'!A:K,VLOOKUP(K1259,'3-Productie normen'!$B$35:$C$41,2,FALSE),FALSE)))/VLOOKUP(B1259,'2-Kosten per locatie'!$A$12:$C$15,3,FALSE)</f>
        <v>0</v>
      </c>
      <c r="P1259" s="290">
        <f t="shared" si="103"/>
        <v>0</v>
      </c>
      <c r="Q1259" s="291"/>
      <c r="S1259" s="292">
        <f t="shared" si="104"/>
        <v>0</v>
      </c>
    </row>
    <row r="1260" spans="1:19" ht="14.1" customHeight="1">
      <c r="A1260" s="38">
        <v>1260</v>
      </c>
      <c r="B1260" s="253" t="s">
        <v>38</v>
      </c>
      <c r="C1260" s="253" t="s">
        <v>986</v>
      </c>
      <c r="D1260" s="284" t="s">
        <v>918</v>
      </c>
      <c r="E1260" s="49" t="s">
        <v>1732</v>
      </c>
      <c r="F1260" s="50" t="s">
        <v>1733</v>
      </c>
      <c r="G1260" s="194" t="s">
        <v>65</v>
      </c>
      <c r="H1260" s="268" t="s">
        <v>139</v>
      </c>
      <c r="I1260" s="286">
        <v>7.13</v>
      </c>
      <c r="J1260" s="287">
        <f t="shared" si="100"/>
        <v>0</v>
      </c>
      <c r="K1260" s="288" t="s">
        <v>104</v>
      </c>
      <c r="L1260" s="288"/>
      <c r="M1260" s="289">
        <f t="shared" si="101"/>
        <v>0</v>
      </c>
      <c r="N1260" s="289">
        <f t="shared" si="102"/>
        <v>0</v>
      </c>
      <c r="O1260" s="290">
        <f>IF(K1260="nio",0,IF(K1260&gt;0,VLOOKUP(G1260,'3-Productie normen'!A:K,VLOOKUP(K1260,'3-Productie normen'!$B$35:$C$41,2,FALSE),FALSE)))/VLOOKUP(B1260,'2-Kosten per locatie'!$A$12:$C$15,3,FALSE)</f>
        <v>0</v>
      </c>
      <c r="P1260" s="290">
        <f t="shared" si="103"/>
        <v>0</v>
      </c>
      <c r="Q1260" s="291"/>
      <c r="S1260" s="292">
        <f t="shared" si="104"/>
        <v>0</v>
      </c>
    </row>
    <row r="1261" spans="1:19" ht="14.1" customHeight="1">
      <c r="A1261" s="38">
        <v>1261</v>
      </c>
      <c r="B1261" s="253" t="s">
        <v>38</v>
      </c>
      <c r="C1261" s="253" t="s">
        <v>986</v>
      </c>
      <c r="D1261" s="284" t="s">
        <v>918</v>
      </c>
      <c r="E1261" s="49" t="s">
        <v>1734</v>
      </c>
      <c r="F1261" s="50" t="s">
        <v>1735</v>
      </c>
      <c r="G1261" s="268" t="s">
        <v>49</v>
      </c>
      <c r="H1261" s="268" t="s">
        <v>139</v>
      </c>
      <c r="I1261" s="286">
        <v>14.522954999975999</v>
      </c>
      <c r="J1261" s="287">
        <f t="shared" si="100"/>
        <v>200</v>
      </c>
      <c r="K1261" s="288">
        <v>200</v>
      </c>
      <c r="L1261" s="288"/>
      <c r="M1261" s="289" t="e">
        <f t="shared" si="101"/>
        <v>#DIV/0!</v>
      </c>
      <c r="N1261" s="289">
        <f t="shared" si="102"/>
        <v>0</v>
      </c>
      <c r="O1261" s="290">
        <f>IF(K1261="nio",0,IF(K1261&gt;0,VLOOKUP(G1261,'3-Productie normen'!A:K,VLOOKUP(K1261,'3-Productie normen'!$B$35:$C$41,2,FALSE),FALSE)))/VLOOKUP(B1261,'2-Kosten per locatie'!$A$12:$C$15,3,FALSE)</f>
        <v>0</v>
      </c>
      <c r="P1261" s="290">
        <f t="shared" si="103"/>
        <v>0</v>
      </c>
      <c r="Q1261" s="291"/>
      <c r="S1261" s="292">
        <f t="shared" si="104"/>
        <v>2904.5909999952</v>
      </c>
    </row>
    <row r="1262" spans="1:19" ht="14.1" customHeight="1">
      <c r="A1262" s="38">
        <v>1262</v>
      </c>
      <c r="B1262" s="253" t="s">
        <v>38</v>
      </c>
      <c r="C1262" s="253" t="s">
        <v>986</v>
      </c>
      <c r="D1262" s="284" t="s">
        <v>918</v>
      </c>
      <c r="E1262" s="49" t="s">
        <v>1736</v>
      </c>
      <c r="F1262" s="50" t="s">
        <v>1737</v>
      </c>
      <c r="G1262" s="194" t="s">
        <v>65</v>
      </c>
      <c r="H1262" s="268" t="s">
        <v>139</v>
      </c>
      <c r="I1262" s="286">
        <v>10.87125</v>
      </c>
      <c r="J1262" s="287">
        <f t="shared" si="100"/>
        <v>0</v>
      </c>
      <c r="K1262" s="288" t="s">
        <v>104</v>
      </c>
      <c r="L1262" s="288"/>
      <c r="M1262" s="289">
        <f t="shared" si="101"/>
        <v>0</v>
      </c>
      <c r="N1262" s="289">
        <f t="shared" si="102"/>
        <v>0</v>
      </c>
      <c r="O1262" s="290">
        <f>IF(K1262="nio",0,IF(K1262&gt;0,VLOOKUP(G1262,'3-Productie normen'!A:K,VLOOKUP(K1262,'3-Productie normen'!$B$35:$C$41,2,FALSE),FALSE)))/VLOOKUP(B1262,'2-Kosten per locatie'!$A$12:$C$15,3,FALSE)</f>
        <v>0</v>
      </c>
      <c r="P1262" s="290">
        <f t="shared" si="103"/>
        <v>0</v>
      </c>
      <c r="Q1262" s="291"/>
      <c r="S1262" s="292">
        <f t="shared" si="104"/>
        <v>0</v>
      </c>
    </row>
    <row r="1263" spans="1:19" ht="14.1" customHeight="1">
      <c r="A1263" s="38">
        <v>1263</v>
      </c>
      <c r="B1263" s="253" t="s">
        <v>38</v>
      </c>
      <c r="C1263" s="253" t="s">
        <v>986</v>
      </c>
      <c r="D1263" s="284" t="s">
        <v>918</v>
      </c>
      <c r="E1263" s="49" t="s">
        <v>1738</v>
      </c>
      <c r="F1263" s="50" t="s">
        <v>1739</v>
      </c>
      <c r="G1263" s="194" t="s">
        <v>65</v>
      </c>
      <c r="H1263" s="268" t="s">
        <v>139</v>
      </c>
      <c r="I1263" s="286">
        <v>13.519375</v>
      </c>
      <c r="J1263" s="287">
        <f t="shared" si="100"/>
        <v>0</v>
      </c>
      <c r="K1263" s="288" t="s">
        <v>104</v>
      </c>
      <c r="L1263" s="288"/>
      <c r="M1263" s="289">
        <f t="shared" si="101"/>
        <v>0</v>
      </c>
      <c r="N1263" s="289">
        <f t="shared" si="102"/>
        <v>0</v>
      </c>
      <c r="O1263" s="290">
        <f>IF(K1263="nio",0,IF(K1263&gt;0,VLOOKUP(G1263,'3-Productie normen'!A:K,VLOOKUP(K1263,'3-Productie normen'!$B$35:$C$41,2,FALSE),FALSE)))/VLOOKUP(B1263,'2-Kosten per locatie'!$A$12:$C$15,3,FALSE)</f>
        <v>0</v>
      </c>
      <c r="P1263" s="290">
        <f t="shared" si="103"/>
        <v>0</v>
      </c>
      <c r="Q1263" s="291"/>
      <c r="S1263" s="292">
        <f t="shared" si="104"/>
        <v>0</v>
      </c>
    </row>
    <row r="1264" spans="1:19" ht="14.1" customHeight="1">
      <c r="A1264" s="38">
        <v>1264</v>
      </c>
      <c r="B1264" s="253" t="s">
        <v>38</v>
      </c>
      <c r="C1264" s="253" t="s">
        <v>986</v>
      </c>
      <c r="D1264" s="284" t="s">
        <v>96</v>
      </c>
      <c r="E1264" s="49" t="s">
        <v>1740</v>
      </c>
      <c r="F1264" s="50" t="s">
        <v>231</v>
      </c>
      <c r="G1264" s="268" t="s">
        <v>53</v>
      </c>
      <c r="H1264" s="268" t="s">
        <v>142</v>
      </c>
      <c r="I1264" s="286">
        <v>26.152564517896</v>
      </c>
      <c r="J1264" s="287">
        <f t="shared" si="100"/>
        <v>200</v>
      </c>
      <c r="K1264" s="288">
        <v>200</v>
      </c>
      <c r="L1264" s="288"/>
      <c r="M1264" s="289" t="e">
        <f t="shared" si="101"/>
        <v>#DIV/0!</v>
      </c>
      <c r="N1264" s="289">
        <f t="shared" si="102"/>
        <v>0</v>
      </c>
      <c r="O1264" s="290">
        <f>IF(K1264="nio",0,IF(K1264&gt;0,VLOOKUP(G1264,'3-Productie normen'!A:K,VLOOKUP(K1264,'3-Productie normen'!$B$35:$C$41,2,FALSE),FALSE)))/VLOOKUP(B1264,'2-Kosten per locatie'!$A$12:$C$15,3,FALSE)</f>
        <v>0</v>
      </c>
      <c r="P1264" s="290">
        <f t="shared" si="103"/>
        <v>0</v>
      </c>
      <c r="Q1264" s="291"/>
      <c r="S1264" s="292">
        <f t="shared" si="104"/>
        <v>5230.5129035791997</v>
      </c>
    </row>
    <row r="1265" spans="1:19" ht="14.1" customHeight="1">
      <c r="A1265" s="38">
        <v>1265</v>
      </c>
      <c r="B1265" s="253" t="s">
        <v>38</v>
      </c>
      <c r="C1265" s="253" t="s">
        <v>986</v>
      </c>
      <c r="D1265" s="284" t="s">
        <v>96</v>
      </c>
      <c r="E1265" s="49" t="s">
        <v>1741</v>
      </c>
      <c r="F1265" s="50" t="s">
        <v>153</v>
      </c>
      <c r="G1265" s="268" t="s">
        <v>47</v>
      </c>
      <c r="H1265" s="268" t="s">
        <v>142</v>
      </c>
      <c r="I1265" s="286">
        <v>19.724945322175</v>
      </c>
      <c r="J1265" s="287">
        <f t="shared" si="100"/>
        <v>80</v>
      </c>
      <c r="K1265" s="288">
        <v>80</v>
      </c>
      <c r="L1265" s="288"/>
      <c r="M1265" s="289" t="e">
        <f t="shared" si="101"/>
        <v>#DIV/0!</v>
      </c>
      <c r="N1265" s="289">
        <f t="shared" si="102"/>
        <v>0</v>
      </c>
      <c r="O1265" s="290">
        <f>IF(K1265="nio",0,IF(K1265&gt;0,VLOOKUP(G1265,'3-Productie normen'!A:K,VLOOKUP(K1265,'3-Productie normen'!$B$35:$C$41,2,FALSE),FALSE)))/VLOOKUP(B1265,'2-Kosten per locatie'!$A$12:$C$15,3,FALSE)</f>
        <v>0</v>
      </c>
      <c r="P1265" s="290">
        <f t="shared" si="103"/>
        <v>0</v>
      </c>
      <c r="Q1265" s="291"/>
      <c r="S1265" s="292">
        <f t="shared" si="104"/>
        <v>1577.995625774</v>
      </c>
    </row>
    <row r="1266" spans="1:19" ht="14.1" customHeight="1">
      <c r="A1266" s="38">
        <v>1266</v>
      </c>
      <c r="B1266" s="253" t="s">
        <v>38</v>
      </c>
      <c r="C1266" s="253" t="s">
        <v>986</v>
      </c>
      <c r="D1266" s="284" t="s">
        <v>96</v>
      </c>
      <c r="E1266" s="49" t="s">
        <v>1742</v>
      </c>
      <c r="F1266" s="50" t="s">
        <v>153</v>
      </c>
      <c r="G1266" s="268" t="s">
        <v>47</v>
      </c>
      <c r="H1266" s="268" t="s">
        <v>142</v>
      </c>
      <c r="I1266" s="286">
        <v>19.725047087524999</v>
      </c>
      <c r="J1266" s="287">
        <f t="shared" si="100"/>
        <v>80</v>
      </c>
      <c r="K1266" s="288">
        <v>80</v>
      </c>
      <c r="L1266" s="288"/>
      <c r="M1266" s="289" t="e">
        <f t="shared" si="101"/>
        <v>#DIV/0!</v>
      </c>
      <c r="N1266" s="289">
        <f t="shared" si="102"/>
        <v>0</v>
      </c>
      <c r="O1266" s="290">
        <f>IF(K1266="nio",0,IF(K1266&gt;0,VLOOKUP(G1266,'3-Productie normen'!A:K,VLOOKUP(K1266,'3-Productie normen'!$B$35:$C$41,2,FALSE),FALSE)))/VLOOKUP(B1266,'2-Kosten per locatie'!$A$12:$C$15,3,FALSE)</f>
        <v>0</v>
      </c>
      <c r="P1266" s="290">
        <f t="shared" si="103"/>
        <v>0</v>
      </c>
      <c r="Q1266" s="291"/>
      <c r="S1266" s="292">
        <f t="shared" si="104"/>
        <v>1578.0037670019999</v>
      </c>
    </row>
    <row r="1267" spans="1:19" ht="14.1" customHeight="1">
      <c r="A1267" s="38">
        <v>1267</v>
      </c>
      <c r="B1267" s="253" t="s">
        <v>38</v>
      </c>
      <c r="C1267" s="253" t="s">
        <v>986</v>
      </c>
      <c r="D1267" s="284" t="s">
        <v>96</v>
      </c>
      <c r="E1267" s="49" t="s">
        <v>1743</v>
      </c>
      <c r="F1267" s="50" t="s">
        <v>153</v>
      </c>
      <c r="G1267" s="268" t="s">
        <v>47</v>
      </c>
      <c r="H1267" s="268" t="s">
        <v>142</v>
      </c>
      <c r="I1267" s="286">
        <v>19.725199486133999</v>
      </c>
      <c r="J1267" s="287">
        <f t="shared" si="100"/>
        <v>80</v>
      </c>
      <c r="K1267" s="288">
        <v>80</v>
      </c>
      <c r="L1267" s="288"/>
      <c r="M1267" s="289" t="e">
        <f t="shared" si="101"/>
        <v>#DIV/0!</v>
      </c>
      <c r="N1267" s="289">
        <f t="shared" si="102"/>
        <v>0</v>
      </c>
      <c r="O1267" s="290">
        <f>IF(K1267="nio",0,IF(K1267&gt;0,VLOOKUP(G1267,'3-Productie normen'!A:K,VLOOKUP(K1267,'3-Productie normen'!$B$35:$C$41,2,FALSE),FALSE)))/VLOOKUP(B1267,'2-Kosten per locatie'!$A$12:$C$15,3,FALSE)</f>
        <v>0</v>
      </c>
      <c r="P1267" s="290">
        <f t="shared" si="103"/>
        <v>0</v>
      </c>
      <c r="Q1267" s="291"/>
      <c r="S1267" s="292">
        <f t="shared" si="104"/>
        <v>1578.01595889072</v>
      </c>
    </row>
    <row r="1268" spans="1:19" ht="14.1" customHeight="1">
      <c r="A1268" s="38">
        <v>1268</v>
      </c>
      <c r="B1268" s="253" t="s">
        <v>38</v>
      </c>
      <c r="C1268" s="253" t="s">
        <v>986</v>
      </c>
      <c r="D1268" s="284" t="s">
        <v>96</v>
      </c>
      <c r="E1268" s="49" t="s">
        <v>1744</v>
      </c>
      <c r="F1268" s="50" t="s">
        <v>153</v>
      </c>
      <c r="G1268" s="268" t="s">
        <v>47</v>
      </c>
      <c r="H1268" s="268" t="s">
        <v>142</v>
      </c>
      <c r="I1268" s="286">
        <v>19.724765595358999</v>
      </c>
      <c r="J1268" s="287">
        <f t="shared" si="100"/>
        <v>80</v>
      </c>
      <c r="K1268" s="288">
        <v>80</v>
      </c>
      <c r="L1268" s="288"/>
      <c r="M1268" s="289" t="e">
        <f t="shared" si="101"/>
        <v>#DIV/0!</v>
      </c>
      <c r="N1268" s="289">
        <f t="shared" si="102"/>
        <v>0</v>
      </c>
      <c r="O1268" s="290">
        <f>IF(K1268="nio",0,IF(K1268&gt;0,VLOOKUP(G1268,'3-Productie normen'!A:K,VLOOKUP(K1268,'3-Productie normen'!$B$35:$C$41,2,FALSE),FALSE)))/VLOOKUP(B1268,'2-Kosten per locatie'!$A$12:$C$15,3,FALSE)</f>
        <v>0</v>
      </c>
      <c r="P1268" s="290">
        <f t="shared" si="103"/>
        <v>0</v>
      </c>
      <c r="Q1268" s="291"/>
      <c r="S1268" s="292">
        <f t="shared" si="104"/>
        <v>1577.98124762872</v>
      </c>
    </row>
    <row r="1269" spans="1:19" ht="14.1" customHeight="1">
      <c r="A1269" s="38">
        <v>1269</v>
      </c>
      <c r="B1269" s="253" t="s">
        <v>38</v>
      </c>
      <c r="C1269" s="253" t="s">
        <v>986</v>
      </c>
      <c r="D1269" s="284" t="s">
        <v>96</v>
      </c>
      <c r="E1269" s="49" t="s">
        <v>1745</v>
      </c>
      <c r="F1269" s="50" t="s">
        <v>153</v>
      </c>
      <c r="G1269" s="268" t="s">
        <v>47</v>
      </c>
      <c r="H1269" s="268" t="s">
        <v>142</v>
      </c>
      <c r="I1269" s="286">
        <v>39.182735112166</v>
      </c>
      <c r="J1269" s="287">
        <f t="shared" si="100"/>
        <v>80</v>
      </c>
      <c r="K1269" s="288">
        <v>80</v>
      </c>
      <c r="L1269" s="288"/>
      <c r="M1269" s="289" t="e">
        <f t="shared" si="101"/>
        <v>#DIV/0!</v>
      </c>
      <c r="N1269" s="289">
        <f t="shared" si="102"/>
        <v>0</v>
      </c>
      <c r="O1269" s="290">
        <f>IF(K1269="nio",0,IF(K1269&gt;0,VLOOKUP(G1269,'3-Productie normen'!A:K,VLOOKUP(K1269,'3-Productie normen'!$B$35:$C$41,2,FALSE),FALSE)))/VLOOKUP(B1269,'2-Kosten per locatie'!$A$12:$C$15,3,FALSE)</f>
        <v>0</v>
      </c>
      <c r="P1269" s="290">
        <f t="shared" si="103"/>
        <v>0</v>
      </c>
      <c r="Q1269" s="291"/>
      <c r="S1269" s="292">
        <f t="shared" si="104"/>
        <v>3134.61880897328</v>
      </c>
    </row>
    <row r="1270" spans="1:19" ht="14.1" customHeight="1">
      <c r="A1270" s="38">
        <v>1270</v>
      </c>
      <c r="B1270" s="253" t="s">
        <v>38</v>
      </c>
      <c r="C1270" s="253" t="s">
        <v>986</v>
      </c>
      <c r="D1270" s="284" t="s">
        <v>96</v>
      </c>
      <c r="E1270" s="49" t="s">
        <v>1746</v>
      </c>
      <c r="F1270" s="50" t="s">
        <v>1747</v>
      </c>
      <c r="G1270" s="268" t="s">
        <v>54</v>
      </c>
      <c r="H1270" s="268" t="s">
        <v>142</v>
      </c>
      <c r="I1270" s="286">
        <v>29.075208552805002</v>
      </c>
      <c r="J1270" s="287">
        <f t="shared" si="100"/>
        <v>200</v>
      </c>
      <c r="K1270" s="288">
        <v>200</v>
      </c>
      <c r="L1270" s="288"/>
      <c r="M1270" s="289" t="e">
        <f t="shared" si="101"/>
        <v>#DIV/0!</v>
      </c>
      <c r="N1270" s="289">
        <f t="shared" si="102"/>
        <v>0</v>
      </c>
      <c r="O1270" s="290">
        <f>IF(K1270="nio",0,IF(K1270&gt;0,VLOOKUP(G1270,'3-Productie normen'!A:K,VLOOKUP(K1270,'3-Productie normen'!$B$35:$C$41,2,FALSE),FALSE)))/VLOOKUP(B1270,'2-Kosten per locatie'!$A$12:$C$15,3,FALSE)</f>
        <v>0</v>
      </c>
      <c r="P1270" s="290">
        <f t="shared" si="103"/>
        <v>0</v>
      </c>
      <c r="Q1270" s="291"/>
      <c r="S1270" s="292">
        <f t="shared" si="104"/>
        <v>5815.0417105610004</v>
      </c>
    </row>
    <row r="1271" spans="1:19" ht="14.1" customHeight="1">
      <c r="A1271" s="38">
        <v>1271</v>
      </c>
      <c r="B1271" s="253" t="s">
        <v>38</v>
      </c>
      <c r="C1271" s="253" t="s">
        <v>986</v>
      </c>
      <c r="D1271" s="284" t="s">
        <v>96</v>
      </c>
      <c r="E1271" s="49" t="s">
        <v>1748</v>
      </c>
      <c r="F1271" s="50" t="s">
        <v>153</v>
      </c>
      <c r="G1271" s="268" t="s">
        <v>47</v>
      </c>
      <c r="H1271" s="268" t="s">
        <v>142</v>
      </c>
      <c r="I1271" s="286">
        <v>38.495152364002998</v>
      </c>
      <c r="J1271" s="287">
        <f t="shared" si="100"/>
        <v>80</v>
      </c>
      <c r="K1271" s="288">
        <v>80</v>
      </c>
      <c r="L1271" s="288"/>
      <c r="M1271" s="289" t="e">
        <f t="shared" si="101"/>
        <v>#DIV/0!</v>
      </c>
      <c r="N1271" s="289">
        <f t="shared" si="102"/>
        <v>0</v>
      </c>
      <c r="O1271" s="290">
        <f>IF(K1271="nio",0,IF(K1271&gt;0,VLOOKUP(G1271,'3-Productie normen'!A:K,VLOOKUP(K1271,'3-Productie normen'!$B$35:$C$41,2,FALSE),FALSE)))/VLOOKUP(B1271,'2-Kosten per locatie'!$A$12:$C$15,3,FALSE)</f>
        <v>0</v>
      </c>
      <c r="P1271" s="290">
        <f t="shared" si="103"/>
        <v>0</v>
      </c>
      <c r="Q1271" s="291"/>
      <c r="S1271" s="292">
        <f t="shared" si="104"/>
        <v>3079.6121891202397</v>
      </c>
    </row>
    <row r="1272" spans="1:19" ht="14.1" customHeight="1">
      <c r="A1272" s="38">
        <v>1272</v>
      </c>
      <c r="B1272" s="253" t="s">
        <v>38</v>
      </c>
      <c r="C1272" s="253" t="s">
        <v>986</v>
      </c>
      <c r="D1272" s="284" t="s">
        <v>96</v>
      </c>
      <c r="E1272" s="49" t="s">
        <v>1749</v>
      </c>
      <c r="F1272" s="50" t="s">
        <v>153</v>
      </c>
      <c r="G1272" s="268" t="s">
        <v>47</v>
      </c>
      <c r="H1272" s="268" t="s">
        <v>142</v>
      </c>
      <c r="I1272" s="286">
        <v>108.256301219607</v>
      </c>
      <c r="J1272" s="287">
        <f t="shared" si="100"/>
        <v>80</v>
      </c>
      <c r="K1272" s="288">
        <v>80</v>
      </c>
      <c r="L1272" s="288"/>
      <c r="M1272" s="289" t="e">
        <f t="shared" si="101"/>
        <v>#DIV/0!</v>
      </c>
      <c r="N1272" s="289">
        <f t="shared" si="102"/>
        <v>0</v>
      </c>
      <c r="O1272" s="290">
        <f>IF(K1272="nio",0,IF(K1272&gt;0,VLOOKUP(G1272,'3-Productie normen'!A:K,VLOOKUP(K1272,'3-Productie normen'!$B$35:$C$41,2,FALSE),FALSE)))/VLOOKUP(B1272,'2-Kosten per locatie'!$A$12:$C$15,3,FALSE)</f>
        <v>0</v>
      </c>
      <c r="P1272" s="290">
        <f t="shared" si="103"/>
        <v>0</v>
      </c>
      <c r="Q1272" s="291"/>
      <c r="S1272" s="292">
        <f t="shared" si="104"/>
        <v>8660.5040975685588</v>
      </c>
    </row>
    <row r="1273" spans="1:19" ht="14.1" customHeight="1">
      <c r="A1273" s="38">
        <v>1273</v>
      </c>
      <c r="B1273" s="253" t="s">
        <v>38</v>
      </c>
      <c r="C1273" s="253" t="s">
        <v>986</v>
      </c>
      <c r="D1273" s="284" t="s">
        <v>96</v>
      </c>
      <c r="E1273" s="49" t="s">
        <v>1750</v>
      </c>
      <c r="F1273" s="50" t="s">
        <v>153</v>
      </c>
      <c r="G1273" s="268" t="s">
        <v>47</v>
      </c>
      <c r="H1273" s="268" t="s">
        <v>142</v>
      </c>
      <c r="I1273" s="286">
        <v>19.725235688990001</v>
      </c>
      <c r="J1273" s="287">
        <f t="shared" si="100"/>
        <v>80</v>
      </c>
      <c r="K1273" s="288">
        <v>80</v>
      </c>
      <c r="L1273" s="288"/>
      <c r="M1273" s="289" t="e">
        <f t="shared" si="101"/>
        <v>#DIV/0!</v>
      </c>
      <c r="N1273" s="289">
        <f t="shared" si="102"/>
        <v>0</v>
      </c>
      <c r="O1273" s="290">
        <f>IF(K1273="nio",0,IF(K1273&gt;0,VLOOKUP(G1273,'3-Productie normen'!A:K,VLOOKUP(K1273,'3-Productie normen'!$B$35:$C$41,2,FALSE),FALSE)))/VLOOKUP(B1273,'2-Kosten per locatie'!$A$12:$C$15,3,FALSE)</f>
        <v>0</v>
      </c>
      <c r="P1273" s="290">
        <f t="shared" si="103"/>
        <v>0</v>
      </c>
      <c r="Q1273" s="291"/>
      <c r="S1273" s="292">
        <f t="shared" si="104"/>
        <v>1578.0188551192</v>
      </c>
    </row>
    <row r="1274" spans="1:19" ht="14.1" customHeight="1">
      <c r="A1274" s="38">
        <v>1274</v>
      </c>
      <c r="B1274" s="253" t="s">
        <v>38</v>
      </c>
      <c r="C1274" s="253" t="s">
        <v>986</v>
      </c>
      <c r="D1274" s="284" t="s">
        <v>96</v>
      </c>
      <c r="E1274" s="49" t="s">
        <v>1751</v>
      </c>
      <c r="F1274" s="50" t="s">
        <v>1752</v>
      </c>
      <c r="G1274" s="268" t="s">
        <v>47</v>
      </c>
      <c r="H1274" s="268" t="s">
        <v>142</v>
      </c>
      <c r="I1274" s="286">
        <v>39.183054219859002</v>
      </c>
      <c r="J1274" s="287">
        <f t="shared" si="100"/>
        <v>80</v>
      </c>
      <c r="K1274" s="288">
        <v>80</v>
      </c>
      <c r="L1274" s="288"/>
      <c r="M1274" s="289" t="e">
        <f t="shared" si="101"/>
        <v>#DIV/0!</v>
      </c>
      <c r="N1274" s="289">
        <f t="shared" si="102"/>
        <v>0</v>
      </c>
      <c r="O1274" s="290">
        <f>IF(K1274="nio",0,IF(K1274&gt;0,VLOOKUP(G1274,'3-Productie normen'!A:K,VLOOKUP(K1274,'3-Productie normen'!$B$35:$C$41,2,FALSE),FALSE)))/VLOOKUP(B1274,'2-Kosten per locatie'!$A$12:$C$15,3,FALSE)</f>
        <v>0</v>
      </c>
      <c r="P1274" s="290">
        <f t="shared" si="103"/>
        <v>0</v>
      </c>
      <c r="Q1274" s="291"/>
      <c r="S1274" s="292">
        <f t="shared" si="104"/>
        <v>3134.6443375887202</v>
      </c>
    </row>
    <row r="1275" spans="1:19" ht="14.1" customHeight="1">
      <c r="A1275" s="38">
        <v>1275</v>
      </c>
      <c r="B1275" s="253" t="s">
        <v>38</v>
      </c>
      <c r="C1275" s="253" t="s">
        <v>986</v>
      </c>
      <c r="D1275" s="284" t="s">
        <v>96</v>
      </c>
      <c r="E1275" s="49" t="s">
        <v>1753</v>
      </c>
      <c r="F1275" s="50" t="s">
        <v>210</v>
      </c>
      <c r="G1275" s="268" t="s">
        <v>49</v>
      </c>
      <c r="H1275" s="268" t="s">
        <v>164</v>
      </c>
      <c r="I1275" s="286">
        <v>333.55735973219299</v>
      </c>
      <c r="J1275" s="287">
        <f t="shared" si="100"/>
        <v>200</v>
      </c>
      <c r="K1275" s="288">
        <v>200</v>
      </c>
      <c r="L1275" s="288"/>
      <c r="M1275" s="289" t="e">
        <f t="shared" si="101"/>
        <v>#DIV/0!</v>
      </c>
      <c r="N1275" s="289">
        <f t="shared" si="102"/>
        <v>0</v>
      </c>
      <c r="O1275" s="290">
        <f>IF(K1275="nio",0,IF(K1275&gt;0,VLOOKUP(G1275,'3-Productie normen'!A:K,VLOOKUP(K1275,'3-Productie normen'!$B$35:$C$41,2,FALSE),FALSE)))/VLOOKUP(B1275,'2-Kosten per locatie'!$A$12:$C$15,3,FALSE)</f>
        <v>0</v>
      </c>
      <c r="P1275" s="290">
        <f t="shared" si="103"/>
        <v>0</v>
      </c>
      <c r="Q1275" s="291"/>
      <c r="S1275" s="292">
        <f t="shared" si="104"/>
        <v>66711.4719464386</v>
      </c>
    </row>
    <row r="1276" spans="1:19" ht="14.1" customHeight="1">
      <c r="A1276" s="38">
        <v>1276</v>
      </c>
      <c r="B1276" s="253" t="s">
        <v>38</v>
      </c>
      <c r="C1276" s="253" t="s">
        <v>986</v>
      </c>
      <c r="D1276" s="284" t="s">
        <v>96</v>
      </c>
      <c r="E1276" s="49" t="s">
        <v>1754</v>
      </c>
      <c r="F1276" s="50" t="s">
        <v>610</v>
      </c>
      <c r="G1276" s="271" t="s">
        <v>58</v>
      </c>
      <c r="H1276" s="268" t="s">
        <v>970</v>
      </c>
      <c r="I1276" s="286">
        <v>4.48324842301</v>
      </c>
      <c r="J1276" s="287">
        <f t="shared" si="100"/>
        <v>200</v>
      </c>
      <c r="K1276" s="288">
        <v>200</v>
      </c>
      <c r="L1276" s="288"/>
      <c r="M1276" s="289" t="e">
        <f t="shared" si="101"/>
        <v>#DIV/0!</v>
      </c>
      <c r="N1276" s="289">
        <f t="shared" si="102"/>
        <v>0</v>
      </c>
      <c r="O1276" s="290">
        <f>IF(K1276="nio",0,IF(K1276&gt;0,VLOOKUP(G1276,'3-Productie normen'!A:K,VLOOKUP(K1276,'3-Productie normen'!$B$35:$C$41,2,FALSE),FALSE)))/VLOOKUP(B1276,'2-Kosten per locatie'!$A$12:$C$15,3,FALSE)</f>
        <v>0</v>
      </c>
      <c r="P1276" s="290">
        <f t="shared" si="103"/>
        <v>0</v>
      </c>
      <c r="Q1276" s="291"/>
      <c r="S1276" s="292">
        <f t="shared" si="104"/>
        <v>896.64968460199998</v>
      </c>
    </row>
    <row r="1277" spans="1:19" ht="14.1" customHeight="1">
      <c r="A1277" s="38">
        <v>1277</v>
      </c>
      <c r="B1277" s="253" t="s">
        <v>38</v>
      </c>
      <c r="C1277" s="253" t="s">
        <v>986</v>
      </c>
      <c r="D1277" s="284" t="s">
        <v>96</v>
      </c>
      <c r="E1277" s="49" t="s">
        <v>1755</v>
      </c>
      <c r="F1277" s="50" t="s">
        <v>610</v>
      </c>
      <c r="G1277" s="271" t="s">
        <v>58</v>
      </c>
      <c r="H1277" s="268" t="s">
        <v>970</v>
      </c>
      <c r="I1277" s="286">
        <v>5.6070000000000002</v>
      </c>
      <c r="J1277" s="287">
        <f t="shared" si="100"/>
        <v>200</v>
      </c>
      <c r="K1277" s="288">
        <v>200</v>
      </c>
      <c r="L1277" s="288"/>
      <c r="M1277" s="289" t="e">
        <f t="shared" si="101"/>
        <v>#DIV/0!</v>
      </c>
      <c r="N1277" s="289">
        <f t="shared" si="102"/>
        <v>0</v>
      </c>
      <c r="O1277" s="290">
        <f>IF(K1277="nio",0,IF(K1277&gt;0,VLOOKUP(G1277,'3-Productie normen'!A:K,VLOOKUP(K1277,'3-Productie normen'!$B$35:$C$41,2,FALSE),FALSE)))/VLOOKUP(B1277,'2-Kosten per locatie'!$A$12:$C$15,3,FALSE)</f>
        <v>0</v>
      </c>
      <c r="P1277" s="290">
        <f t="shared" si="103"/>
        <v>0</v>
      </c>
      <c r="Q1277" s="291"/>
      <c r="S1277" s="292">
        <f t="shared" si="104"/>
        <v>1121.4000000000001</v>
      </c>
    </row>
    <row r="1278" spans="1:19" ht="14.1" customHeight="1">
      <c r="A1278" s="38">
        <v>1278</v>
      </c>
      <c r="B1278" s="253" t="s">
        <v>38</v>
      </c>
      <c r="C1278" s="253" t="s">
        <v>986</v>
      </c>
      <c r="D1278" s="284" t="s">
        <v>96</v>
      </c>
      <c r="E1278" s="49" t="s">
        <v>1756</v>
      </c>
      <c r="F1278" s="50" t="s">
        <v>59</v>
      </c>
      <c r="G1278" s="268" t="s">
        <v>59</v>
      </c>
      <c r="H1278" s="268" t="s">
        <v>164</v>
      </c>
      <c r="I1278" s="286">
        <v>7.3679199999999998</v>
      </c>
      <c r="J1278" s="287">
        <f t="shared" si="100"/>
        <v>200</v>
      </c>
      <c r="K1278" s="288">
        <v>200</v>
      </c>
      <c r="L1278" s="288"/>
      <c r="M1278" s="289" t="e">
        <f t="shared" si="101"/>
        <v>#DIV/0!</v>
      </c>
      <c r="N1278" s="289">
        <f t="shared" si="102"/>
        <v>0</v>
      </c>
      <c r="O1278" s="290">
        <f>IF(K1278="nio",0,IF(K1278&gt;0,VLOOKUP(G1278,'3-Productie normen'!A:K,VLOOKUP(K1278,'3-Productie normen'!$B$35:$C$41,2,FALSE),FALSE)))/VLOOKUP(B1278,'2-Kosten per locatie'!$A$12:$C$15,3,FALSE)</f>
        <v>0</v>
      </c>
      <c r="P1278" s="290">
        <f t="shared" si="103"/>
        <v>0</v>
      </c>
      <c r="Q1278" s="291"/>
      <c r="S1278" s="292">
        <f t="shared" si="104"/>
        <v>1473.5840000000001</v>
      </c>
    </row>
    <row r="1279" spans="1:19" ht="14.1" customHeight="1">
      <c r="A1279" s="38">
        <v>1279</v>
      </c>
      <c r="B1279" s="253" t="s">
        <v>38</v>
      </c>
      <c r="C1279" s="253" t="s">
        <v>986</v>
      </c>
      <c r="D1279" s="284" t="s">
        <v>96</v>
      </c>
      <c r="E1279" s="49" t="s">
        <v>1757</v>
      </c>
      <c r="F1279" s="50" t="s">
        <v>1758</v>
      </c>
      <c r="G1279" s="268" t="s">
        <v>48</v>
      </c>
      <c r="H1279" s="268" t="s">
        <v>139</v>
      </c>
      <c r="I1279" s="286">
        <v>5.6399989440510003</v>
      </c>
      <c r="J1279" s="287">
        <f t="shared" ref="J1279:J1342" si="105">SUM(K1279:L1279)</f>
        <v>400</v>
      </c>
      <c r="K1279" s="288">
        <v>200</v>
      </c>
      <c r="L1279" s="288">
        <v>200</v>
      </c>
      <c r="M1279" s="289" t="e">
        <f t="shared" ref="M1279:M1342" si="106">IF(K1279="nio",0,IF(K1279&gt;0,K1279*I1279/O1279,0))</f>
        <v>#DIV/0!</v>
      </c>
      <c r="N1279" s="289" t="e">
        <f t="shared" ref="N1279:N1342" si="107">IF(L1279&gt;0,L1279*I1279/P1279,0)</f>
        <v>#DIV/0!</v>
      </c>
      <c r="O1279" s="290">
        <f>IF(K1279="nio",0,IF(K1279&gt;0,VLOOKUP(G1279,'3-Productie normen'!A:K,VLOOKUP(K1279,'3-Productie normen'!$B$35:$C$41,2,FALSE),FALSE)))/VLOOKUP(B1279,'2-Kosten per locatie'!$A$12:$C$15,3,FALSE)</f>
        <v>0</v>
      </c>
      <c r="P1279" s="290">
        <f t="shared" ref="P1279:P1342" si="108">IF(L1279&gt;0,O1279*$P$8,0)</f>
        <v>0</v>
      </c>
      <c r="Q1279" s="291"/>
      <c r="S1279" s="292">
        <f t="shared" ref="S1279:S1342" si="109">J1279*I1279</f>
        <v>2255.9995776204</v>
      </c>
    </row>
    <row r="1280" spans="1:19" ht="14.1" customHeight="1">
      <c r="A1280" s="38">
        <v>1280</v>
      </c>
      <c r="B1280" s="253" t="s">
        <v>38</v>
      </c>
      <c r="C1280" s="253" t="s">
        <v>986</v>
      </c>
      <c r="D1280" s="284" t="s">
        <v>96</v>
      </c>
      <c r="E1280" s="49" t="s">
        <v>1759</v>
      </c>
      <c r="F1280" s="50" t="s">
        <v>1760</v>
      </c>
      <c r="G1280" s="268" t="s">
        <v>48</v>
      </c>
      <c r="H1280" s="268" t="s">
        <v>139</v>
      </c>
      <c r="I1280" s="286">
        <v>1.6214993796299999</v>
      </c>
      <c r="J1280" s="287">
        <f t="shared" si="105"/>
        <v>400</v>
      </c>
      <c r="K1280" s="288">
        <v>200</v>
      </c>
      <c r="L1280" s="288">
        <v>200</v>
      </c>
      <c r="M1280" s="289" t="e">
        <f t="shared" si="106"/>
        <v>#DIV/0!</v>
      </c>
      <c r="N1280" s="289" t="e">
        <f t="shared" si="107"/>
        <v>#DIV/0!</v>
      </c>
      <c r="O1280" s="290">
        <f>IF(K1280="nio",0,IF(K1280&gt;0,VLOOKUP(G1280,'3-Productie normen'!A:K,VLOOKUP(K1280,'3-Productie normen'!$B$35:$C$41,2,FALSE),FALSE)))/VLOOKUP(B1280,'2-Kosten per locatie'!$A$12:$C$15,3,FALSE)</f>
        <v>0</v>
      </c>
      <c r="P1280" s="290">
        <f t="shared" si="108"/>
        <v>0</v>
      </c>
      <c r="Q1280" s="291"/>
      <c r="S1280" s="292">
        <f t="shared" si="109"/>
        <v>648.59975185199994</v>
      </c>
    </row>
    <row r="1281" spans="1:19" ht="14.1" customHeight="1">
      <c r="A1281" s="38">
        <v>1281</v>
      </c>
      <c r="B1281" s="253" t="s">
        <v>38</v>
      </c>
      <c r="C1281" s="253" t="s">
        <v>986</v>
      </c>
      <c r="D1281" s="284" t="s">
        <v>96</v>
      </c>
      <c r="E1281" s="49" t="s">
        <v>1761</v>
      </c>
      <c r="F1281" s="50" t="s">
        <v>1762</v>
      </c>
      <c r="G1281" s="268" t="s">
        <v>48</v>
      </c>
      <c r="H1281" s="268" t="s">
        <v>139</v>
      </c>
      <c r="I1281" s="286">
        <v>1.6919999999999999</v>
      </c>
      <c r="J1281" s="287">
        <f t="shared" si="105"/>
        <v>400</v>
      </c>
      <c r="K1281" s="288">
        <v>200</v>
      </c>
      <c r="L1281" s="288">
        <v>200</v>
      </c>
      <c r="M1281" s="289" t="e">
        <f t="shared" si="106"/>
        <v>#DIV/0!</v>
      </c>
      <c r="N1281" s="289" t="e">
        <f t="shared" si="107"/>
        <v>#DIV/0!</v>
      </c>
      <c r="O1281" s="290">
        <f>IF(K1281="nio",0,IF(K1281&gt;0,VLOOKUP(G1281,'3-Productie normen'!A:K,VLOOKUP(K1281,'3-Productie normen'!$B$35:$C$41,2,FALSE),FALSE)))/VLOOKUP(B1281,'2-Kosten per locatie'!$A$12:$C$15,3,FALSE)</f>
        <v>0</v>
      </c>
      <c r="P1281" s="290">
        <f t="shared" si="108"/>
        <v>0</v>
      </c>
      <c r="Q1281" s="291"/>
      <c r="S1281" s="292">
        <f t="shared" si="109"/>
        <v>676.8</v>
      </c>
    </row>
    <row r="1282" spans="1:19" ht="14.1" customHeight="1">
      <c r="A1282" s="38">
        <v>1282</v>
      </c>
      <c r="B1282" s="253" t="s">
        <v>38</v>
      </c>
      <c r="C1282" s="253" t="s">
        <v>986</v>
      </c>
      <c r="D1282" s="284" t="s">
        <v>96</v>
      </c>
      <c r="E1282" s="49" t="s">
        <v>1763</v>
      </c>
      <c r="F1282" s="50" t="s">
        <v>289</v>
      </c>
      <c r="G1282" s="194" t="s">
        <v>65</v>
      </c>
      <c r="H1282" s="268" t="s">
        <v>164</v>
      </c>
      <c r="I1282" s="286">
        <v>5.2852251339169998</v>
      </c>
      <c r="J1282" s="287">
        <f t="shared" si="105"/>
        <v>0</v>
      </c>
      <c r="K1282" s="288" t="s">
        <v>104</v>
      </c>
      <c r="L1282" s="288"/>
      <c r="M1282" s="289">
        <f t="shared" si="106"/>
        <v>0</v>
      </c>
      <c r="N1282" s="289">
        <f t="shared" si="107"/>
        <v>0</v>
      </c>
      <c r="O1282" s="290">
        <f>IF(K1282="nio",0,IF(K1282&gt;0,VLOOKUP(G1282,'3-Productie normen'!A:K,VLOOKUP(K1282,'3-Productie normen'!$B$35:$C$41,2,FALSE),FALSE)))/VLOOKUP(B1282,'2-Kosten per locatie'!$A$12:$C$15,3,FALSE)</f>
        <v>0</v>
      </c>
      <c r="P1282" s="290">
        <f t="shared" si="108"/>
        <v>0</v>
      </c>
      <c r="Q1282" s="291"/>
      <c r="S1282" s="292">
        <f t="shared" si="109"/>
        <v>0</v>
      </c>
    </row>
    <row r="1283" spans="1:19" ht="14.1" customHeight="1">
      <c r="A1283" s="38">
        <v>1283</v>
      </c>
      <c r="B1283" s="253" t="s">
        <v>38</v>
      </c>
      <c r="C1283" s="253" t="s">
        <v>986</v>
      </c>
      <c r="D1283" s="284" t="s">
        <v>96</v>
      </c>
      <c r="E1283" s="49" t="s">
        <v>1764</v>
      </c>
      <c r="F1283" s="50" t="s">
        <v>289</v>
      </c>
      <c r="G1283" s="194" t="s">
        <v>65</v>
      </c>
      <c r="H1283" s="268" t="s">
        <v>164</v>
      </c>
      <c r="I1283" s="286">
        <v>0.43770217829800001</v>
      </c>
      <c r="J1283" s="287">
        <f t="shared" si="105"/>
        <v>0</v>
      </c>
      <c r="K1283" s="288" t="s">
        <v>104</v>
      </c>
      <c r="L1283" s="288"/>
      <c r="M1283" s="289">
        <f t="shared" si="106"/>
        <v>0</v>
      </c>
      <c r="N1283" s="289">
        <f t="shared" si="107"/>
        <v>0</v>
      </c>
      <c r="O1283" s="290">
        <f>IF(K1283="nio",0,IF(K1283&gt;0,VLOOKUP(G1283,'3-Productie normen'!A:K,VLOOKUP(K1283,'3-Productie normen'!$B$35:$C$41,2,FALSE),FALSE)))/VLOOKUP(B1283,'2-Kosten per locatie'!$A$12:$C$15,3,FALSE)</f>
        <v>0</v>
      </c>
      <c r="P1283" s="290">
        <f t="shared" si="108"/>
        <v>0</v>
      </c>
      <c r="Q1283" s="291"/>
      <c r="S1283" s="292">
        <f t="shared" si="109"/>
        <v>0</v>
      </c>
    </row>
    <row r="1284" spans="1:19" ht="14.1" customHeight="1">
      <c r="A1284" s="38">
        <v>1284</v>
      </c>
      <c r="B1284" s="253" t="s">
        <v>38</v>
      </c>
      <c r="C1284" s="253" t="s">
        <v>986</v>
      </c>
      <c r="D1284" s="284" t="s">
        <v>96</v>
      </c>
      <c r="E1284" s="49" t="s">
        <v>1765</v>
      </c>
      <c r="F1284" s="50" t="s">
        <v>1624</v>
      </c>
      <c r="G1284" s="194" t="s">
        <v>65</v>
      </c>
      <c r="H1284" s="268" t="s">
        <v>164</v>
      </c>
      <c r="I1284" s="286">
        <v>4.7150235042909996</v>
      </c>
      <c r="J1284" s="287">
        <f t="shared" si="105"/>
        <v>0</v>
      </c>
      <c r="K1284" s="288" t="s">
        <v>104</v>
      </c>
      <c r="L1284" s="288"/>
      <c r="M1284" s="289">
        <f t="shared" si="106"/>
        <v>0</v>
      </c>
      <c r="N1284" s="289">
        <f t="shared" si="107"/>
        <v>0</v>
      </c>
      <c r="O1284" s="290">
        <f>IF(K1284="nio",0,IF(K1284&gt;0,VLOOKUP(G1284,'3-Productie normen'!A:K,VLOOKUP(K1284,'3-Productie normen'!$B$35:$C$41,2,FALSE),FALSE)))/VLOOKUP(B1284,'2-Kosten per locatie'!$A$12:$C$15,3,FALSE)</f>
        <v>0</v>
      </c>
      <c r="P1284" s="290">
        <f t="shared" si="108"/>
        <v>0</v>
      </c>
      <c r="Q1284" s="291"/>
      <c r="S1284" s="292">
        <f t="shared" si="109"/>
        <v>0</v>
      </c>
    </row>
    <row r="1285" spans="1:19" ht="14.1" customHeight="1">
      <c r="A1285" s="38">
        <v>1285</v>
      </c>
      <c r="B1285" s="253" t="s">
        <v>38</v>
      </c>
      <c r="C1285" s="253" t="s">
        <v>986</v>
      </c>
      <c r="D1285" s="284" t="s">
        <v>96</v>
      </c>
      <c r="E1285" s="49" t="s">
        <v>1766</v>
      </c>
      <c r="F1285" s="50" t="s">
        <v>289</v>
      </c>
      <c r="G1285" s="194" t="s">
        <v>65</v>
      </c>
      <c r="H1285" s="268" t="s">
        <v>164</v>
      </c>
      <c r="I1285" s="286">
        <v>0.41996239313400002</v>
      </c>
      <c r="J1285" s="287">
        <f t="shared" si="105"/>
        <v>0</v>
      </c>
      <c r="K1285" s="288" t="s">
        <v>104</v>
      </c>
      <c r="L1285" s="288"/>
      <c r="M1285" s="289">
        <f t="shared" si="106"/>
        <v>0</v>
      </c>
      <c r="N1285" s="289">
        <f t="shared" si="107"/>
        <v>0</v>
      </c>
      <c r="O1285" s="290">
        <f>IF(K1285="nio",0,IF(K1285&gt;0,VLOOKUP(G1285,'3-Productie normen'!A:K,VLOOKUP(K1285,'3-Productie normen'!$B$35:$C$41,2,FALSE),FALSE)))/VLOOKUP(B1285,'2-Kosten per locatie'!$A$12:$C$15,3,FALSE)</f>
        <v>0</v>
      </c>
      <c r="P1285" s="290">
        <f t="shared" si="108"/>
        <v>0</v>
      </c>
      <c r="Q1285" s="291"/>
      <c r="S1285" s="292">
        <f t="shared" si="109"/>
        <v>0</v>
      </c>
    </row>
    <row r="1286" spans="1:19" ht="14.1" customHeight="1">
      <c r="A1286" s="38">
        <v>1286</v>
      </c>
      <c r="B1286" s="253" t="s">
        <v>38</v>
      </c>
      <c r="C1286" s="253" t="s">
        <v>986</v>
      </c>
      <c r="D1286" s="284" t="s">
        <v>96</v>
      </c>
      <c r="E1286" s="49" t="s">
        <v>1767</v>
      </c>
      <c r="F1286" s="50" t="s">
        <v>1411</v>
      </c>
      <c r="G1286" s="268" t="s">
        <v>47</v>
      </c>
      <c r="H1286" s="268" t="s">
        <v>164</v>
      </c>
      <c r="I1286" s="286">
        <v>2.443999542422</v>
      </c>
      <c r="J1286" s="287">
        <f t="shared" si="105"/>
        <v>80</v>
      </c>
      <c r="K1286" s="288">
        <v>80</v>
      </c>
      <c r="L1286" s="288"/>
      <c r="M1286" s="289" t="e">
        <f t="shared" si="106"/>
        <v>#DIV/0!</v>
      </c>
      <c r="N1286" s="289">
        <f t="shared" si="107"/>
        <v>0</v>
      </c>
      <c r="O1286" s="290">
        <f>IF(K1286="nio",0,IF(K1286&gt;0,VLOOKUP(G1286,'3-Productie normen'!A:K,VLOOKUP(K1286,'3-Productie normen'!$B$35:$C$41,2,FALSE),FALSE)))/VLOOKUP(B1286,'2-Kosten per locatie'!$A$12:$C$15,3,FALSE)</f>
        <v>0</v>
      </c>
      <c r="P1286" s="290">
        <f t="shared" si="108"/>
        <v>0</v>
      </c>
      <c r="Q1286" s="291"/>
      <c r="S1286" s="292">
        <f t="shared" si="109"/>
        <v>195.51996339376001</v>
      </c>
    </row>
    <row r="1287" spans="1:19" ht="14.1" customHeight="1">
      <c r="A1287" s="38">
        <v>1287</v>
      </c>
      <c r="B1287" s="253" t="s">
        <v>38</v>
      </c>
      <c r="C1287" s="253" t="s">
        <v>986</v>
      </c>
      <c r="D1287" s="284" t="s">
        <v>96</v>
      </c>
      <c r="E1287" s="49" t="s">
        <v>1768</v>
      </c>
      <c r="F1287" s="50" t="s">
        <v>138</v>
      </c>
      <c r="G1287" s="194" t="s">
        <v>65</v>
      </c>
      <c r="H1287" s="268" t="s">
        <v>164</v>
      </c>
      <c r="I1287" s="286">
        <v>3.9375609226620001</v>
      </c>
      <c r="J1287" s="287">
        <f t="shared" si="105"/>
        <v>0</v>
      </c>
      <c r="K1287" s="288" t="s">
        <v>104</v>
      </c>
      <c r="L1287" s="288"/>
      <c r="M1287" s="289">
        <f t="shared" si="106"/>
        <v>0</v>
      </c>
      <c r="N1287" s="289">
        <f t="shared" si="107"/>
        <v>0</v>
      </c>
      <c r="O1287" s="290">
        <f>IF(K1287="nio",0,IF(K1287&gt;0,VLOOKUP(G1287,'3-Productie normen'!A:K,VLOOKUP(K1287,'3-Productie normen'!$B$35:$C$41,2,FALSE),FALSE)))/VLOOKUP(B1287,'2-Kosten per locatie'!$A$12:$C$15,3,FALSE)</f>
        <v>0</v>
      </c>
      <c r="P1287" s="290">
        <f t="shared" si="108"/>
        <v>0</v>
      </c>
      <c r="Q1287" s="291"/>
      <c r="S1287" s="292">
        <f t="shared" si="109"/>
        <v>0</v>
      </c>
    </row>
    <row r="1288" spans="1:19" ht="14.1" customHeight="1">
      <c r="A1288" s="38">
        <v>1288</v>
      </c>
      <c r="B1288" s="253" t="s">
        <v>38</v>
      </c>
      <c r="C1288" s="253" t="s">
        <v>986</v>
      </c>
      <c r="D1288" s="284" t="s">
        <v>96</v>
      </c>
      <c r="E1288" s="49" t="s">
        <v>1769</v>
      </c>
      <c r="F1288" s="50" t="s">
        <v>103</v>
      </c>
      <c r="G1288" s="194" t="s">
        <v>65</v>
      </c>
      <c r="H1288" s="268" t="s">
        <v>164</v>
      </c>
      <c r="I1288" s="286">
        <v>4.03</v>
      </c>
      <c r="J1288" s="287">
        <f t="shared" si="105"/>
        <v>0</v>
      </c>
      <c r="K1288" s="288" t="s">
        <v>104</v>
      </c>
      <c r="L1288" s="288"/>
      <c r="M1288" s="289">
        <f t="shared" si="106"/>
        <v>0</v>
      </c>
      <c r="N1288" s="289">
        <f t="shared" si="107"/>
        <v>0</v>
      </c>
      <c r="O1288" s="290">
        <f>IF(K1288="nio",0,IF(K1288&gt;0,VLOOKUP(G1288,'3-Productie normen'!A:K,VLOOKUP(K1288,'3-Productie normen'!$B$35:$C$41,2,FALSE),FALSE)))/VLOOKUP(B1288,'2-Kosten per locatie'!$A$12:$C$15,3,FALSE)</f>
        <v>0</v>
      </c>
      <c r="P1288" s="290">
        <f t="shared" si="108"/>
        <v>0</v>
      </c>
      <c r="Q1288" s="291"/>
      <c r="S1288" s="292">
        <f t="shared" si="109"/>
        <v>0</v>
      </c>
    </row>
    <row r="1289" spans="1:19" ht="14.1" customHeight="1">
      <c r="A1289" s="38">
        <v>1289</v>
      </c>
      <c r="B1289" s="253" t="s">
        <v>38</v>
      </c>
      <c r="C1289" s="253" t="s">
        <v>986</v>
      </c>
      <c r="D1289" s="284" t="s">
        <v>96</v>
      </c>
      <c r="E1289" s="49" t="s">
        <v>1770</v>
      </c>
      <c r="F1289" s="50" t="s">
        <v>1771</v>
      </c>
      <c r="G1289" s="268" t="s">
        <v>48</v>
      </c>
      <c r="H1289" s="268" t="s">
        <v>139</v>
      </c>
      <c r="I1289" s="286">
        <v>4.0499746877560003</v>
      </c>
      <c r="J1289" s="287">
        <f t="shared" si="105"/>
        <v>400</v>
      </c>
      <c r="K1289" s="288">
        <v>200</v>
      </c>
      <c r="L1289" s="288">
        <v>200</v>
      </c>
      <c r="M1289" s="289" t="e">
        <f t="shared" si="106"/>
        <v>#DIV/0!</v>
      </c>
      <c r="N1289" s="289" t="e">
        <f t="shared" si="107"/>
        <v>#DIV/0!</v>
      </c>
      <c r="O1289" s="290">
        <f>IF(K1289="nio",0,IF(K1289&gt;0,VLOOKUP(G1289,'3-Productie normen'!A:K,VLOOKUP(K1289,'3-Productie normen'!$B$35:$C$41,2,FALSE),FALSE)))/VLOOKUP(B1289,'2-Kosten per locatie'!$A$12:$C$15,3,FALSE)</f>
        <v>0</v>
      </c>
      <c r="P1289" s="290">
        <f t="shared" si="108"/>
        <v>0</v>
      </c>
      <c r="Q1289" s="291"/>
      <c r="S1289" s="292">
        <f t="shared" si="109"/>
        <v>1619.9898751024002</v>
      </c>
    </row>
    <row r="1290" spans="1:19" ht="14.1" customHeight="1">
      <c r="A1290" s="38">
        <v>1290</v>
      </c>
      <c r="B1290" s="253" t="s">
        <v>38</v>
      </c>
      <c r="C1290" s="253" t="s">
        <v>986</v>
      </c>
      <c r="D1290" s="284" t="s">
        <v>96</v>
      </c>
      <c r="E1290" s="49" t="s">
        <v>1772</v>
      </c>
      <c r="F1290" s="50" t="s">
        <v>1137</v>
      </c>
      <c r="G1290" s="268" t="s">
        <v>48</v>
      </c>
      <c r="H1290" s="268" t="s">
        <v>139</v>
      </c>
      <c r="I1290" s="286">
        <v>26.993486926666002</v>
      </c>
      <c r="J1290" s="287">
        <f t="shared" si="105"/>
        <v>400</v>
      </c>
      <c r="K1290" s="288">
        <v>200</v>
      </c>
      <c r="L1290" s="288">
        <v>200</v>
      </c>
      <c r="M1290" s="289" t="e">
        <f t="shared" si="106"/>
        <v>#DIV/0!</v>
      </c>
      <c r="N1290" s="289" t="e">
        <f t="shared" si="107"/>
        <v>#DIV/0!</v>
      </c>
      <c r="O1290" s="290">
        <f>IF(K1290="nio",0,IF(K1290&gt;0,VLOOKUP(G1290,'3-Productie normen'!A:K,VLOOKUP(K1290,'3-Productie normen'!$B$35:$C$41,2,FALSE),FALSE)))/VLOOKUP(B1290,'2-Kosten per locatie'!$A$12:$C$15,3,FALSE)</f>
        <v>0</v>
      </c>
      <c r="P1290" s="290">
        <f t="shared" si="108"/>
        <v>0</v>
      </c>
      <c r="Q1290" s="291"/>
      <c r="S1290" s="292">
        <f t="shared" si="109"/>
        <v>10797.3947706664</v>
      </c>
    </row>
    <row r="1291" spans="1:19" ht="14.1" customHeight="1">
      <c r="A1291" s="38">
        <v>1291</v>
      </c>
      <c r="B1291" s="253" t="s">
        <v>38</v>
      </c>
      <c r="C1291" s="253" t="s">
        <v>986</v>
      </c>
      <c r="D1291" s="284" t="s">
        <v>96</v>
      </c>
      <c r="E1291" s="49" t="s">
        <v>1773</v>
      </c>
      <c r="F1291" s="50" t="s">
        <v>1208</v>
      </c>
      <c r="G1291" s="268" t="s">
        <v>48</v>
      </c>
      <c r="H1291" s="268" t="s">
        <v>139</v>
      </c>
      <c r="I1291" s="286">
        <v>1.655459134557</v>
      </c>
      <c r="J1291" s="287">
        <f t="shared" si="105"/>
        <v>400</v>
      </c>
      <c r="K1291" s="288">
        <v>200</v>
      </c>
      <c r="L1291" s="288">
        <v>200</v>
      </c>
      <c r="M1291" s="289" t="e">
        <f t="shared" si="106"/>
        <v>#DIV/0!</v>
      </c>
      <c r="N1291" s="289" t="e">
        <f t="shared" si="107"/>
        <v>#DIV/0!</v>
      </c>
      <c r="O1291" s="290">
        <f>IF(K1291="nio",0,IF(K1291&gt;0,VLOOKUP(G1291,'3-Productie normen'!A:K,VLOOKUP(K1291,'3-Productie normen'!$B$35:$C$41,2,FALSE),FALSE)))/VLOOKUP(B1291,'2-Kosten per locatie'!$A$12:$C$15,3,FALSE)</f>
        <v>0</v>
      </c>
      <c r="P1291" s="290">
        <f t="shared" si="108"/>
        <v>0</v>
      </c>
      <c r="Q1291" s="291"/>
      <c r="S1291" s="292">
        <f t="shared" si="109"/>
        <v>662.18365382280001</v>
      </c>
    </row>
    <row r="1292" spans="1:19" ht="14.1" customHeight="1">
      <c r="A1292" s="38">
        <v>1292</v>
      </c>
      <c r="B1292" s="253" t="s">
        <v>38</v>
      </c>
      <c r="C1292" s="253" t="s">
        <v>986</v>
      </c>
      <c r="D1292" s="284" t="s">
        <v>96</v>
      </c>
      <c r="E1292" s="49" t="s">
        <v>1774</v>
      </c>
      <c r="F1292" s="50" t="s">
        <v>1208</v>
      </c>
      <c r="G1292" s="268" t="s">
        <v>48</v>
      </c>
      <c r="H1292" s="268" t="s">
        <v>139</v>
      </c>
      <c r="I1292" s="286">
        <v>1.732457233838</v>
      </c>
      <c r="J1292" s="287">
        <f t="shared" si="105"/>
        <v>400</v>
      </c>
      <c r="K1292" s="288">
        <v>200</v>
      </c>
      <c r="L1292" s="288">
        <v>200</v>
      </c>
      <c r="M1292" s="289" t="e">
        <f t="shared" si="106"/>
        <v>#DIV/0!</v>
      </c>
      <c r="N1292" s="289" t="e">
        <f t="shared" si="107"/>
        <v>#DIV/0!</v>
      </c>
      <c r="O1292" s="290">
        <f>IF(K1292="nio",0,IF(K1292&gt;0,VLOOKUP(G1292,'3-Productie normen'!A:K,VLOOKUP(K1292,'3-Productie normen'!$B$35:$C$41,2,FALSE),FALSE)))/VLOOKUP(B1292,'2-Kosten per locatie'!$A$12:$C$15,3,FALSE)</f>
        <v>0</v>
      </c>
      <c r="P1292" s="290">
        <f t="shared" si="108"/>
        <v>0</v>
      </c>
      <c r="Q1292" s="291"/>
      <c r="S1292" s="292">
        <f t="shared" si="109"/>
        <v>692.98289353519999</v>
      </c>
    </row>
    <row r="1293" spans="1:19" ht="14.1" customHeight="1">
      <c r="A1293" s="38">
        <v>1293</v>
      </c>
      <c r="B1293" s="253" t="s">
        <v>38</v>
      </c>
      <c r="C1293" s="253" t="s">
        <v>986</v>
      </c>
      <c r="D1293" s="284" t="s">
        <v>96</v>
      </c>
      <c r="E1293" s="49" t="s">
        <v>1775</v>
      </c>
      <c r="F1293" s="50" t="s">
        <v>1208</v>
      </c>
      <c r="G1293" s="268" t="s">
        <v>48</v>
      </c>
      <c r="H1293" s="268" t="s">
        <v>139</v>
      </c>
      <c r="I1293" s="286">
        <v>1.732457233838</v>
      </c>
      <c r="J1293" s="287">
        <f t="shared" si="105"/>
        <v>400</v>
      </c>
      <c r="K1293" s="288">
        <v>200</v>
      </c>
      <c r="L1293" s="288">
        <v>200</v>
      </c>
      <c r="M1293" s="289" t="e">
        <f t="shared" si="106"/>
        <v>#DIV/0!</v>
      </c>
      <c r="N1293" s="289" t="e">
        <f t="shared" si="107"/>
        <v>#DIV/0!</v>
      </c>
      <c r="O1293" s="290">
        <f>IF(K1293="nio",0,IF(K1293&gt;0,VLOOKUP(G1293,'3-Productie normen'!A:K,VLOOKUP(K1293,'3-Productie normen'!$B$35:$C$41,2,FALSE),FALSE)))/VLOOKUP(B1293,'2-Kosten per locatie'!$A$12:$C$15,3,FALSE)</f>
        <v>0</v>
      </c>
      <c r="P1293" s="290">
        <f t="shared" si="108"/>
        <v>0</v>
      </c>
      <c r="Q1293" s="291"/>
      <c r="S1293" s="292">
        <f t="shared" si="109"/>
        <v>692.98289353519999</v>
      </c>
    </row>
    <row r="1294" spans="1:19" ht="14.1" customHeight="1">
      <c r="A1294" s="38">
        <v>1294</v>
      </c>
      <c r="B1294" s="253" t="s">
        <v>38</v>
      </c>
      <c r="C1294" s="253" t="s">
        <v>986</v>
      </c>
      <c r="D1294" s="284" t="s">
        <v>96</v>
      </c>
      <c r="E1294" s="49" t="s">
        <v>1776</v>
      </c>
      <c r="F1294" s="50" t="s">
        <v>1208</v>
      </c>
      <c r="G1294" s="268" t="s">
        <v>48</v>
      </c>
      <c r="H1294" s="268" t="s">
        <v>139</v>
      </c>
      <c r="I1294" s="286">
        <v>1.732457233838</v>
      </c>
      <c r="J1294" s="287">
        <f t="shared" si="105"/>
        <v>400</v>
      </c>
      <c r="K1294" s="288">
        <v>200</v>
      </c>
      <c r="L1294" s="288">
        <v>200</v>
      </c>
      <c r="M1294" s="289" t="e">
        <f t="shared" si="106"/>
        <v>#DIV/0!</v>
      </c>
      <c r="N1294" s="289" t="e">
        <f t="shared" si="107"/>
        <v>#DIV/0!</v>
      </c>
      <c r="O1294" s="290">
        <f>IF(K1294="nio",0,IF(K1294&gt;0,VLOOKUP(G1294,'3-Productie normen'!A:K,VLOOKUP(K1294,'3-Productie normen'!$B$35:$C$41,2,FALSE),FALSE)))/VLOOKUP(B1294,'2-Kosten per locatie'!$A$12:$C$15,3,FALSE)</f>
        <v>0</v>
      </c>
      <c r="P1294" s="290">
        <f t="shared" si="108"/>
        <v>0</v>
      </c>
      <c r="Q1294" s="291"/>
      <c r="S1294" s="292">
        <f t="shared" si="109"/>
        <v>692.98289353519999</v>
      </c>
    </row>
    <row r="1295" spans="1:19" ht="14.1" customHeight="1">
      <c r="A1295" s="38">
        <v>1295</v>
      </c>
      <c r="B1295" s="253" t="s">
        <v>38</v>
      </c>
      <c r="C1295" s="253" t="s">
        <v>986</v>
      </c>
      <c r="D1295" s="284" t="s">
        <v>219</v>
      </c>
      <c r="E1295" s="49" t="s">
        <v>1777</v>
      </c>
      <c r="F1295" s="50" t="s">
        <v>231</v>
      </c>
      <c r="G1295" s="268" t="s">
        <v>53</v>
      </c>
      <c r="H1295" s="268" t="s">
        <v>142</v>
      </c>
      <c r="I1295" s="286">
        <v>26.152768096210998</v>
      </c>
      <c r="J1295" s="287">
        <f t="shared" si="105"/>
        <v>200</v>
      </c>
      <c r="K1295" s="288">
        <v>200</v>
      </c>
      <c r="L1295" s="288"/>
      <c r="M1295" s="289" t="e">
        <f t="shared" si="106"/>
        <v>#DIV/0!</v>
      </c>
      <c r="N1295" s="289">
        <f t="shared" si="107"/>
        <v>0</v>
      </c>
      <c r="O1295" s="290">
        <f>IF(K1295="nio",0,IF(K1295&gt;0,VLOOKUP(G1295,'3-Productie normen'!A:K,VLOOKUP(K1295,'3-Productie normen'!$B$35:$C$41,2,FALSE),FALSE)))/VLOOKUP(B1295,'2-Kosten per locatie'!$A$12:$C$15,3,FALSE)</f>
        <v>0</v>
      </c>
      <c r="P1295" s="290">
        <f t="shared" si="108"/>
        <v>0</v>
      </c>
      <c r="Q1295" s="291"/>
      <c r="S1295" s="292">
        <f t="shared" si="109"/>
        <v>5230.5536192421996</v>
      </c>
    </row>
    <row r="1296" spans="1:19" ht="14.1" customHeight="1">
      <c r="A1296" s="38">
        <v>1296</v>
      </c>
      <c r="B1296" s="253" t="s">
        <v>38</v>
      </c>
      <c r="C1296" s="253" t="s">
        <v>986</v>
      </c>
      <c r="D1296" s="284" t="s">
        <v>219</v>
      </c>
      <c r="E1296" s="49" t="s">
        <v>1778</v>
      </c>
      <c r="F1296" s="50" t="s">
        <v>1385</v>
      </c>
      <c r="G1296" s="268" t="s">
        <v>56</v>
      </c>
      <c r="H1296" s="268" t="s">
        <v>142</v>
      </c>
      <c r="I1296" s="286">
        <v>91.859971486020001</v>
      </c>
      <c r="J1296" s="287">
        <f t="shared" si="105"/>
        <v>200</v>
      </c>
      <c r="K1296" s="288">
        <v>200</v>
      </c>
      <c r="L1296" s="288"/>
      <c r="M1296" s="289" t="e">
        <f t="shared" si="106"/>
        <v>#DIV/0!</v>
      </c>
      <c r="N1296" s="289">
        <f t="shared" si="107"/>
        <v>0</v>
      </c>
      <c r="O1296" s="290">
        <f>IF(K1296="nio",0,IF(K1296&gt;0,VLOOKUP(G1296,'3-Productie normen'!A:K,VLOOKUP(K1296,'3-Productie normen'!$B$35:$C$41,2,FALSE),FALSE)))/VLOOKUP(B1296,'2-Kosten per locatie'!$A$12:$C$15,3,FALSE)</f>
        <v>0</v>
      </c>
      <c r="P1296" s="290">
        <f t="shared" si="108"/>
        <v>0</v>
      </c>
      <c r="Q1296" s="291"/>
      <c r="S1296" s="292">
        <f t="shared" si="109"/>
        <v>18371.994297204001</v>
      </c>
    </row>
    <row r="1297" spans="1:19" ht="14.1" customHeight="1">
      <c r="A1297" s="38">
        <v>1297</v>
      </c>
      <c r="B1297" s="253" t="s">
        <v>38</v>
      </c>
      <c r="C1297" s="253" t="s">
        <v>986</v>
      </c>
      <c r="D1297" s="284" t="s">
        <v>219</v>
      </c>
      <c r="E1297" s="49" t="s">
        <v>1779</v>
      </c>
      <c r="F1297" s="50" t="s">
        <v>727</v>
      </c>
      <c r="G1297" s="271" t="s">
        <v>60</v>
      </c>
      <c r="H1297" s="268" t="s">
        <v>142</v>
      </c>
      <c r="I1297" s="286">
        <v>39.182716607294999</v>
      </c>
      <c r="J1297" s="287">
        <f t="shared" si="105"/>
        <v>200</v>
      </c>
      <c r="K1297" s="288">
        <v>200</v>
      </c>
      <c r="L1297" s="288"/>
      <c r="M1297" s="289" t="e">
        <f t="shared" si="106"/>
        <v>#DIV/0!</v>
      </c>
      <c r="N1297" s="289">
        <f t="shared" si="107"/>
        <v>0</v>
      </c>
      <c r="O1297" s="290">
        <f>IF(K1297="nio",0,IF(K1297&gt;0,VLOOKUP(G1297,'3-Productie normen'!A:K,VLOOKUP(K1297,'3-Productie normen'!$B$35:$C$41,2,FALSE),FALSE)))/VLOOKUP(B1297,'2-Kosten per locatie'!$A$12:$C$15,3,FALSE)</f>
        <v>0</v>
      </c>
      <c r="P1297" s="290">
        <f t="shared" si="108"/>
        <v>0</v>
      </c>
      <c r="Q1297" s="291"/>
      <c r="S1297" s="292">
        <f t="shared" si="109"/>
        <v>7836.5433214590003</v>
      </c>
    </row>
    <row r="1298" spans="1:19" ht="14.1" customHeight="1">
      <c r="A1298" s="38">
        <v>1298</v>
      </c>
      <c r="B1298" s="253" t="s">
        <v>38</v>
      </c>
      <c r="C1298" s="253" t="s">
        <v>986</v>
      </c>
      <c r="D1298" s="284" t="s">
        <v>219</v>
      </c>
      <c r="E1298" s="49" t="s">
        <v>1780</v>
      </c>
      <c r="F1298" s="50" t="s">
        <v>1385</v>
      </c>
      <c r="G1298" s="268" t="s">
        <v>56</v>
      </c>
      <c r="H1298" s="268" t="s">
        <v>142</v>
      </c>
      <c r="I1298" s="286">
        <v>103.747350403013</v>
      </c>
      <c r="J1298" s="287">
        <f t="shared" si="105"/>
        <v>200</v>
      </c>
      <c r="K1298" s="288">
        <v>200</v>
      </c>
      <c r="L1298" s="288"/>
      <c r="M1298" s="289" t="e">
        <f t="shared" si="106"/>
        <v>#DIV/0!</v>
      </c>
      <c r="N1298" s="289">
        <f t="shared" si="107"/>
        <v>0</v>
      </c>
      <c r="O1298" s="290">
        <f>IF(K1298="nio",0,IF(K1298&gt;0,VLOOKUP(G1298,'3-Productie normen'!A:K,VLOOKUP(K1298,'3-Productie normen'!$B$35:$C$41,2,FALSE),FALSE)))/VLOOKUP(B1298,'2-Kosten per locatie'!$A$12:$C$15,3,FALSE)</f>
        <v>0</v>
      </c>
      <c r="P1298" s="290">
        <f t="shared" si="108"/>
        <v>0</v>
      </c>
      <c r="Q1298" s="291"/>
      <c r="S1298" s="292">
        <f t="shared" si="109"/>
        <v>20749.470080602601</v>
      </c>
    </row>
    <row r="1299" spans="1:19" ht="14.1" customHeight="1">
      <c r="A1299" s="38">
        <v>1299</v>
      </c>
      <c r="B1299" s="253" t="s">
        <v>38</v>
      </c>
      <c r="C1299" s="253" t="s">
        <v>986</v>
      </c>
      <c r="D1299" s="284" t="s">
        <v>219</v>
      </c>
      <c r="E1299" s="49" t="s">
        <v>1781</v>
      </c>
      <c r="F1299" s="50" t="s">
        <v>141</v>
      </c>
      <c r="G1299" s="271" t="s">
        <v>60</v>
      </c>
      <c r="H1299" s="268" t="s">
        <v>142</v>
      </c>
      <c r="I1299" s="286">
        <v>39.450212597247997</v>
      </c>
      <c r="J1299" s="287">
        <f t="shared" si="105"/>
        <v>200</v>
      </c>
      <c r="K1299" s="288">
        <v>200</v>
      </c>
      <c r="L1299" s="288"/>
      <c r="M1299" s="289" t="e">
        <f t="shared" si="106"/>
        <v>#DIV/0!</v>
      </c>
      <c r="N1299" s="289">
        <f t="shared" si="107"/>
        <v>0</v>
      </c>
      <c r="O1299" s="290">
        <f>IF(K1299="nio",0,IF(K1299&gt;0,VLOOKUP(G1299,'3-Productie normen'!A:K,VLOOKUP(K1299,'3-Productie normen'!$B$35:$C$41,2,FALSE),FALSE)))/VLOOKUP(B1299,'2-Kosten per locatie'!$A$12:$C$15,3,FALSE)</f>
        <v>0</v>
      </c>
      <c r="P1299" s="290">
        <f t="shared" si="108"/>
        <v>0</v>
      </c>
      <c r="Q1299" s="291"/>
      <c r="S1299" s="292">
        <f t="shared" si="109"/>
        <v>7890.0425194495992</v>
      </c>
    </row>
    <row r="1300" spans="1:19" ht="14.1" customHeight="1">
      <c r="A1300" s="38">
        <v>1300</v>
      </c>
      <c r="B1300" s="253" t="s">
        <v>38</v>
      </c>
      <c r="C1300" s="253" t="s">
        <v>986</v>
      </c>
      <c r="D1300" s="284" t="s">
        <v>219</v>
      </c>
      <c r="E1300" s="49" t="s">
        <v>1782</v>
      </c>
      <c r="F1300" s="50" t="s">
        <v>141</v>
      </c>
      <c r="G1300" s="271" t="s">
        <v>60</v>
      </c>
      <c r="H1300" s="268" t="s">
        <v>142</v>
      </c>
      <c r="I1300" s="286">
        <v>39.450280564255998</v>
      </c>
      <c r="J1300" s="287">
        <f t="shared" si="105"/>
        <v>200</v>
      </c>
      <c r="K1300" s="288">
        <v>200</v>
      </c>
      <c r="L1300" s="288"/>
      <c r="M1300" s="289" t="e">
        <f t="shared" si="106"/>
        <v>#DIV/0!</v>
      </c>
      <c r="N1300" s="289">
        <f t="shared" si="107"/>
        <v>0</v>
      </c>
      <c r="O1300" s="290">
        <f>IF(K1300="nio",0,IF(K1300&gt;0,VLOOKUP(G1300,'3-Productie normen'!A:K,VLOOKUP(K1300,'3-Productie normen'!$B$35:$C$41,2,FALSE),FALSE)))/VLOOKUP(B1300,'2-Kosten per locatie'!$A$12:$C$15,3,FALSE)</f>
        <v>0</v>
      </c>
      <c r="P1300" s="290">
        <f t="shared" si="108"/>
        <v>0</v>
      </c>
      <c r="Q1300" s="291"/>
      <c r="S1300" s="292">
        <f t="shared" si="109"/>
        <v>7890.0561128511999</v>
      </c>
    </row>
    <row r="1301" spans="1:19" ht="14.1" customHeight="1">
      <c r="A1301" s="38">
        <v>1301</v>
      </c>
      <c r="B1301" s="253" t="s">
        <v>38</v>
      </c>
      <c r="C1301" s="253" t="s">
        <v>986</v>
      </c>
      <c r="D1301" s="284" t="s">
        <v>219</v>
      </c>
      <c r="E1301" s="49" t="s">
        <v>1783</v>
      </c>
      <c r="F1301" s="50" t="s">
        <v>141</v>
      </c>
      <c r="G1301" s="271" t="s">
        <v>60</v>
      </c>
      <c r="H1301" s="268" t="s">
        <v>142</v>
      </c>
      <c r="I1301" s="286">
        <v>60.633054342343002</v>
      </c>
      <c r="J1301" s="287">
        <f t="shared" si="105"/>
        <v>200</v>
      </c>
      <c r="K1301" s="288">
        <v>200</v>
      </c>
      <c r="L1301" s="288"/>
      <c r="M1301" s="289" t="e">
        <f t="shared" si="106"/>
        <v>#DIV/0!</v>
      </c>
      <c r="N1301" s="289">
        <f t="shared" si="107"/>
        <v>0</v>
      </c>
      <c r="O1301" s="290">
        <f>IF(K1301="nio",0,IF(K1301&gt;0,VLOOKUP(G1301,'3-Productie normen'!A:K,VLOOKUP(K1301,'3-Productie normen'!$B$35:$C$41,2,FALSE),FALSE)))/VLOOKUP(B1301,'2-Kosten per locatie'!$A$12:$C$15,3,FALSE)</f>
        <v>0</v>
      </c>
      <c r="P1301" s="290">
        <f t="shared" si="108"/>
        <v>0</v>
      </c>
      <c r="Q1301" s="291"/>
      <c r="S1301" s="292">
        <f t="shared" si="109"/>
        <v>12126.610868468601</v>
      </c>
    </row>
    <row r="1302" spans="1:19" ht="14.1" customHeight="1">
      <c r="A1302" s="38">
        <v>1302</v>
      </c>
      <c r="B1302" s="253" t="s">
        <v>38</v>
      </c>
      <c r="C1302" s="253" t="s">
        <v>986</v>
      </c>
      <c r="D1302" s="284" t="s">
        <v>219</v>
      </c>
      <c r="E1302" s="49" t="s">
        <v>1784</v>
      </c>
      <c r="F1302" s="50" t="s">
        <v>417</v>
      </c>
      <c r="G1302" s="194" t="s">
        <v>65</v>
      </c>
      <c r="H1302" s="268" t="s">
        <v>164</v>
      </c>
      <c r="I1302" s="286">
        <v>17.641325844623001</v>
      </c>
      <c r="J1302" s="287">
        <f t="shared" si="105"/>
        <v>0</v>
      </c>
      <c r="K1302" s="288" t="s">
        <v>104</v>
      </c>
      <c r="L1302" s="288"/>
      <c r="M1302" s="289">
        <f t="shared" si="106"/>
        <v>0</v>
      </c>
      <c r="N1302" s="289">
        <f t="shared" si="107"/>
        <v>0</v>
      </c>
      <c r="O1302" s="290">
        <f>IF(K1302="nio",0,IF(K1302&gt;0,VLOOKUP(G1302,'3-Productie normen'!A:K,VLOOKUP(K1302,'3-Productie normen'!$B$35:$C$41,2,FALSE),FALSE)))/VLOOKUP(B1302,'2-Kosten per locatie'!$A$12:$C$15,3,FALSE)</f>
        <v>0</v>
      </c>
      <c r="P1302" s="290">
        <f t="shared" si="108"/>
        <v>0</v>
      </c>
      <c r="Q1302" s="291"/>
      <c r="S1302" s="292">
        <f t="shared" si="109"/>
        <v>0</v>
      </c>
    </row>
    <row r="1303" spans="1:19" ht="14.1" customHeight="1">
      <c r="A1303" s="38">
        <v>1303</v>
      </c>
      <c r="B1303" s="253" t="s">
        <v>38</v>
      </c>
      <c r="C1303" s="253" t="s">
        <v>986</v>
      </c>
      <c r="D1303" s="284" t="s">
        <v>219</v>
      </c>
      <c r="E1303" s="49" t="s">
        <v>1785</v>
      </c>
      <c r="F1303" s="50" t="s">
        <v>210</v>
      </c>
      <c r="G1303" s="268" t="s">
        <v>49</v>
      </c>
      <c r="H1303" s="268" t="s">
        <v>164</v>
      </c>
      <c r="I1303" s="286">
        <v>88.763281755123003</v>
      </c>
      <c r="J1303" s="287">
        <f t="shared" si="105"/>
        <v>200</v>
      </c>
      <c r="K1303" s="288">
        <v>200</v>
      </c>
      <c r="L1303" s="288"/>
      <c r="M1303" s="289" t="e">
        <f t="shared" si="106"/>
        <v>#DIV/0!</v>
      </c>
      <c r="N1303" s="289">
        <f t="shared" si="107"/>
        <v>0</v>
      </c>
      <c r="O1303" s="290">
        <f>IF(K1303="nio",0,IF(K1303&gt;0,VLOOKUP(G1303,'3-Productie normen'!A:K,VLOOKUP(K1303,'3-Productie normen'!$B$35:$C$41,2,FALSE),FALSE)))/VLOOKUP(B1303,'2-Kosten per locatie'!$A$12:$C$15,3,FALSE)</f>
        <v>0</v>
      </c>
      <c r="P1303" s="290">
        <f t="shared" si="108"/>
        <v>0</v>
      </c>
      <c r="Q1303" s="291"/>
      <c r="S1303" s="292">
        <f t="shared" si="109"/>
        <v>17752.656351024601</v>
      </c>
    </row>
    <row r="1304" spans="1:19" ht="14.1" customHeight="1">
      <c r="A1304" s="38">
        <v>1304</v>
      </c>
      <c r="B1304" s="253" t="s">
        <v>38</v>
      </c>
      <c r="C1304" s="253" t="s">
        <v>986</v>
      </c>
      <c r="D1304" s="284" t="s">
        <v>219</v>
      </c>
      <c r="E1304" s="49" t="s">
        <v>1786</v>
      </c>
      <c r="F1304" s="50" t="s">
        <v>210</v>
      </c>
      <c r="G1304" s="268" t="s">
        <v>49</v>
      </c>
      <c r="H1304" s="268" t="s">
        <v>164</v>
      </c>
      <c r="I1304" s="286">
        <v>35.216758297207001</v>
      </c>
      <c r="J1304" s="287">
        <f t="shared" si="105"/>
        <v>200</v>
      </c>
      <c r="K1304" s="288">
        <v>200</v>
      </c>
      <c r="L1304" s="288"/>
      <c r="M1304" s="289" t="e">
        <f t="shared" si="106"/>
        <v>#DIV/0!</v>
      </c>
      <c r="N1304" s="289">
        <f t="shared" si="107"/>
        <v>0</v>
      </c>
      <c r="O1304" s="290">
        <f>IF(K1304="nio",0,IF(K1304&gt;0,VLOOKUP(G1304,'3-Productie normen'!A:K,VLOOKUP(K1304,'3-Productie normen'!$B$35:$C$41,2,FALSE),FALSE)))/VLOOKUP(B1304,'2-Kosten per locatie'!$A$12:$C$15,3,FALSE)</f>
        <v>0</v>
      </c>
      <c r="P1304" s="290">
        <f t="shared" si="108"/>
        <v>0</v>
      </c>
      <c r="Q1304" s="291"/>
      <c r="S1304" s="292">
        <f t="shared" si="109"/>
        <v>7043.3516594414004</v>
      </c>
    </row>
    <row r="1305" spans="1:19" ht="14.1" customHeight="1">
      <c r="A1305" s="38">
        <v>1305</v>
      </c>
      <c r="B1305" s="253" t="s">
        <v>38</v>
      </c>
      <c r="C1305" s="253" t="s">
        <v>986</v>
      </c>
      <c r="D1305" s="284" t="s">
        <v>219</v>
      </c>
      <c r="E1305" s="49" t="s">
        <v>1787</v>
      </c>
      <c r="F1305" s="50" t="s">
        <v>610</v>
      </c>
      <c r="G1305" s="271" t="s">
        <v>58</v>
      </c>
      <c r="H1305" s="268" t="s">
        <v>970</v>
      </c>
      <c r="I1305" s="286">
        <v>20.567817111240998</v>
      </c>
      <c r="J1305" s="287">
        <f t="shared" si="105"/>
        <v>200</v>
      </c>
      <c r="K1305" s="288">
        <v>200</v>
      </c>
      <c r="L1305" s="288"/>
      <c r="M1305" s="289" t="e">
        <f t="shared" si="106"/>
        <v>#DIV/0!</v>
      </c>
      <c r="N1305" s="289">
        <f t="shared" si="107"/>
        <v>0</v>
      </c>
      <c r="O1305" s="290">
        <f>IF(K1305="nio",0,IF(K1305&gt;0,VLOOKUP(G1305,'3-Productie normen'!A:K,VLOOKUP(K1305,'3-Productie normen'!$B$35:$C$41,2,FALSE),FALSE)))/VLOOKUP(B1305,'2-Kosten per locatie'!$A$12:$C$15,3,FALSE)</f>
        <v>0</v>
      </c>
      <c r="P1305" s="290">
        <f t="shared" si="108"/>
        <v>0</v>
      </c>
      <c r="Q1305" s="291"/>
      <c r="S1305" s="292">
        <f t="shared" si="109"/>
        <v>4113.5634222481995</v>
      </c>
    </row>
    <row r="1306" spans="1:19" ht="14.1" customHeight="1">
      <c r="A1306" s="38">
        <v>1306</v>
      </c>
      <c r="B1306" s="253" t="s">
        <v>38</v>
      </c>
      <c r="C1306" s="253" t="s">
        <v>986</v>
      </c>
      <c r="D1306" s="284" t="s">
        <v>219</v>
      </c>
      <c r="E1306" s="49" t="s">
        <v>1788</v>
      </c>
      <c r="F1306" s="50" t="s">
        <v>59</v>
      </c>
      <c r="G1306" s="194" t="s">
        <v>65</v>
      </c>
      <c r="H1306" s="268" t="s">
        <v>164</v>
      </c>
      <c r="I1306" s="286">
        <v>7.3679199999999998</v>
      </c>
      <c r="J1306" s="287">
        <f t="shared" si="105"/>
        <v>0</v>
      </c>
      <c r="K1306" s="288" t="s">
        <v>104</v>
      </c>
      <c r="L1306" s="288"/>
      <c r="M1306" s="289">
        <f t="shared" si="106"/>
        <v>0</v>
      </c>
      <c r="N1306" s="289">
        <f t="shared" si="107"/>
        <v>0</v>
      </c>
      <c r="O1306" s="290">
        <f>IF(K1306="nio",0,IF(K1306&gt;0,VLOOKUP(G1306,'3-Productie normen'!A:K,VLOOKUP(K1306,'3-Productie normen'!$B$35:$C$41,2,FALSE),FALSE)))/VLOOKUP(B1306,'2-Kosten per locatie'!$A$12:$C$15,3,FALSE)</f>
        <v>0</v>
      </c>
      <c r="P1306" s="290">
        <f t="shared" si="108"/>
        <v>0</v>
      </c>
      <c r="Q1306" s="291"/>
      <c r="S1306" s="292">
        <f t="shared" si="109"/>
        <v>0</v>
      </c>
    </row>
    <row r="1307" spans="1:19" ht="14.1" customHeight="1">
      <c r="A1307" s="38">
        <v>1307</v>
      </c>
      <c r="B1307" s="253" t="s">
        <v>38</v>
      </c>
      <c r="C1307" s="253" t="s">
        <v>986</v>
      </c>
      <c r="D1307" s="284" t="s">
        <v>219</v>
      </c>
      <c r="E1307" s="49" t="s">
        <v>1789</v>
      </c>
      <c r="F1307" s="50" t="s">
        <v>1532</v>
      </c>
      <c r="G1307" s="268" t="s">
        <v>47</v>
      </c>
      <c r="H1307" s="268" t="s">
        <v>142</v>
      </c>
      <c r="I1307" s="286">
        <v>212.71038747892101</v>
      </c>
      <c r="J1307" s="287">
        <f t="shared" si="105"/>
        <v>80</v>
      </c>
      <c r="K1307" s="288">
        <v>80</v>
      </c>
      <c r="L1307" s="288"/>
      <c r="M1307" s="289" t="e">
        <f t="shared" si="106"/>
        <v>#DIV/0!</v>
      </c>
      <c r="N1307" s="289">
        <f t="shared" si="107"/>
        <v>0</v>
      </c>
      <c r="O1307" s="290">
        <f>IF(K1307="nio",0,IF(K1307&gt;0,VLOOKUP(G1307,'3-Productie normen'!A:K,VLOOKUP(K1307,'3-Productie normen'!$B$35:$C$41,2,FALSE),FALSE)))/VLOOKUP(B1307,'2-Kosten per locatie'!$A$12:$C$15,3,FALSE)</f>
        <v>0</v>
      </c>
      <c r="P1307" s="290">
        <f t="shared" si="108"/>
        <v>0</v>
      </c>
      <c r="Q1307" s="291"/>
      <c r="S1307" s="292">
        <f t="shared" si="109"/>
        <v>17016.830998313679</v>
      </c>
    </row>
    <row r="1308" spans="1:19" ht="14.1" customHeight="1">
      <c r="A1308" s="38">
        <v>1308</v>
      </c>
      <c r="B1308" s="253" t="s">
        <v>38</v>
      </c>
      <c r="C1308" s="253" t="s">
        <v>986</v>
      </c>
      <c r="D1308" s="284" t="s">
        <v>219</v>
      </c>
      <c r="E1308" s="49" t="s">
        <v>1790</v>
      </c>
      <c r="F1308" s="50" t="s">
        <v>210</v>
      </c>
      <c r="G1308" s="268" t="s">
        <v>49</v>
      </c>
      <c r="H1308" s="268" t="s">
        <v>164</v>
      </c>
      <c r="I1308" s="286">
        <v>22.468598747802002</v>
      </c>
      <c r="J1308" s="287">
        <f t="shared" si="105"/>
        <v>200</v>
      </c>
      <c r="K1308" s="288">
        <v>200</v>
      </c>
      <c r="L1308" s="288"/>
      <c r="M1308" s="289" t="e">
        <f t="shared" si="106"/>
        <v>#DIV/0!</v>
      </c>
      <c r="N1308" s="289">
        <f t="shared" si="107"/>
        <v>0</v>
      </c>
      <c r="O1308" s="290">
        <f>IF(K1308="nio",0,IF(K1308&gt;0,VLOOKUP(G1308,'3-Productie normen'!A:K,VLOOKUP(K1308,'3-Productie normen'!$B$35:$C$41,2,FALSE),FALSE)))/VLOOKUP(B1308,'2-Kosten per locatie'!$A$12:$C$15,3,FALSE)</f>
        <v>0</v>
      </c>
      <c r="P1308" s="290">
        <f t="shared" si="108"/>
        <v>0</v>
      </c>
      <c r="Q1308" s="291"/>
      <c r="S1308" s="292">
        <f t="shared" si="109"/>
        <v>4493.7197495604005</v>
      </c>
    </row>
    <row r="1309" spans="1:19" ht="14.1" customHeight="1">
      <c r="A1309" s="38">
        <v>1309</v>
      </c>
      <c r="B1309" s="253" t="s">
        <v>38</v>
      </c>
      <c r="C1309" s="253" t="s">
        <v>986</v>
      </c>
      <c r="D1309" s="284" t="s">
        <v>219</v>
      </c>
      <c r="E1309" s="49" t="s">
        <v>1791</v>
      </c>
      <c r="F1309" s="50" t="s">
        <v>1129</v>
      </c>
      <c r="G1309" s="268" t="s">
        <v>48</v>
      </c>
      <c r="H1309" s="268" t="s">
        <v>139</v>
      </c>
      <c r="I1309" s="286">
        <v>5.6399989440510003</v>
      </c>
      <c r="J1309" s="287">
        <f t="shared" si="105"/>
        <v>400</v>
      </c>
      <c r="K1309" s="288">
        <v>200</v>
      </c>
      <c r="L1309" s="288">
        <v>200</v>
      </c>
      <c r="M1309" s="289" t="e">
        <f t="shared" si="106"/>
        <v>#DIV/0!</v>
      </c>
      <c r="N1309" s="289" t="e">
        <f t="shared" si="107"/>
        <v>#DIV/0!</v>
      </c>
      <c r="O1309" s="290">
        <f>IF(K1309="nio",0,IF(K1309&gt;0,VLOOKUP(G1309,'3-Productie normen'!A:K,VLOOKUP(K1309,'3-Productie normen'!$B$35:$C$41,2,FALSE),FALSE)))/VLOOKUP(B1309,'2-Kosten per locatie'!$A$12:$C$15,3,FALSE)</f>
        <v>0</v>
      </c>
      <c r="P1309" s="290">
        <f t="shared" si="108"/>
        <v>0</v>
      </c>
      <c r="Q1309" s="291"/>
      <c r="S1309" s="292">
        <f t="shared" si="109"/>
        <v>2255.9995776204</v>
      </c>
    </row>
    <row r="1310" spans="1:19" ht="14.1" customHeight="1">
      <c r="A1310" s="38">
        <v>1310</v>
      </c>
      <c r="B1310" s="253" t="s">
        <v>38</v>
      </c>
      <c r="C1310" s="253" t="s">
        <v>986</v>
      </c>
      <c r="D1310" s="284" t="s">
        <v>219</v>
      </c>
      <c r="E1310" s="49" t="s">
        <v>1792</v>
      </c>
      <c r="F1310" s="50" t="s">
        <v>1404</v>
      </c>
      <c r="G1310" s="268" t="s">
        <v>48</v>
      </c>
      <c r="H1310" s="268" t="s">
        <v>139</v>
      </c>
      <c r="I1310" s="286">
        <v>1.6919999999999999</v>
      </c>
      <c r="J1310" s="287">
        <f t="shared" si="105"/>
        <v>400</v>
      </c>
      <c r="K1310" s="288">
        <v>200</v>
      </c>
      <c r="L1310" s="288">
        <v>200</v>
      </c>
      <c r="M1310" s="289" t="e">
        <f t="shared" si="106"/>
        <v>#DIV/0!</v>
      </c>
      <c r="N1310" s="289" t="e">
        <f t="shared" si="107"/>
        <v>#DIV/0!</v>
      </c>
      <c r="O1310" s="290">
        <f>IF(K1310="nio",0,IF(K1310&gt;0,VLOOKUP(G1310,'3-Productie normen'!A:K,VLOOKUP(K1310,'3-Productie normen'!$B$35:$C$41,2,FALSE),FALSE)))/VLOOKUP(B1310,'2-Kosten per locatie'!$A$12:$C$15,3,FALSE)</f>
        <v>0</v>
      </c>
      <c r="P1310" s="290">
        <f t="shared" si="108"/>
        <v>0</v>
      </c>
      <c r="Q1310" s="291"/>
      <c r="S1310" s="292">
        <f t="shared" si="109"/>
        <v>676.8</v>
      </c>
    </row>
    <row r="1311" spans="1:19" ht="14.1" customHeight="1">
      <c r="A1311" s="38">
        <v>1311</v>
      </c>
      <c r="B1311" s="253" t="s">
        <v>38</v>
      </c>
      <c r="C1311" s="253" t="s">
        <v>986</v>
      </c>
      <c r="D1311" s="284" t="s">
        <v>219</v>
      </c>
      <c r="E1311" s="49" t="s">
        <v>1793</v>
      </c>
      <c r="F1311" s="50" t="s">
        <v>1406</v>
      </c>
      <c r="G1311" s="268" t="s">
        <v>48</v>
      </c>
      <c r="H1311" s="268" t="s">
        <v>139</v>
      </c>
      <c r="I1311" s="286">
        <v>1.6214993796299999</v>
      </c>
      <c r="J1311" s="287">
        <f t="shared" si="105"/>
        <v>400</v>
      </c>
      <c r="K1311" s="288">
        <v>200</v>
      </c>
      <c r="L1311" s="288">
        <v>200</v>
      </c>
      <c r="M1311" s="289" t="e">
        <f t="shared" si="106"/>
        <v>#DIV/0!</v>
      </c>
      <c r="N1311" s="289" t="e">
        <f t="shared" si="107"/>
        <v>#DIV/0!</v>
      </c>
      <c r="O1311" s="290">
        <f>IF(K1311="nio",0,IF(K1311&gt;0,VLOOKUP(G1311,'3-Productie normen'!A:K,VLOOKUP(K1311,'3-Productie normen'!$B$35:$C$41,2,FALSE),FALSE)))/VLOOKUP(B1311,'2-Kosten per locatie'!$A$12:$C$15,3,FALSE)</f>
        <v>0</v>
      </c>
      <c r="P1311" s="290">
        <f t="shared" si="108"/>
        <v>0</v>
      </c>
      <c r="Q1311" s="291"/>
      <c r="S1311" s="292">
        <f t="shared" si="109"/>
        <v>648.59975185199994</v>
      </c>
    </row>
    <row r="1312" spans="1:19" ht="14.1" customHeight="1">
      <c r="A1312" s="38">
        <v>1312</v>
      </c>
      <c r="B1312" s="253" t="s">
        <v>38</v>
      </c>
      <c r="C1312" s="253" t="s">
        <v>986</v>
      </c>
      <c r="D1312" s="284" t="s">
        <v>219</v>
      </c>
      <c r="E1312" s="49" t="s">
        <v>1794</v>
      </c>
      <c r="F1312" s="50" t="s">
        <v>289</v>
      </c>
      <c r="G1312" s="194" t="s">
        <v>65</v>
      </c>
      <c r="H1312" s="268" t="s">
        <v>164</v>
      </c>
      <c r="I1312" s="286">
        <v>5.2852251339169998</v>
      </c>
      <c r="J1312" s="287">
        <f t="shared" si="105"/>
        <v>0</v>
      </c>
      <c r="K1312" s="288" t="s">
        <v>104</v>
      </c>
      <c r="L1312" s="288"/>
      <c r="M1312" s="289">
        <f t="shared" si="106"/>
        <v>0</v>
      </c>
      <c r="N1312" s="289">
        <f t="shared" si="107"/>
        <v>0</v>
      </c>
      <c r="O1312" s="290">
        <f>IF(K1312="nio",0,IF(K1312&gt;0,VLOOKUP(G1312,'3-Productie normen'!A:K,VLOOKUP(K1312,'3-Productie normen'!$B$35:$C$41,2,FALSE),FALSE)))/VLOOKUP(B1312,'2-Kosten per locatie'!$A$12:$C$15,3,FALSE)</f>
        <v>0</v>
      </c>
      <c r="P1312" s="290">
        <f t="shared" si="108"/>
        <v>0</v>
      </c>
      <c r="Q1312" s="291"/>
      <c r="S1312" s="292">
        <f t="shared" si="109"/>
        <v>0</v>
      </c>
    </row>
    <row r="1313" spans="1:19" ht="14.1" customHeight="1">
      <c r="A1313" s="38">
        <v>1313</v>
      </c>
      <c r="B1313" s="253" t="s">
        <v>38</v>
      </c>
      <c r="C1313" s="253" t="s">
        <v>986</v>
      </c>
      <c r="D1313" s="284" t="s">
        <v>219</v>
      </c>
      <c r="E1313" s="49" t="s">
        <v>1795</v>
      </c>
      <c r="F1313" s="50" t="s">
        <v>289</v>
      </c>
      <c r="G1313" s="194" t="s">
        <v>65</v>
      </c>
      <c r="H1313" s="268" t="s">
        <v>164</v>
      </c>
      <c r="I1313" s="286">
        <v>0.43770987564800001</v>
      </c>
      <c r="J1313" s="287">
        <f t="shared" si="105"/>
        <v>0</v>
      </c>
      <c r="K1313" s="288" t="s">
        <v>104</v>
      </c>
      <c r="L1313" s="288"/>
      <c r="M1313" s="289">
        <f t="shared" si="106"/>
        <v>0</v>
      </c>
      <c r="N1313" s="289">
        <f t="shared" si="107"/>
        <v>0</v>
      </c>
      <c r="O1313" s="290">
        <f>IF(K1313="nio",0,IF(K1313&gt;0,VLOOKUP(G1313,'3-Productie normen'!A:K,VLOOKUP(K1313,'3-Productie normen'!$B$35:$C$41,2,FALSE),FALSE)))/VLOOKUP(B1313,'2-Kosten per locatie'!$A$12:$C$15,3,FALSE)</f>
        <v>0</v>
      </c>
      <c r="P1313" s="290">
        <f t="shared" si="108"/>
        <v>0</v>
      </c>
      <c r="Q1313" s="291"/>
      <c r="S1313" s="292">
        <f t="shared" si="109"/>
        <v>0</v>
      </c>
    </row>
    <row r="1314" spans="1:19" ht="14.1" customHeight="1">
      <c r="A1314" s="38">
        <v>1314</v>
      </c>
      <c r="B1314" s="253" t="s">
        <v>38</v>
      </c>
      <c r="C1314" s="253" t="s">
        <v>986</v>
      </c>
      <c r="D1314" s="284" t="s">
        <v>219</v>
      </c>
      <c r="E1314" s="49" t="s">
        <v>1796</v>
      </c>
      <c r="F1314" s="50" t="s">
        <v>1137</v>
      </c>
      <c r="G1314" s="268" t="s">
        <v>48</v>
      </c>
      <c r="H1314" s="268" t="s">
        <v>139</v>
      </c>
      <c r="I1314" s="286">
        <v>5.64</v>
      </c>
      <c r="J1314" s="287">
        <f t="shared" si="105"/>
        <v>400</v>
      </c>
      <c r="K1314" s="288">
        <v>200</v>
      </c>
      <c r="L1314" s="288">
        <v>200</v>
      </c>
      <c r="M1314" s="289" t="e">
        <f t="shared" si="106"/>
        <v>#DIV/0!</v>
      </c>
      <c r="N1314" s="289" t="e">
        <f t="shared" si="107"/>
        <v>#DIV/0!</v>
      </c>
      <c r="O1314" s="290">
        <f>IF(K1314="nio",0,IF(K1314&gt;0,VLOOKUP(G1314,'3-Productie normen'!A:K,VLOOKUP(K1314,'3-Productie normen'!$B$35:$C$41,2,FALSE),FALSE)))/VLOOKUP(B1314,'2-Kosten per locatie'!$A$12:$C$15,3,FALSE)</f>
        <v>0</v>
      </c>
      <c r="P1314" s="290">
        <f t="shared" si="108"/>
        <v>0</v>
      </c>
      <c r="Q1314" s="291"/>
      <c r="S1314" s="292">
        <f t="shared" si="109"/>
        <v>2256</v>
      </c>
    </row>
    <row r="1315" spans="1:19" ht="14.1" customHeight="1">
      <c r="A1315" s="38">
        <v>1315</v>
      </c>
      <c r="B1315" s="253" t="s">
        <v>38</v>
      </c>
      <c r="C1315" s="253" t="s">
        <v>986</v>
      </c>
      <c r="D1315" s="284" t="s">
        <v>219</v>
      </c>
      <c r="E1315" s="49" t="s">
        <v>1797</v>
      </c>
      <c r="F1315" s="50" t="s">
        <v>1399</v>
      </c>
      <c r="G1315" s="268" t="s">
        <v>48</v>
      </c>
      <c r="H1315" s="268" t="s">
        <v>139</v>
      </c>
      <c r="I1315" s="286">
        <v>1.6919999999999999</v>
      </c>
      <c r="J1315" s="287">
        <f t="shared" si="105"/>
        <v>400</v>
      </c>
      <c r="K1315" s="288">
        <v>200</v>
      </c>
      <c r="L1315" s="288">
        <v>200</v>
      </c>
      <c r="M1315" s="289" t="e">
        <f t="shared" si="106"/>
        <v>#DIV/0!</v>
      </c>
      <c r="N1315" s="289" t="e">
        <f t="shared" si="107"/>
        <v>#DIV/0!</v>
      </c>
      <c r="O1315" s="290">
        <f>IF(K1315="nio",0,IF(K1315&gt;0,VLOOKUP(G1315,'3-Productie normen'!A:K,VLOOKUP(K1315,'3-Productie normen'!$B$35:$C$41,2,FALSE),FALSE)))/VLOOKUP(B1315,'2-Kosten per locatie'!$A$12:$C$15,3,FALSE)</f>
        <v>0</v>
      </c>
      <c r="P1315" s="290">
        <f t="shared" si="108"/>
        <v>0</v>
      </c>
      <c r="Q1315" s="291"/>
      <c r="S1315" s="292">
        <f t="shared" si="109"/>
        <v>676.8</v>
      </c>
    </row>
    <row r="1316" spans="1:19" ht="14.1" customHeight="1">
      <c r="A1316" s="38">
        <v>1316</v>
      </c>
      <c r="B1316" s="253" t="s">
        <v>38</v>
      </c>
      <c r="C1316" s="253" t="s">
        <v>986</v>
      </c>
      <c r="D1316" s="284" t="s">
        <v>219</v>
      </c>
      <c r="E1316" s="49" t="s">
        <v>1798</v>
      </c>
      <c r="F1316" s="50" t="s">
        <v>1397</v>
      </c>
      <c r="G1316" s="268" t="s">
        <v>48</v>
      </c>
      <c r="H1316" s="268" t="s">
        <v>139</v>
      </c>
      <c r="I1316" s="286">
        <v>1.6214999999999999</v>
      </c>
      <c r="J1316" s="287">
        <f t="shared" si="105"/>
        <v>400</v>
      </c>
      <c r="K1316" s="288">
        <v>200</v>
      </c>
      <c r="L1316" s="288">
        <v>200</v>
      </c>
      <c r="M1316" s="289" t="e">
        <f t="shared" si="106"/>
        <v>#DIV/0!</v>
      </c>
      <c r="N1316" s="289" t="e">
        <f t="shared" si="107"/>
        <v>#DIV/0!</v>
      </c>
      <c r="O1316" s="290">
        <f>IF(K1316="nio",0,IF(K1316&gt;0,VLOOKUP(G1316,'3-Productie normen'!A:K,VLOOKUP(K1316,'3-Productie normen'!$B$35:$C$41,2,FALSE),FALSE)))/VLOOKUP(B1316,'2-Kosten per locatie'!$A$12:$C$15,3,FALSE)</f>
        <v>0</v>
      </c>
      <c r="P1316" s="290">
        <f t="shared" si="108"/>
        <v>0</v>
      </c>
      <c r="Q1316" s="291"/>
      <c r="S1316" s="292">
        <f t="shared" si="109"/>
        <v>648.6</v>
      </c>
    </row>
    <row r="1317" spans="1:19" ht="14.1" customHeight="1">
      <c r="A1317" s="38">
        <v>1317</v>
      </c>
      <c r="B1317" s="253" t="s">
        <v>38</v>
      </c>
      <c r="C1317" s="253" t="s">
        <v>986</v>
      </c>
      <c r="D1317" s="284" t="s">
        <v>219</v>
      </c>
      <c r="E1317" s="49" t="s">
        <v>1799</v>
      </c>
      <c r="F1317" s="50" t="s">
        <v>1624</v>
      </c>
      <c r="G1317" s="194" t="s">
        <v>65</v>
      </c>
      <c r="H1317" s="268" t="s">
        <v>164</v>
      </c>
      <c r="I1317" s="286">
        <v>5.29</v>
      </c>
      <c r="J1317" s="287">
        <f t="shared" si="105"/>
        <v>0</v>
      </c>
      <c r="K1317" s="288" t="s">
        <v>104</v>
      </c>
      <c r="L1317" s="288"/>
      <c r="M1317" s="289">
        <f t="shared" si="106"/>
        <v>0</v>
      </c>
      <c r="N1317" s="289">
        <f t="shared" si="107"/>
        <v>0</v>
      </c>
      <c r="O1317" s="290">
        <f>IF(K1317="nio",0,IF(K1317&gt;0,VLOOKUP(G1317,'3-Productie normen'!A:K,VLOOKUP(K1317,'3-Productie normen'!$B$35:$C$41,2,FALSE),FALSE)))/VLOOKUP(B1317,'2-Kosten per locatie'!$A$12:$C$15,3,FALSE)</f>
        <v>0</v>
      </c>
      <c r="P1317" s="290">
        <f t="shared" si="108"/>
        <v>0</v>
      </c>
      <c r="Q1317" s="291"/>
      <c r="S1317" s="292">
        <f t="shared" si="109"/>
        <v>0</v>
      </c>
    </row>
    <row r="1318" spans="1:19" ht="14.1" customHeight="1">
      <c r="A1318" s="38">
        <v>1318</v>
      </c>
      <c r="B1318" s="253" t="s">
        <v>38</v>
      </c>
      <c r="C1318" s="253" t="s">
        <v>986</v>
      </c>
      <c r="D1318" s="284" t="s">
        <v>219</v>
      </c>
      <c r="E1318" s="49" t="s">
        <v>1800</v>
      </c>
      <c r="F1318" s="50" t="s">
        <v>771</v>
      </c>
      <c r="G1318" s="268" t="s">
        <v>50</v>
      </c>
      <c r="H1318" s="268" t="s">
        <v>164</v>
      </c>
      <c r="I1318" s="286">
        <v>2.444</v>
      </c>
      <c r="J1318" s="287">
        <f t="shared" si="105"/>
        <v>200</v>
      </c>
      <c r="K1318" s="288">
        <v>200</v>
      </c>
      <c r="L1318" s="288"/>
      <c r="M1318" s="289" t="e">
        <f t="shared" si="106"/>
        <v>#DIV/0!</v>
      </c>
      <c r="N1318" s="289">
        <f t="shared" si="107"/>
        <v>0</v>
      </c>
      <c r="O1318" s="290">
        <f>IF(K1318="nio",0,IF(K1318&gt;0,VLOOKUP(G1318,'3-Productie normen'!A:K,VLOOKUP(K1318,'3-Productie normen'!$B$35:$C$41,2,FALSE),FALSE)))/VLOOKUP(B1318,'2-Kosten per locatie'!$A$12:$C$15,3,FALSE)</f>
        <v>0</v>
      </c>
      <c r="P1318" s="290">
        <f t="shared" si="108"/>
        <v>0</v>
      </c>
      <c r="Q1318" s="291"/>
      <c r="S1318" s="292">
        <f t="shared" si="109"/>
        <v>488.8</v>
      </c>
    </row>
    <row r="1319" spans="1:19" ht="14.1" customHeight="1">
      <c r="A1319" s="38">
        <v>1319</v>
      </c>
      <c r="B1319" s="253" t="s">
        <v>38</v>
      </c>
      <c r="C1319" s="253" t="s">
        <v>986</v>
      </c>
      <c r="D1319" s="284" t="s">
        <v>219</v>
      </c>
      <c r="E1319" s="49" t="s">
        <v>1801</v>
      </c>
      <c r="F1319" s="50" t="s">
        <v>1411</v>
      </c>
      <c r="G1319" s="268" t="s">
        <v>47</v>
      </c>
      <c r="H1319" s="268" t="s">
        <v>164</v>
      </c>
      <c r="I1319" s="286">
        <v>2.443999542422</v>
      </c>
      <c r="J1319" s="287">
        <f t="shared" si="105"/>
        <v>80</v>
      </c>
      <c r="K1319" s="288">
        <v>80</v>
      </c>
      <c r="L1319" s="288"/>
      <c r="M1319" s="289" t="e">
        <f t="shared" si="106"/>
        <v>#DIV/0!</v>
      </c>
      <c r="N1319" s="289">
        <f t="shared" si="107"/>
        <v>0</v>
      </c>
      <c r="O1319" s="290">
        <f>IF(K1319="nio",0,IF(K1319&gt;0,VLOOKUP(G1319,'3-Productie normen'!A:K,VLOOKUP(K1319,'3-Productie normen'!$B$35:$C$41,2,FALSE),FALSE)))/VLOOKUP(B1319,'2-Kosten per locatie'!$A$12:$C$15,3,FALSE)</f>
        <v>0</v>
      </c>
      <c r="P1319" s="290">
        <f t="shared" si="108"/>
        <v>0</v>
      </c>
      <c r="Q1319" s="291"/>
      <c r="S1319" s="292">
        <f t="shared" si="109"/>
        <v>195.51996339376001</v>
      </c>
    </row>
    <row r="1320" spans="1:19" ht="14.1" customHeight="1">
      <c r="A1320" s="38">
        <v>1320</v>
      </c>
      <c r="B1320" s="253" t="s">
        <v>38</v>
      </c>
      <c r="C1320" s="253" t="s">
        <v>986</v>
      </c>
      <c r="D1320" s="284" t="s">
        <v>219</v>
      </c>
      <c r="E1320" s="49" t="s">
        <v>1802</v>
      </c>
      <c r="F1320" s="50" t="s">
        <v>138</v>
      </c>
      <c r="G1320" s="194" t="s">
        <v>65</v>
      </c>
      <c r="H1320" s="268" t="s">
        <v>164</v>
      </c>
      <c r="I1320" s="286">
        <v>4.4550000000000001</v>
      </c>
      <c r="J1320" s="287">
        <f t="shared" si="105"/>
        <v>0</v>
      </c>
      <c r="K1320" s="288" t="s">
        <v>104</v>
      </c>
      <c r="L1320" s="288"/>
      <c r="M1320" s="289">
        <f t="shared" si="106"/>
        <v>0</v>
      </c>
      <c r="N1320" s="289">
        <f t="shared" si="107"/>
        <v>0</v>
      </c>
      <c r="O1320" s="290">
        <f>IF(K1320="nio",0,IF(K1320&gt;0,VLOOKUP(G1320,'3-Productie normen'!A:K,VLOOKUP(K1320,'3-Productie normen'!$B$35:$C$41,2,FALSE),FALSE)))/VLOOKUP(B1320,'2-Kosten per locatie'!$A$12:$C$15,3,FALSE)</f>
        <v>0</v>
      </c>
      <c r="P1320" s="290">
        <f t="shared" si="108"/>
        <v>0</v>
      </c>
      <c r="Q1320" s="291"/>
      <c r="S1320" s="292">
        <f t="shared" si="109"/>
        <v>0</v>
      </c>
    </row>
    <row r="1321" spans="1:19" ht="14.1" customHeight="1">
      <c r="A1321" s="38">
        <v>1321</v>
      </c>
      <c r="B1321" s="253" t="s">
        <v>38</v>
      </c>
      <c r="C1321" s="253" t="s">
        <v>986</v>
      </c>
      <c r="D1321" s="284" t="s">
        <v>219</v>
      </c>
      <c r="E1321" s="49" t="s">
        <v>1803</v>
      </c>
      <c r="F1321" s="50" t="s">
        <v>289</v>
      </c>
      <c r="G1321" s="194" t="s">
        <v>65</v>
      </c>
      <c r="H1321" s="268" t="s">
        <v>164</v>
      </c>
      <c r="I1321" s="286">
        <v>4.3724999999999996</v>
      </c>
      <c r="J1321" s="287">
        <f t="shared" si="105"/>
        <v>0</v>
      </c>
      <c r="K1321" s="288" t="s">
        <v>104</v>
      </c>
      <c r="L1321" s="288"/>
      <c r="M1321" s="289">
        <f t="shared" si="106"/>
        <v>0</v>
      </c>
      <c r="N1321" s="289">
        <f t="shared" si="107"/>
        <v>0</v>
      </c>
      <c r="O1321" s="290">
        <f>IF(K1321="nio",0,IF(K1321&gt;0,VLOOKUP(G1321,'3-Productie normen'!A:K,VLOOKUP(K1321,'3-Productie normen'!$B$35:$C$41,2,FALSE),FALSE)))/VLOOKUP(B1321,'2-Kosten per locatie'!$A$12:$C$15,3,FALSE)</f>
        <v>0</v>
      </c>
      <c r="P1321" s="290">
        <f t="shared" si="108"/>
        <v>0</v>
      </c>
      <c r="Q1321" s="291"/>
      <c r="S1321" s="292">
        <f t="shared" si="109"/>
        <v>0</v>
      </c>
    </row>
    <row r="1322" spans="1:19" ht="14.1" customHeight="1">
      <c r="A1322" s="38">
        <v>1322</v>
      </c>
      <c r="B1322" s="253" t="s">
        <v>38</v>
      </c>
      <c r="C1322" s="253" t="s">
        <v>986</v>
      </c>
      <c r="D1322" s="284" t="s">
        <v>219</v>
      </c>
      <c r="E1322" s="49" t="s">
        <v>1804</v>
      </c>
      <c r="F1322" s="50" t="s">
        <v>1137</v>
      </c>
      <c r="G1322" s="268" t="s">
        <v>48</v>
      </c>
      <c r="H1322" s="268" t="s">
        <v>139</v>
      </c>
      <c r="I1322" s="286">
        <v>11.235203376856999</v>
      </c>
      <c r="J1322" s="287">
        <f t="shared" si="105"/>
        <v>400</v>
      </c>
      <c r="K1322" s="288">
        <v>200</v>
      </c>
      <c r="L1322" s="288">
        <v>200</v>
      </c>
      <c r="M1322" s="289" t="e">
        <f t="shared" si="106"/>
        <v>#DIV/0!</v>
      </c>
      <c r="N1322" s="289" t="e">
        <f t="shared" si="107"/>
        <v>#DIV/0!</v>
      </c>
      <c r="O1322" s="290">
        <f>IF(K1322="nio",0,IF(K1322&gt;0,VLOOKUP(G1322,'3-Productie normen'!A:K,VLOOKUP(K1322,'3-Productie normen'!$B$35:$C$41,2,FALSE),FALSE)))/VLOOKUP(B1322,'2-Kosten per locatie'!$A$12:$C$15,3,FALSE)</f>
        <v>0</v>
      </c>
      <c r="P1322" s="290">
        <f t="shared" si="108"/>
        <v>0</v>
      </c>
      <c r="Q1322" s="291"/>
      <c r="S1322" s="292">
        <f t="shared" si="109"/>
        <v>4494.0813507427993</v>
      </c>
    </row>
    <row r="1323" spans="1:19" ht="14.1" customHeight="1">
      <c r="A1323" s="38">
        <v>1323</v>
      </c>
      <c r="B1323" s="253" t="s">
        <v>38</v>
      </c>
      <c r="C1323" s="253" t="s">
        <v>986</v>
      </c>
      <c r="D1323" s="284" t="s">
        <v>219</v>
      </c>
      <c r="E1323" s="49" t="s">
        <v>1805</v>
      </c>
      <c r="F1323" s="50" t="s">
        <v>1208</v>
      </c>
      <c r="G1323" s="268" t="s">
        <v>48</v>
      </c>
      <c r="H1323" s="268" t="s">
        <v>139</v>
      </c>
      <c r="I1323" s="286">
        <v>1.903448680606</v>
      </c>
      <c r="J1323" s="287">
        <f t="shared" si="105"/>
        <v>400</v>
      </c>
      <c r="K1323" s="288">
        <v>200</v>
      </c>
      <c r="L1323" s="288">
        <v>200</v>
      </c>
      <c r="M1323" s="289" t="e">
        <f t="shared" si="106"/>
        <v>#DIV/0!</v>
      </c>
      <c r="N1323" s="289" t="e">
        <f t="shared" si="107"/>
        <v>#DIV/0!</v>
      </c>
      <c r="O1323" s="290">
        <f>IF(K1323="nio",0,IF(K1323&gt;0,VLOOKUP(G1323,'3-Productie normen'!A:K,VLOOKUP(K1323,'3-Productie normen'!$B$35:$C$41,2,FALSE),FALSE)))/VLOOKUP(B1323,'2-Kosten per locatie'!$A$12:$C$15,3,FALSE)</f>
        <v>0</v>
      </c>
      <c r="P1323" s="290">
        <f t="shared" si="108"/>
        <v>0</v>
      </c>
      <c r="Q1323" s="291"/>
      <c r="S1323" s="292">
        <f t="shared" si="109"/>
        <v>761.37947224239997</v>
      </c>
    </row>
    <row r="1324" spans="1:19" ht="14.1" customHeight="1">
      <c r="A1324" s="38">
        <v>1324</v>
      </c>
      <c r="B1324" s="253" t="s">
        <v>38</v>
      </c>
      <c r="C1324" s="253" t="s">
        <v>986</v>
      </c>
      <c r="D1324" s="284" t="s">
        <v>219</v>
      </c>
      <c r="E1324" s="49" t="s">
        <v>1806</v>
      </c>
      <c r="F1324" s="50" t="s">
        <v>1208</v>
      </c>
      <c r="G1324" s="268" t="s">
        <v>48</v>
      </c>
      <c r="H1324" s="268" t="s">
        <v>139</v>
      </c>
      <c r="I1324" s="286">
        <v>1.903448680606</v>
      </c>
      <c r="J1324" s="287">
        <f t="shared" si="105"/>
        <v>400</v>
      </c>
      <c r="K1324" s="288">
        <v>200</v>
      </c>
      <c r="L1324" s="288">
        <v>200</v>
      </c>
      <c r="M1324" s="289" t="e">
        <f t="shared" si="106"/>
        <v>#DIV/0!</v>
      </c>
      <c r="N1324" s="289" t="e">
        <f t="shared" si="107"/>
        <v>#DIV/0!</v>
      </c>
      <c r="O1324" s="290">
        <f>IF(K1324="nio",0,IF(K1324&gt;0,VLOOKUP(G1324,'3-Productie normen'!A:K,VLOOKUP(K1324,'3-Productie normen'!$B$35:$C$41,2,FALSE),FALSE)))/VLOOKUP(B1324,'2-Kosten per locatie'!$A$12:$C$15,3,FALSE)</f>
        <v>0</v>
      </c>
      <c r="P1324" s="290">
        <f t="shared" si="108"/>
        <v>0</v>
      </c>
      <c r="Q1324" s="291"/>
      <c r="S1324" s="292">
        <f t="shared" si="109"/>
        <v>761.37947224239997</v>
      </c>
    </row>
    <row r="1325" spans="1:19" ht="14.1" customHeight="1">
      <c r="A1325" s="38">
        <v>1325</v>
      </c>
      <c r="B1325" s="253" t="s">
        <v>38</v>
      </c>
      <c r="C1325" s="253" t="s">
        <v>986</v>
      </c>
      <c r="D1325" s="284" t="s">
        <v>219</v>
      </c>
      <c r="E1325" s="49" t="s">
        <v>1807</v>
      </c>
      <c r="F1325" s="50" t="s">
        <v>1208</v>
      </c>
      <c r="G1325" s="268" t="s">
        <v>48</v>
      </c>
      <c r="H1325" s="268" t="s">
        <v>139</v>
      </c>
      <c r="I1325" s="286">
        <v>1.903448680606</v>
      </c>
      <c r="J1325" s="287">
        <f t="shared" si="105"/>
        <v>400</v>
      </c>
      <c r="K1325" s="288">
        <v>200</v>
      </c>
      <c r="L1325" s="288">
        <v>200</v>
      </c>
      <c r="M1325" s="289" t="e">
        <f t="shared" si="106"/>
        <v>#DIV/0!</v>
      </c>
      <c r="N1325" s="289" t="e">
        <f t="shared" si="107"/>
        <v>#DIV/0!</v>
      </c>
      <c r="O1325" s="290">
        <f>IF(K1325="nio",0,IF(K1325&gt;0,VLOOKUP(G1325,'3-Productie normen'!A:K,VLOOKUP(K1325,'3-Productie normen'!$B$35:$C$41,2,FALSE),FALSE)))/VLOOKUP(B1325,'2-Kosten per locatie'!$A$12:$C$15,3,FALSE)</f>
        <v>0</v>
      </c>
      <c r="P1325" s="290">
        <f t="shared" si="108"/>
        <v>0</v>
      </c>
      <c r="Q1325" s="291"/>
      <c r="S1325" s="292">
        <f t="shared" si="109"/>
        <v>761.37947224239997</v>
      </c>
    </row>
    <row r="1326" spans="1:19" ht="14.1" customHeight="1">
      <c r="A1326" s="38">
        <v>1326</v>
      </c>
      <c r="B1326" s="253" t="s">
        <v>38</v>
      </c>
      <c r="C1326" s="253" t="s">
        <v>986</v>
      </c>
      <c r="D1326" s="284" t="s">
        <v>219</v>
      </c>
      <c r="E1326" s="49" t="s">
        <v>1808</v>
      </c>
      <c r="F1326" s="50" t="s">
        <v>1208</v>
      </c>
      <c r="G1326" s="268" t="s">
        <v>48</v>
      </c>
      <c r="H1326" s="268" t="s">
        <v>139</v>
      </c>
      <c r="I1326" s="286">
        <v>1.8329505813239999</v>
      </c>
      <c r="J1326" s="287">
        <f t="shared" si="105"/>
        <v>400</v>
      </c>
      <c r="K1326" s="288">
        <v>200</v>
      </c>
      <c r="L1326" s="288">
        <v>200</v>
      </c>
      <c r="M1326" s="289" t="e">
        <f t="shared" si="106"/>
        <v>#DIV/0!</v>
      </c>
      <c r="N1326" s="289" t="e">
        <f t="shared" si="107"/>
        <v>#DIV/0!</v>
      </c>
      <c r="O1326" s="290">
        <f>IF(K1326="nio",0,IF(K1326&gt;0,VLOOKUP(G1326,'3-Productie normen'!A:K,VLOOKUP(K1326,'3-Productie normen'!$B$35:$C$41,2,FALSE),FALSE)))/VLOOKUP(B1326,'2-Kosten per locatie'!$A$12:$C$15,3,FALSE)</f>
        <v>0</v>
      </c>
      <c r="P1326" s="290">
        <f t="shared" si="108"/>
        <v>0</v>
      </c>
      <c r="Q1326" s="291"/>
      <c r="S1326" s="292">
        <f t="shared" si="109"/>
        <v>733.18023252959995</v>
      </c>
    </row>
    <row r="1327" spans="1:19" ht="14.1" customHeight="1">
      <c r="A1327" s="38">
        <v>1327</v>
      </c>
      <c r="B1327" s="253" t="s">
        <v>38</v>
      </c>
      <c r="C1327" s="253" t="s">
        <v>986</v>
      </c>
      <c r="D1327" s="284" t="s">
        <v>301</v>
      </c>
      <c r="E1327" s="49" t="s">
        <v>1809</v>
      </c>
      <c r="F1327" s="50" t="s">
        <v>981</v>
      </c>
      <c r="G1327" s="268" t="s">
        <v>47</v>
      </c>
      <c r="H1327" s="268" t="s">
        <v>142</v>
      </c>
      <c r="I1327" s="286">
        <v>26.153056416765999</v>
      </c>
      <c r="J1327" s="287">
        <f t="shared" si="105"/>
        <v>80</v>
      </c>
      <c r="K1327" s="288">
        <v>80</v>
      </c>
      <c r="L1327" s="288"/>
      <c r="M1327" s="289" t="e">
        <f t="shared" si="106"/>
        <v>#DIV/0!</v>
      </c>
      <c r="N1327" s="289">
        <f t="shared" si="107"/>
        <v>0</v>
      </c>
      <c r="O1327" s="290">
        <f>IF(K1327="nio",0,IF(K1327&gt;0,VLOOKUP(G1327,'3-Productie normen'!A:K,VLOOKUP(K1327,'3-Productie normen'!$B$35:$C$41,2,FALSE),FALSE)))/VLOOKUP(B1327,'2-Kosten per locatie'!$A$12:$C$15,3,FALSE)</f>
        <v>0</v>
      </c>
      <c r="P1327" s="290">
        <f t="shared" si="108"/>
        <v>0</v>
      </c>
      <c r="Q1327" s="291"/>
      <c r="S1327" s="292">
        <f t="shared" si="109"/>
        <v>2092.2445133412798</v>
      </c>
    </row>
    <row r="1328" spans="1:19" ht="14.1" customHeight="1">
      <c r="A1328" s="38">
        <v>1328</v>
      </c>
      <c r="B1328" s="253" t="s">
        <v>38</v>
      </c>
      <c r="C1328" s="253" t="s">
        <v>986</v>
      </c>
      <c r="D1328" s="284" t="s">
        <v>301</v>
      </c>
      <c r="E1328" s="49" t="s">
        <v>1810</v>
      </c>
      <c r="F1328" s="50" t="s">
        <v>1706</v>
      </c>
      <c r="G1328" s="268" t="s">
        <v>47</v>
      </c>
      <c r="H1328" s="268" t="s">
        <v>142</v>
      </c>
      <c r="I1328" s="286">
        <v>19.655685768003998</v>
      </c>
      <c r="J1328" s="287">
        <f t="shared" si="105"/>
        <v>80</v>
      </c>
      <c r="K1328" s="288">
        <v>80</v>
      </c>
      <c r="L1328" s="288"/>
      <c r="M1328" s="289" t="e">
        <f t="shared" si="106"/>
        <v>#DIV/0!</v>
      </c>
      <c r="N1328" s="289">
        <f t="shared" si="107"/>
        <v>0</v>
      </c>
      <c r="O1328" s="290">
        <f>IF(K1328="nio",0,IF(K1328&gt;0,VLOOKUP(G1328,'3-Productie normen'!A:K,VLOOKUP(K1328,'3-Productie normen'!$B$35:$C$41,2,FALSE),FALSE)))/VLOOKUP(B1328,'2-Kosten per locatie'!$A$12:$C$15,3,FALSE)</f>
        <v>0</v>
      </c>
      <c r="P1328" s="290">
        <f t="shared" si="108"/>
        <v>0</v>
      </c>
      <c r="Q1328" s="291"/>
      <c r="S1328" s="292">
        <f t="shared" si="109"/>
        <v>1572.4548614403197</v>
      </c>
    </row>
    <row r="1329" spans="1:19" ht="14.1" customHeight="1">
      <c r="A1329" s="38">
        <v>1329</v>
      </c>
      <c r="B1329" s="253" t="s">
        <v>38</v>
      </c>
      <c r="C1329" s="253" t="s">
        <v>986</v>
      </c>
      <c r="D1329" s="284" t="s">
        <v>301</v>
      </c>
      <c r="E1329" s="49" t="s">
        <v>1811</v>
      </c>
      <c r="F1329" s="50" t="s">
        <v>1706</v>
      </c>
      <c r="G1329" s="268" t="s">
        <v>47</v>
      </c>
      <c r="H1329" s="268" t="s">
        <v>142</v>
      </c>
      <c r="I1329" s="286">
        <v>19.655620422009999</v>
      </c>
      <c r="J1329" s="287">
        <f t="shared" si="105"/>
        <v>80</v>
      </c>
      <c r="K1329" s="288">
        <v>80</v>
      </c>
      <c r="L1329" s="288"/>
      <c r="M1329" s="289" t="e">
        <f t="shared" si="106"/>
        <v>#DIV/0!</v>
      </c>
      <c r="N1329" s="289">
        <f t="shared" si="107"/>
        <v>0</v>
      </c>
      <c r="O1329" s="290">
        <f>IF(K1329="nio",0,IF(K1329&gt;0,VLOOKUP(G1329,'3-Productie normen'!A:K,VLOOKUP(K1329,'3-Productie normen'!$B$35:$C$41,2,FALSE),FALSE)))/VLOOKUP(B1329,'2-Kosten per locatie'!$A$12:$C$15,3,FALSE)</f>
        <v>0</v>
      </c>
      <c r="P1329" s="290">
        <f t="shared" si="108"/>
        <v>0</v>
      </c>
      <c r="Q1329" s="291"/>
      <c r="S1329" s="292">
        <f t="shared" si="109"/>
        <v>1572.4496337608</v>
      </c>
    </row>
    <row r="1330" spans="1:19" ht="14.1" customHeight="1">
      <c r="A1330" s="38">
        <v>1330</v>
      </c>
      <c r="B1330" s="253" t="s">
        <v>38</v>
      </c>
      <c r="C1330" s="253" t="s">
        <v>986</v>
      </c>
      <c r="D1330" s="284" t="s">
        <v>301</v>
      </c>
      <c r="E1330" s="49" t="s">
        <v>1812</v>
      </c>
      <c r="F1330" s="50" t="s">
        <v>1813</v>
      </c>
      <c r="G1330" s="271" t="s">
        <v>63</v>
      </c>
      <c r="H1330" s="268" t="s">
        <v>142</v>
      </c>
      <c r="I1330" s="286">
        <v>52.271626305128002</v>
      </c>
      <c r="J1330" s="287">
        <f t="shared" si="105"/>
        <v>200</v>
      </c>
      <c r="K1330" s="288">
        <v>200</v>
      </c>
      <c r="L1330" s="288"/>
      <c r="M1330" s="289" t="e">
        <f t="shared" si="106"/>
        <v>#DIV/0!</v>
      </c>
      <c r="N1330" s="289">
        <f t="shared" si="107"/>
        <v>0</v>
      </c>
      <c r="O1330" s="290">
        <f>IF(K1330="nio",0,IF(K1330&gt;0,VLOOKUP(G1330,'3-Productie normen'!A:K,VLOOKUP(K1330,'3-Productie normen'!$B$35:$C$41,2,FALSE),FALSE)))/VLOOKUP(B1330,'2-Kosten per locatie'!$A$12:$C$15,3,FALSE)</f>
        <v>0</v>
      </c>
      <c r="P1330" s="290">
        <f t="shared" si="108"/>
        <v>0</v>
      </c>
      <c r="Q1330" s="291"/>
      <c r="S1330" s="292">
        <f t="shared" si="109"/>
        <v>10454.3252610256</v>
      </c>
    </row>
    <row r="1331" spans="1:19" ht="14.1" customHeight="1">
      <c r="A1331" s="38">
        <v>1331</v>
      </c>
      <c r="B1331" s="253" t="s">
        <v>38</v>
      </c>
      <c r="C1331" s="253" t="s">
        <v>986</v>
      </c>
      <c r="D1331" s="284" t="s">
        <v>301</v>
      </c>
      <c r="E1331" s="49" t="s">
        <v>1814</v>
      </c>
      <c r="F1331" s="50" t="s">
        <v>1815</v>
      </c>
      <c r="G1331" s="268" t="s">
        <v>53</v>
      </c>
      <c r="H1331" s="268" t="s">
        <v>142</v>
      </c>
      <c r="I1331" s="286">
        <v>77.551909424035998</v>
      </c>
      <c r="J1331" s="287">
        <f t="shared" si="105"/>
        <v>200</v>
      </c>
      <c r="K1331" s="288">
        <v>200</v>
      </c>
      <c r="L1331" s="288"/>
      <c r="M1331" s="289" t="e">
        <f t="shared" si="106"/>
        <v>#DIV/0!</v>
      </c>
      <c r="N1331" s="289">
        <f t="shared" si="107"/>
        <v>0</v>
      </c>
      <c r="O1331" s="290">
        <f>IF(K1331="nio",0,IF(K1331&gt;0,VLOOKUP(G1331,'3-Productie normen'!A:K,VLOOKUP(K1331,'3-Productie normen'!$B$35:$C$41,2,FALSE),FALSE)))/VLOOKUP(B1331,'2-Kosten per locatie'!$A$12:$C$15,3,FALSE)</f>
        <v>0</v>
      </c>
      <c r="P1331" s="290">
        <f t="shared" si="108"/>
        <v>0</v>
      </c>
      <c r="Q1331" s="291"/>
      <c r="S1331" s="292">
        <f t="shared" si="109"/>
        <v>15510.381884807199</v>
      </c>
    </row>
    <row r="1332" spans="1:19" ht="14.1" customHeight="1">
      <c r="A1332" s="38">
        <v>1332</v>
      </c>
      <c r="B1332" s="253" t="s">
        <v>38</v>
      </c>
      <c r="C1332" s="253" t="s">
        <v>986</v>
      </c>
      <c r="D1332" s="284" t="s">
        <v>301</v>
      </c>
      <c r="E1332" s="49" t="s">
        <v>1816</v>
      </c>
      <c r="F1332" s="50" t="s">
        <v>141</v>
      </c>
      <c r="G1332" s="271" t="s">
        <v>60</v>
      </c>
      <c r="H1332" s="268" t="s">
        <v>142</v>
      </c>
      <c r="I1332" s="286">
        <v>51.336308612250001</v>
      </c>
      <c r="J1332" s="287">
        <f t="shared" si="105"/>
        <v>200</v>
      </c>
      <c r="K1332" s="288">
        <v>200</v>
      </c>
      <c r="L1332" s="288"/>
      <c r="M1332" s="289" t="e">
        <f t="shared" si="106"/>
        <v>#DIV/0!</v>
      </c>
      <c r="N1332" s="289">
        <f t="shared" si="107"/>
        <v>0</v>
      </c>
      <c r="O1332" s="290">
        <f>IF(K1332="nio",0,IF(K1332&gt;0,VLOOKUP(G1332,'3-Productie normen'!A:K,VLOOKUP(K1332,'3-Productie normen'!$B$35:$C$41,2,FALSE),FALSE)))/VLOOKUP(B1332,'2-Kosten per locatie'!$A$12:$C$15,3,FALSE)</f>
        <v>0</v>
      </c>
      <c r="P1332" s="290">
        <f t="shared" si="108"/>
        <v>0</v>
      </c>
      <c r="Q1332" s="291"/>
      <c r="S1332" s="292">
        <f t="shared" si="109"/>
        <v>10267.261722450001</v>
      </c>
    </row>
    <row r="1333" spans="1:19" ht="14.1" customHeight="1">
      <c r="A1333" s="38">
        <v>1333</v>
      </c>
      <c r="B1333" s="253" t="s">
        <v>38</v>
      </c>
      <c r="C1333" s="253" t="s">
        <v>986</v>
      </c>
      <c r="D1333" s="284" t="s">
        <v>301</v>
      </c>
      <c r="E1333" s="49" t="s">
        <v>1817</v>
      </c>
      <c r="F1333" s="50" t="s">
        <v>141</v>
      </c>
      <c r="G1333" s="271" t="s">
        <v>60</v>
      </c>
      <c r="H1333" s="268" t="s">
        <v>142</v>
      </c>
      <c r="I1333" s="286">
        <v>52.272926633357002</v>
      </c>
      <c r="J1333" s="287">
        <f t="shared" si="105"/>
        <v>200</v>
      </c>
      <c r="K1333" s="288">
        <v>200</v>
      </c>
      <c r="L1333" s="288"/>
      <c r="M1333" s="289" t="e">
        <f t="shared" si="106"/>
        <v>#DIV/0!</v>
      </c>
      <c r="N1333" s="289">
        <f t="shared" si="107"/>
        <v>0</v>
      </c>
      <c r="O1333" s="290">
        <f>IF(K1333="nio",0,IF(K1333&gt;0,VLOOKUP(G1333,'3-Productie normen'!A:K,VLOOKUP(K1333,'3-Productie normen'!$B$35:$C$41,2,FALSE),FALSE)))/VLOOKUP(B1333,'2-Kosten per locatie'!$A$12:$C$15,3,FALSE)</f>
        <v>0</v>
      </c>
      <c r="P1333" s="290">
        <f t="shared" si="108"/>
        <v>0</v>
      </c>
      <c r="Q1333" s="291"/>
      <c r="S1333" s="292">
        <f t="shared" si="109"/>
        <v>10454.5853266714</v>
      </c>
    </row>
    <row r="1334" spans="1:19" ht="14.1" customHeight="1">
      <c r="A1334" s="38">
        <v>1334</v>
      </c>
      <c r="B1334" s="253" t="s">
        <v>38</v>
      </c>
      <c r="C1334" s="253" t="s">
        <v>986</v>
      </c>
      <c r="D1334" s="284" t="s">
        <v>301</v>
      </c>
      <c r="E1334" s="49" t="s">
        <v>1818</v>
      </c>
      <c r="F1334" s="50" t="s">
        <v>1819</v>
      </c>
      <c r="G1334" s="268" t="s">
        <v>47</v>
      </c>
      <c r="H1334" s="268" t="s">
        <v>142</v>
      </c>
      <c r="I1334" s="286">
        <v>19.651631961103</v>
      </c>
      <c r="J1334" s="287">
        <f t="shared" si="105"/>
        <v>80</v>
      </c>
      <c r="K1334" s="288">
        <v>80</v>
      </c>
      <c r="L1334" s="288"/>
      <c r="M1334" s="289" t="e">
        <f t="shared" si="106"/>
        <v>#DIV/0!</v>
      </c>
      <c r="N1334" s="289">
        <f t="shared" si="107"/>
        <v>0</v>
      </c>
      <c r="O1334" s="290">
        <f>IF(K1334="nio",0,IF(K1334&gt;0,VLOOKUP(G1334,'3-Productie normen'!A:K,VLOOKUP(K1334,'3-Productie normen'!$B$35:$C$41,2,FALSE),FALSE)))/VLOOKUP(B1334,'2-Kosten per locatie'!$A$12:$C$15,3,FALSE)</f>
        <v>0</v>
      </c>
      <c r="P1334" s="290">
        <f t="shared" si="108"/>
        <v>0</v>
      </c>
      <c r="Q1334" s="291"/>
      <c r="S1334" s="292">
        <f t="shared" si="109"/>
        <v>1572.1305568882399</v>
      </c>
    </row>
    <row r="1335" spans="1:19" ht="14.1" customHeight="1">
      <c r="A1335" s="38">
        <v>1335</v>
      </c>
      <c r="B1335" s="253" t="s">
        <v>38</v>
      </c>
      <c r="C1335" s="253" t="s">
        <v>986</v>
      </c>
      <c r="D1335" s="284" t="s">
        <v>301</v>
      </c>
      <c r="E1335" s="49" t="s">
        <v>1820</v>
      </c>
      <c r="F1335" s="50" t="s">
        <v>1819</v>
      </c>
      <c r="G1335" s="268" t="s">
        <v>47</v>
      </c>
      <c r="H1335" s="268" t="s">
        <v>142</v>
      </c>
      <c r="I1335" s="286">
        <v>19.659904290909001</v>
      </c>
      <c r="J1335" s="287">
        <f t="shared" si="105"/>
        <v>80</v>
      </c>
      <c r="K1335" s="288">
        <v>80</v>
      </c>
      <c r="L1335" s="288"/>
      <c r="M1335" s="289" t="e">
        <f t="shared" si="106"/>
        <v>#DIV/0!</v>
      </c>
      <c r="N1335" s="289">
        <f t="shared" si="107"/>
        <v>0</v>
      </c>
      <c r="O1335" s="290">
        <f>IF(K1335="nio",0,IF(K1335&gt;0,VLOOKUP(G1335,'3-Productie normen'!A:K,VLOOKUP(K1335,'3-Productie normen'!$B$35:$C$41,2,FALSE),FALSE)))/VLOOKUP(B1335,'2-Kosten per locatie'!$A$12:$C$15,3,FALSE)</f>
        <v>0</v>
      </c>
      <c r="P1335" s="290">
        <f t="shared" si="108"/>
        <v>0</v>
      </c>
      <c r="Q1335" s="291"/>
      <c r="S1335" s="292">
        <f t="shared" si="109"/>
        <v>1572.79234327272</v>
      </c>
    </row>
    <row r="1336" spans="1:19" ht="14.1" customHeight="1">
      <c r="A1336" s="38">
        <v>1336</v>
      </c>
      <c r="B1336" s="253" t="s">
        <v>38</v>
      </c>
      <c r="C1336" s="253" t="s">
        <v>986</v>
      </c>
      <c r="D1336" s="284" t="s">
        <v>301</v>
      </c>
      <c r="E1336" s="49" t="s">
        <v>1821</v>
      </c>
      <c r="F1336" s="50" t="s">
        <v>1819</v>
      </c>
      <c r="G1336" s="268" t="s">
        <v>47</v>
      </c>
      <c r="H1336" s="268" t="s">
        <v>142</v>
      </c>
      <c r="I1336" s="286">
        <v>19.655744692336999</v>
      </c>
      <c r="J1336" s="287">
        <f t="shared" si="105"/>
        <v>80</v>
      </c>
      <c r="K1336" s="288">
        <v>80</v>
      </c>
      <c r="L1336" s="288"/>
      <c r="M1336" s="289" t="e">
        <f t="shared" si="106"/>
        <v>#DIV/0!</v>
      </c>
      <c r="N1336" s="289">
        <f t="shared" si="107"/>
        <v>0</v>
      </c>
      <c r="O1336" s="290">
        <f>IF(K1336="nio",0,IF(K1336&gt;0,VLOOKUP(G1336,'3-Productie normen'!A:K,VLOOKUP(K1336,'3-Productie normen'!$B$35:$C$41,2,FALSE),FALSE)))/VLOOKUP(B1336,'2-Kosten per locatie'!$A$12:$C$15,3,FALSE)</f>
        <v>0</v>
      </c>
      <c r="P1336" s="290">
        <f t="shared" si="108"/>
        <v>0</v>
      </c>
      <c r="Q1336" s="291"/>
      <c r="S1336" s="292">
        <f t="shared" si="109"/>
        <v>1572.4595753869598</v>
      </c>
    </row>
    <row r="1337" spans="1:19" ht="14.1" customHeight="1">
      <c r="A1337" s="38">
        <v>1337</v>
      </c>
      <c r="B1337" s="253" t="s">
        <v>38</v>
      </c>
      <c r="C1337" s="253" t="s">
        <v>986</v>
      </c>
      <c r="D1337" s="284" t="s">
        <v>301</v>
      </c>
      <c r="E1337" s="49" t="s">
        <v>1822</v>
      </c>
      <c r="F1337" s="50" t="s">
        <v>1819</v>
      </c>
      <c r="G1337" s="268" t="s">
        <v>47</v>
      </c>
      <c r="H1337" s="268" t="s">
        <v>142</v>
      </c>
      <c r="I1337" s="286">
        <v>19.655793351913999</v>
      </c>
      <c r="J1337" s="287">
        <f t="shared" si="105"/>
        <v>80</v>
      </c>
      <c r="K1337" s="288">
        <v>80</v>
      </c>
      <c r="L1337" s="288"/>
      <c r="M1337" s="289" t="e">
        <f t="shared" si="106"/>
        <v>#DIV/0!</v>
      </c>
      <c r="N1337" s="289">
        <f t="shared" si="107"/>
        <v>0</v>
      </c>
      <c r="O1337" s="290">
        <f>IF(K1337="nio",0,IF(K1337&gt;0,VLOOKUP(G1337,'3-Productie normen'!A:K,VLOOKUP(K1337,'3-Productie normen'!$B$35:$C$41,2,FALSE),FALSE)))/VLOOKUP(B1337,'2-Kosten per locatie'!$A$12:$C$15,3,FALSE)</f>
        <v>0</v>
      </c>
      <c r="P1337" s="290">
        <f t="shared" si="108"/>
        <v>0</v>
      </c>
      <c r="Q1337" s="291"/>
      <c r="S1337" s="292">
        <f t="shared" si="109"/>
        <v>1572.4634681531199</v>
      </c>
    </row>
    <row r="1338" spans="1:19" ht="14.1" customHeight="1">
      <c r="A1338" s="38">
        <v>1338</v>
      </c>
      <c r="B1338" s="253" t="s">
        <v>38</v>
      </c>
      <c r="C1338" s="253" t="s">
        <v>986</v>
      </c>
      <c r="D1338" s="284" t="s">
        <v>301</v>
      </c>
      <c r="E1338" s="49" t="s">
        <v>1823</v>
      </c>
      <c r="F1338" s="50" t="s">
        <v>1516</v>
      </c>
      <c r="G1338" s="271" t="s">
        <v>61</v>
      </c>
      <c r="H1338" s="268" t="s">
        <v>142</v>
      </c>
      <c r="I1338" s="286">
        <v>78.140590103918001</v>
      </c>
      <c r="J1338" s="287">
        <f t="shared" si="105"/>
        <v>200</v>
      </c>
      <c r="K1338" s="288">
        <v>200</v>
      </c>
      <c r="L1338" s="288"/>
      <c r="M1338" s="289" t="e">
        <f t="shared" si="106"/>
        <v>#DIV/0!</v>
      </c>
      <c r="N1338" s="289">
        <f t="shared" si="107"/>
        <v>0</v>
      </c>
      <c r="O1338" s="290">
        <f>IF(K1338="nio",0,IF(K1338&gt;0,VLOOKUP(G1338,'3-Productie normen'!A:K,VLOOKUP(K1338,'3-Productie normen'!$B$35:$C$41,2,FALSE),FALSE)))/VLOOKUP(B1338,'2-Kosten per locatie'!$A$12:$C$15,3,FALSE)</f>
        <v>0</v>
      </c>
      <c r="P1338" s="290">
        <f t="shared" si="108"/>
        <v>0</v>
      </c>
      <c r="Q1338" s="291"/>
      <c r="S1338" s="292">
        <f t="shared" si="109"/>
        <v>15628.118020783601</v>
      </c>
    </row>
    <row r="1339" spans="1:19" ht="14.1" customHeight="1">
      <c r="A1339" s="38">
        <v>1339</v>
      </c>
      <c r="B1339" s="253" t="s">
        <v>38</v>
      </c>
      <c r="C1339" s="253" t="s">
        <v>986</v>
      </c>
      <c r="D1339" s="284" t="s">
        <v>301</v>
      </c>
      <c r="E1339" s="49" t="s">
        <v>1824</v>
      </c>
      <c r="F1339" s="50" t="s">
        <v>210</v>
      </c>
      <c r="G1339" s="268" t="s">
        <v>49</v>
      </c>
      <c r="H1339" s="268" t="s">
        <v>164</v>
      </c>
      <c r="I1339" s="286">
        <v>87.798651802229003</v>
      </c>
      <c r="J1339" s="287">
        <f t="shared" si="105"/>
        <v>200</v>
      </c>
      <c r="K1339" s="288">
        <v>200</v>
      </c>
      <c r="L1339" s="288"/>
      <c r="M1339" s="289" t="e">
        <f t="shared" si="106"/>
        <v>#DIV/0!</v>
      </c>
      <c r="N1339" s="289">
        <f t="shared" si="107"/>
        <v>0</v>
      </c>
      <c r="O1339" s="290">
        <f>IF(K1339="nio",0,IF(K1339&gt;0,VLOOKUP(G1339,'3-Productie normen'!A:K,VLOOKUP(K1339,'3-Productie normen'!$B$35:$C$41,2,FALSE),FALSE)))/VLOOKUP(B1339,'2-Kosten per locatie'!$A$12:$C$15,3,FALSE)</f>
        <v>0</v>
      </c>
      <c r="P1339" s="290">
        <f t="shared" si="108"/>
        <v>0</v>
      </c>
      <c r="Q1339" s="291"/>
      <c r="S1339" s="292">
        <f t="shared" si="109"/>
        <v>17559.730360445799</v>
      </c>
    </row>
    <row r="1340" spans="1:19" ht="14.1" customHeight="1">
      <c r="A1340" s="38">
        <v>1340</v>
      </c>
      <c r="B1340" s="253" t="s">
        <v>38</v>
      </c>
      <c r="C1340" s="253" t="s">
        <v>986</v>
      </c>
      <c r="D1340" s="284" t="s">
        <v>301</v>
      </c>
      <c r="E1340" s="49" t="s">
        <v>1825</v>
      </c>
      <c r="F1340" s="50" t="s">
        <v>210</v>
      </c>
      <c r="G1340" s="268" t="s">
        <v>49</v>
      </c>
      <c r="H1340" s="268" t="s">
        <v>164</v>
      </c>
      <c r="I1340" s="286">
        <v>35.216758297207001</v>
      </c>
      <c r="J1340" s="287">
        <f t="shared" si="105"/>
        <v>200</v>
      </c>
      <c r="K1340" s="288">
        <v>200</v>
      </c>
      <c r="L1340" s="288"/>
      <c r="M1340" s="289" t="e">
        <f t="shared" si="106"/>
        <v>#DIV/0!</v>
      </c>
      <c r="N1340" s="289">
        <f t="shared" si="107"/>
        <v>0</v>
      </c>
      <c r="O1340" s="290">
        <f>IF(K1340="nio",0,IF(K1340&gt;0,VLOOKUP(G1340,'3-Productie normen'!A:K,VLOOKUP(K1340,'3-Productie normen'!$B$35:$C$41,2,FALSE),FALSE)))/VLOOKUP(B1340,'2-Kosten per locatie'!$A$12:$C$15,3,FALSE)</f>
        <v>0</v>
      </c>
      <c r="P1340" s="290">
        <f t="shared" si="108"/>
        <v>0</v>
      </c>
      <c r="Q1340" s="291"/>
      <c r="S1340" s="292">
        <f t="shared" si="109"/>
        <v>7043.3516594414004</v>
      </c>
    </row>
    <row r="1341" spans="1:19" ht="14.1" customHeight="1">
      <c r="A1341" s="38">
        <v>1341</v>
      </c>
      <c r="B1341" s="253" t="s">
        <v>38</v>
      </c>
      <c r="C1341" s="253" t="s">
        <v>986</v>
      </c>
      <c r="D1341" s="284" t="s">
        <v>301</v>
      </c>
      <c r="E1341" s="49" t="s">
        <v>1826</v>
      </c>
      <c r="F1341" s="50" t="s">
        <v>610</v>
      </c>
      <c r="G1341" s="271" t="s">
        <v>58</v>
      </c>
      <c r="H1341" s="268" t="s">
        <v>970</v>
      </c>
      <c r="I1341" s="286">
        <v>20.567817111240998</v>
      </c>
      <c r="J1341" s="287">
        <f t="shared" si="105"/>
        <v>200</v>
      </c>
      <c r="K1341" s="288">
        <v>200</v>
      </c>
      <c r="L1341" s="288"/>
      <c r="M1341" s="289" t="e">
        <f t="shared" si="106"/>
        <v>#DIV/0!</v>
      </c>
      <c r="N1341" s="289">
        <f t="shared" si="107"/>
        <v>0</v>
      </c>
      <c r="O1341" s="290">
        <f>IF(K1341="nio",0,IF(K1341&gt;0,VLOOKUP(G1341,'3-Productie normen'!A:K,VLOOKUP(K1341,'3-Productie normen'!$B$35:$C$41,2,FALSE),FALSE)))/VLOOKUP(B1341,'2-Kosten per locatie'!$A$12:$C$15,3,FALSE)</f>
        <v>0</v>
      </c>
      <c r="P1341" s="290">
        <f t="shared" si="108"/>
        <v>0</v>
      </c>
      <c r="Q1341" s="291"/>
      <c r="S1341" s="292">
        <f t="shared" si="109"/>
        <v>4113.5634222481995</v>
      </c>
    </row>
    <row r="1342" spans="1:19" ht="14.1" customHeight="1">
      <c r="A1342" s="38">
        <v>1342</v>
      </c>
      <c r="B1342" s="253" t="s">
        <v>38</v>
      </c>
      <c r="C1342" s="253" t="s">
        <v>986</v>
      </c>
      <c r="D1342" s="284" t="s">
        <v>301</v>
      </c>
      <c r="E1342" s="49" t="s">
        <v>1827</v>
      </c>
      <c r="F1342" s="50" t="s">
        <v>59</v>
      </c>
      <c r="G1342" s="194" t="s">
        <v>65</v>
      </c>
      <c r="H1342" s="268" t="s">
        <v>164</v>
      </c>
      <c r="I1342" s="286">
        <v>7.3679199999999998</v>
      </c>
      <c r="J1342" s="287">
        <f t="shared" si="105"/>
        <v>0</v>
      </c>
      <c r="K1342" s="288" t="s">
        <v>104</v>
      </c>
      <c r="L1342" s="288"/>
      <c r="M1342" s="289">
        <f t="shared" si="106"/>
        <v>0</v>
      </c>
      <c r="N1342" s="289">
        <f t="shared" si="107"/>
        <v>0</v>
      </c>
      <c r="O1342" s="290">
        <f>IF(K1342="nio",0,IF(K1342&gt;0,VLOOKUP(G1342,'3-Productie normen'!A:K,VLOOKUP(K1342,'3-Productie normen'!$B$35:$C$41,2,FALSE),FALSE)))/VLOOKUP(B1342,'2-Kosten per locatie'!$A$12:$C$15,3,FALSE)</f>
        <v>0</v>
      </c>
      <c r="P1342" s="290">
        <f t="shared" si="108"/>
        <v>0</v>
      </c>
      <c r="Q1342" s="291"/>
      <c r="S1342" s="292">
        <f t="shared" si="109"/>
        <v>0</v>
      </c>
    </row>
    <row r="1343" spans="1:19" ht="14.1" customHeight="1">
      <c r="A1343" s="38">
        <v>1343</v>
      </c>
      <c r="B1343" s="253" t="s">
        <v>38</v>
      </c>
      <c r="C1343" s="253" t="s">
        <v>986</v>
      </c>
      <c r="D1343" s="284" t="s">
        <v>301</v>
      </c>
      <c r="E1343" s="49" t="s">
        <v>1828</v>
      </c>
      <c r="F1343" s="50" t="s">
        <v>210</v>
      </c>
      <c r="G1343" s="268" t="s">
        <v>49</v>
      </c>
      <c r="H1343" s="268" t="s">
        <v>164</v>
      </c>
      <c r="I1343" s="286">
        <v>171.98637589190301</v>
      </c>
      <c r="J1343" s="287">
        <f t="shared" ref="J1343:J1406" si="110">SUM(K1343:L1343)</f>
        <v>200</v>
      </c>
      <c r="K1343" s="288">
        <v>200</v>
      </c>
      <c r="L1343" s="288"/>
      <c r="M1343" s="289" t="e">
        <f t="shared" ref="M1343:M1406" si="111">IF(K1343="nio",0,IF(K1343&gt;0,K1343*I1343/O1343,0))</f>
        <v>#DIV/0!</v>
      </c>
      <c r="N1343" s="289">
        <f t="shared" ref="N1343:N1406" si="112">IF(L1343&gt;0,L1343*I1343/P1343,0)</f>
        <v>0</v>
      </c>
      <c r="O1343" s="290">
        <f>IF(K1343="nio",0,IF(K1343&gt;0,VLOOKUP(G1343,'3-Productie normen'!A:K,VLOOKUP(K1343,'3-Productie normen'!$B$35:$C$41,2,FALSE),FALSE)))/VLOOKUP(B1343,'2-Kosten per locatie'!$A$12:$C$15,3,FALSE)</f>
        <v>0</v>
      </c>
      <c r="P1343" s="290">
        <f t="shared" ref="P1343:P1406" si="113">IF(L1343&gt;0,O1343*$P$8,0)</f>
        <v>0</v>
      </c>
      <c r="Q1343" s="291"/>
      <c r="S1343" s="292">
        <f t="shared" ref="S1343:S1406" si="114">J1343*I1343</f>
        <v>34397.275178380602</v>
      </c>
    </row>
    <row r="1344" spans="1:19" ht="14.1" customHeight="1">
      <c r="A1344" s="38">
        <v>1344</v>
      </c>
      <c r="B1344" s="253" t="s">
        <v>38</v>
      </c>
      <c r="C1344" s="253" t="s">
        <v>986</v>
      </c>
      <c r="D1344" s="284" t="s">
        <v>301</v>
      </c>
      <c r="E1344" s="49" t="s">
        <v>1829</v>
      </c>
      <c r="F1344" s="50" t="s">
        <v>210</v>
      </c>
      <c r="G1344" s="268" t="s">
        <v>49</v>
      </c>
      <c r="H1344" s="268" t="s">
        <v>164</v>
      </c>
      <c r="I1344" s="286">
        <v>22.468598747802002</v>
      </c>
      <c r="J1344" s="287">
        <f t="shared" si="110"/>
        <v>200</v>
      </c>
      <c r="K1344" s="288">
        <v>200</v>
      </c>
      <c r="L1344" s="288"/>
      <c r="M1344" s="289" t="e">
        <f t="shared" si="111"/>
        <v>#DIV/0!</v>
      </c>
      <c r="N1344" s="289">
        <f t="shared" si="112"/>
        <v>0</v>
      </c>
      <c r="O1344" s="290">
        <f>IF(K1344="nio",0,IF(K1344&gt;0,VLOOKUP(G1344,'3-Productie normen'!A:K,VLOOKUP(K1344,'3-Productie normen'!$B$35:$C$41,2,FALSE),FALSE)))/VLOOKUP(B1344,'2-Kosten per locatie'!$A$12:$C$15,3,FALSE)</f>
        <v>0</v>
      </c>
      <c r="P1344" s="290">
        <f t="shared" si="113"/>
        <v>0</v>
      </c>
      <c r="Q1344" s="291"/>
      <c r="S1344" s="292">
        <f t="shared" si="114"/>
        <v>4493.7197495604005</v>
      </c>
    </row>
    <row r="1345" spans="1:19" ht="14.1" customHeight="1">
      <c r="A1345" s="38">
        <v>1345</v>
      </c>
      <c r="B1345" s="253" t="s">
        <v>38</v>
      </c>
      <c r="C1345" s="253" t="s">
        <v>986</v>
      </c>
      <c r="D1345" s="284" t="s">
        <v>301</v>
      </c>
      <c r="E1345" s="49" t="s">
        <v>1830</v>
      </c>
      <c r="F1345" s="50" t="s">
        <v>1610</v>
      </c>
      <c r="G1345" s="268" t="s">
        <v>48</v>
      </c>
      <c r="H1345" s="268" t="s">
        <v>139</v>
      </c>
      <c r="I1345" s="286">
        <v>5.6400001638850004</v>
      </c>
      <c r="J1345" s="287">
        <f t="shared" si="110"/>
        <v>400</v>
      </c>
      <c r="K1345" s="288">
        <v>200</v>
      </c>
      <c r="L1345" s="288">
        <v>200</v>
      </c>
      <c r="M1345" s="289" t="e">
        <f t="shared" si="111"/>
        <v>#DIV/0!</v>
      </c>
      <c r="N1345" s="289" t="e">
        <f t="shared" si="112"/>
        <v>#DIV/0!</v>
      </c>
      <c r="O1345" s="290">
        <f>IF(K1345="nio",0,IF(K1345&gt;0,VLOOKUP(G1345,'3-Productie normen'!A:K,VLOOKUP(K1345,'3-Productie normen'!$B$35:$C$41,2,FALSE),FALSE)))/VLOOKUP(B1345,'2-Kosten per locatie'!$A$12:$C$15,3,FALSE)</f>
        <v>0</v>
      </c>
      <c r="P1345" s="290">
        <f t="shared" si="113"/>
        <v>0</v>
      </c>
      <c r="Q1345" s="291"/>
      <c r="S1345" s="292">
        <f t="shared" si="114"/>
        <v>2256.0000655540002</v>
      </c>
    </row>
    <row r="1346" spans="1:19" ht="14.1" customHeight="1">
      <c r="A1346" s="38">
        <v>1346</v>
      </c>
      <c r="B1346" s="253" t="s">
        <v>38</v>
      </c>
      <c r="C1346" s="253" t="s">
        <v>986</v>
      </c>
      <c r="D1346" s="284" t="s">
        <v>301</v>
      </c>
      <c r="E1346" s="49" t="s">
        <v>1831</v>
      </c>
      <c r="F1346" s="50" t="s">
        <v>1404</v>
      </c>
      <c r="G1346" s="268" t="s">
        <v>48</v>
      </c>
      <c r="H1346" s="268" t="s">
        <v>139</v>
      </c>
      <c r="I1346" s="286">
        <v>1.6919731259090001</v>
      </c>
      <c r="J1346" s="287">
        <f t="shared" si="110"/>
        <v>400</v>
      </c>
      <c r="K1346" s="288">
        <v>200</v>
      </c>
      <c r="L1346" s="288">
        <v>200</v>
      </c>
      <c r="M1346" s="289" t="e">
        <f t="shared" si="111"/>
        <v>#DIV/0!</v>
      </c>
      <c r="N1346" s="289" t="e">
        <f t="shared" si="112"/>
        <v>#DIV/0!</v>
      </c>
      <c r="O1346" s="290">
        <f>IF(K1346="nio",0,IF(K1346&gt;0,VLOOKUP(G1346,'3-Productie normen'!A:K,VLOOKUP(K1346,'3-Productie normen'!$B$35:$C$41,2,FALSE),FALSE)))/VLOOKUP(B1346,'2-Kosten per locatie'!$A$12:$C$15,3,FALSE)</f>
        <v>0</v>
      </c>
      <c r="P1346" s="290">
        <f t="shared" si="113"/>
        <v>0</v>
      </c>
      <c r="Q1346" s="291"/>
      <c r="S1346" s="292">
        <f t="shared" si="114"/>
        <v>676.78925036359999</v>
      </c>
    </row>
    <row r="1347" spans="1:19" ht="14.1" customHeight="1">
      <c r="A1347" s="38">
        <v>1347</v>
      </c>
      <c r="B1347" s="253" t="s">
        <v>38</v>
      </c>
      <c r="C1347" s="253" t="s">
        <v>986</v>
      </c>
      <c r="D1347" s="284" t="s">
        <v>301</v>
      </c>
      <c r="E1347" s="49" t="s">
        <v>1832</v>
      </c>
      <c r="F1347" s="50" t="s">
        <v>1406</v>
      </c>
      <c r="G1347" s="268" t="s">
        <v>48</v>
      </c>
      <c r="H1347" s="268" t="s">
        <v>139</v>
      </c>
      <c r="I1347" s="286">
        <v>1.6215000254</v>
      </c>
      <c r="J1347" s="287">
        <f t="shared" si="110"/>
        <v>400</v>
      </c>
      <c r="K1347" s="288">
        <v>200</v>
      </c>
      <c r="L1347" s="288">
        <v>200</v>
      </c>
      <c r="M1347" s="289" t="e">
        <f t="shared" si="111"/>
        <v>#DIV/0!</v>
      </c>
      <c r="N1347" s="289" t="e">
        <f t="shared" si="112"/>
        <v>#DIV/0!</v>
      </c>
      <c r="O1347" s="290">
        <f>IF(K1347="nio",0,IF(K1347&gt;0,VLOOKUP(G1347,'3-Productie normen'!A:K,VLOOKUP(K1347,'3-Productie normen'!$B$35:$C$41,2,FALSE),FALSE)))/VLOOKUP(B1347,'2-Kosten per locatie'!$A$12:$C$15,3,FALSE)</f>
        <v>0</v>
      </c>
      <c r="P1347" s="290">
        <f t="shared" si="113"/>
        <v>0</v>
      </c>
      <c r="Q1347" s="291"/>
      <c r="S1347" s="292">
        <f t="shared" si="114"/>
        <v>648.60001016000001</v>
      </c>
    </row>
    <row r="1348" spans="1:19" ht="14.1" customHeight="1">
      <c r="A1348" s="38">
        <v>1348</v>
      </c>
      <c r="B1348" s="253" t="s">
        <v>38</v>
      </c>
      <c r="C1348" s="253" t="s">
        <v>986</v>
      </c>
      <c r="D1348" s="284" t="s">
        <v>301</v>
      </c>
      <c r="E1348" s="49" t="s">
        <v>1833</v>
      </c>
      <c r="F1348" s="50" t="s">
        <v>289</v>
      </c>
      <c r="G1348" s="194" t="s">
        <v>65</v>
      </c>
      <c r="H1348" s="268" t="s">
        <v>164</v>
      </c>
      <c r="I1348" s="286">
        <v>5.2852254205770004</v>
      </c>
      <c r="J1348" s="287">
        <f t="shared" si="110"/>
        <v>0</v>
      </c>
      <c r="K1348" s="288" t="s">
        <v>104</v>
      </c>
      <c r="L1348" s="288"/>
      <c r="M1348" s="289">
        <f t="shared" si="111"/>
        <v>0</v>
      </c>
      <c r="N1348" s="289">
        <f t="shared" si="112"/>
        <v>0</v>
      </c>
      <c r="O1348" s="290">
        <f>IF(K1348="nio",0,IF(K1348&gt;0,VLOOKUP(G1348,'3-Productie normen'!A:K,VLOOKUP(K1348,'3-Productie normen'!$B$35:$C$41,2,FALSE),FALSE)))/VLOOKUP(B1348,'2-Kosten per locatie'!$A$12:$C$15,3,FALSE)</f>
        <v>0</v>
      </c>
      <c r="P1348" s="290">
        <f t="shared" si="113"/>
        <v>0</v>
      </c>
      <c r="Q1348" s="291"/>
      <c r="S1348" s="292">
        <f t="shared" si="114"/>
        <v>0</v>
      </c>
    </row>
    <row r="1349" spans="1:19" ht="14.1" customHeight="1">
      <c r="A1349" s="38">
        <v>1349</v>
      </c>
      <c r="B1349" s="253" t="s">
        <v>38</v>
      </c>
      <c r="C1349" s="253" t="s">
        <v>986</v>
      </c>
      <c r="D1349" s="284" t="s">
        <v>301</v>
      </c>
      <c r="E1349" s="49" t="s">
        <v>1834</v>
      </c>
      <c r="F1349" s="50" t="s">
        <v>289</v>
      </c>
      <c r="G1349" s="194" t="s">
        <v>65</v>
      </c>
      <c r="H1349" s="268" t="s">
        <v>164</v>
      </c>
      <c r="I1349" s="286">
        <v>0.43767636124600001</v>
      </c>
      <c r="J1349" s="287">
        <f t="shared" si="110"/>
        <v>0</v>
      </c>
      <c r="K1349" s="288" t="s">
        <v>104</v>
      </c>
      <c r="L1349" s="288"/>
      <c r="M1349" s="289">
        <f t="shared" si="111"/>
        <v>0</v>
      </c>
      <c r="N1349" s="289">
        <f t="shared" si="112"/>
        <v>0</v>
      </c>
      <c r="O1349" s="290">
        <f>IF(K1349="nio",0,IF(K1349&gt;0,VLOOKUP(G1349,'3-Productie normen'!A:K,VLOOKUP(K1349,'3-Productie normen'!$B$35:$C$41,2,FALSE),FALSE)))/VLOOKUP(B1349,'2-Kosten per locatie'!$A$12:$C$15,3,FALSE)</f>
        <v>0</v>
      </c>
      <c r="P1349" s="290">
        <f t="shared" si="113"/>
        <v>0</v>
      </c>
      <c r="Q1349" s="291"/>
      <c r="S1349" s="292">
        <f t="shared" si="114"/>
        <v>0</v>
      </c>
    </row>
    <row r="1350" spans="1:19" ht="14.1" customHeight="1">
      <c r="A1350" s="38">
        <v>1350</v>
      </c>
      <c r="B1350" s="253" t="s">
        <v>38</v>
      </c>
      <c r="C1350" s="253" t="s">
        <v>986</v>
      </c>
      <c r="D1350" s="284" t="s">
        <v>301</v>
      </c>
      <c r="E1350" s="49" t="s">
        <v>1835</v>
      </c>
      <c r="F1350" s="50" t="s">
        <v>610</v>
      </c>
      <c r="G1350" s="271" t="s">
        <v>58</v>
      </c>
      <c r="H1350" s="268" t="s">
        <v>970</v>
      </c>
      <c r="I1350" s="286">
        <v>2.3078400000000001</v>
      </c>
      <c r="J1350" s="287">
        <f t="shared" si="110"/>
        <v>200</v>
      </c>
      <c r="K1350" s="288">
        <v>200</v>
      </c>
      <c r="L1350" s="288"/>
      <c r="M1350" s="289" t="e">
        <f t="shared" si="111"/>
        <v>#DIV/0!</v>
      </c>
      <c r="N1350" s="289">
        <f t="shared" si="112"/>
        <v>0</v>
      </c>
      <c r="O1350" s="290">
        <f>IF(K1350="nio",0,IF(K1350&gt;0,VLOOKUP(G1350,'3-Productie normen'!A:K,VLOOKUP(K1350,'3-Productie normen'!$B$35:$C$41,2,FALSE),FALSE)))/VLOOKUP(B1350,'2-Kosten per locatie'!$A$12:$C$15,3,FALSE)</f>
        <v>0</v>
      </c>
      <c r="P1350" s="290">
        <f t="shared" si="113"/>
        <v>0</v>
      </c>
      <c r="Q1350" s="291"/>
      <c r="S1350" s="292">
        <f t="shared" si="114"/>
        <v>461.56800000000004</v>
      </c>
    </row>
    <row r="1351" spans="1:19" ht="14.1" customHeight="1">
      <c r="A1351" s="38">
        <v>1351</v>
      </c>
      <c r="B1351" s="253" t="s">
        <v>38</v>
      </c>
      <c r="C1351" s="253" t="s">
        <v>986</v>
      </c>
      <c r="D1351" s="284" t="s">
        <v>301</v>
      </c>
      <c r="E1351" s="49" t="s">
        <v>1836</v>
      </c>
      <c r="F1351" s="50" t="s">
        <v>1618</v>
      </c>
      <c r="G1351" s="268" t="s">
        <v>48</v>
      </c>
      <c r="H1351" s="268" t="s">
        <v>139</v>
      </c>
      <c r="I1351" s="286">
        <v>5.64</v>
      </c>
      <c r="J1351" s="287">
        <f t="shared" si="110"/>
        <v>400</v>
      </c>
      <c r="K1351" s="288">
        <v>200</v>
      </c>
      <c r="L1351" s="288">
        <v>200</v>
      </c>
      <c r="M1351" s="289" t="e">
        <f t="shared" si="111"/>
        <v>#DIV/0!</v>
      </c>
      <c r="N1351" s="289" t="e">
        <f t="shared" si="112"/>
        <v>#DIV/0!</v>
      </c>
      <c r="O1351" s="290">
        <f>IF(K1351="nio",0,IF(K1351&gt;0,VLOOKUP(G1351,'3-Productie normen'!A:K,VLOOKUP(K1351,'3-Productie normen'!$B$35:$C$41,2,FALSE),FALSE)))/VLOOKUP(B1351,'2-Kosten per locatie'!$A$12:$C$15,3,FALSE)</f>
        <v>0</v>
      </c>
      <c r="P1351" s="290">
        <f t="shared" si="113"/>
        <v>0</v>
      </c>
      <c r="Q1351" s="291"/>
      <c r="S1351" s="292">
        <f t="shared" si="114"/>
        <v>2256</v>
      </c>
    </row>
    <row r="1352" spans="1:19" ht="14.1" customHeight="1">
      <c r="A1352" s="38">
        <v>1352</v>
      </c>
      <c r="B1352" s="253" t="s">
        <v>38</v>
      </c>
      <c r="C1352" s="253" t="s">
        <v>986</v>
      </c>
      <c r="D1352" s="284" t="s">
        <v>301</v>
      </c>
      <c r="E1352" s="49" t="s">
        <v>1837</v>
      </c>
      <c r="F1352" s="50" t="s">
        <v>1399</v>
      </c>
      <c r="G1352" s="268" t="s">
        <v>48</v>
      </c>
      <c r="H1352" s="268" t="s">
        <v>139</v>
      </c>
      <c r="I1352" s="286">
        <v>1.6919999999999999</v>
      </c>
      <c r="J1352" s="287">
        <f t="shared" si="110"/>
        <v>400</v>
      </c>
      <c r="K1352" s="288">
        <v>200</v>
      </c>
      <c r="L1352" s="288">
        <v>200</v>
      </c>
      <c r="M1352" s="289" t="e">
        <f t="shared" si="111"/>
        <v>#DIV/0!</v>
      </c>
      <c r="N1352" s="289" t="e">
        <f t="shared" si="112"/>
        <v>#DIV/0!</v>
      </c>
      <c r="O1352" s="290">
        <f>IF(K1352="nio",0,IF(K1352&gt;0,VLOOKUP(G1352,'3-Productie normen'!A:K,VLOOKUP(K1352,'3-Productie normen'!$B$35:$C$41,2,FALSE),FALSE)))/VLOOKUP(B1352,'2-Kosten per locatie'!$A$12:$C$15,3,FALSE)</f>
        <v>0</v>
      </c>
      <c r="P1352" s="290">
        <f t="shared" si="113"/>
        <v>0</v>
      </c>
      <c r="Q1352" s="291"/>
      <c r="S1352" s="292">
        <f t="shared" si="114"/>
        <v>676.8</v>
      </c>
    </row>
    <row r="1353" spans="1:19" ht="14.1" customHeight="1">
      <c r="A1353" s="38">
        <v>1353</v>
      </c>
      <c r="B1353" s="253" t="s">
        <v>38</v>
      </c>
      <c r="C1353" s="253" t="s">
        <v>986</v>
      </c>
      <c r="D1353" s="284" t="s">
        <v>301</v>
      </c>
      <c r="E1353" s="49" t="s">
        <v>1838</v>
      </c>
      <c r="F1353" s="50" t="s">
        <v>1397</v>
      </c>
      <c r="G1353" s="268" t="s">
        <v>48</v>
      </c>
      <c r="H1353" s="268" t="s">
        <v>139</v>
      </c>
      <c r="I1353" s="286">
        <v>1.6214999999999999</v>
      </c>
      <c r="J1353" s="287">
        <f t="shared" si="110"/>
        <v>400</v>
      </c>
      <c r="K1353" s="288">
        <v>200</v>
      </c>
      <c r="L1353" s="288">
        <v>200</v>
      </c>
      <c r="M1353" s="289" t="e">
        <f t="shared" si="111"/>
        <v>#DIV/0!</v>
      </c>
      <c r="N1353" s="289" t="e">
        <f t="shared" si="112"/>
        <v>#DIV/0!</v>
      </c>
      <c r="O1353" s="290">
        <f>IF(K1353="nio",0,IF(K1353&gt;0,VLOOKUP(G1353,'3-Productie normen'!A:K,VLOOKUP(K1353,'3-Productie normen'!$B$35:$C$41,2,FALSE),FALSE)))/VLOOKUP(B1353,'2-Kosten per locatie'!$A$12:$C$15,3,FALSE)</f>
        <v>0</v>
      </c>
      <c r="P1353" s="290">
        <f t="shared" si="113"/>
        <v>0</v>
      </c>
      <c r="Q1353" s="291"/>
      <c r="S1353" s="292">
        <f t="shared" si="114"/>
        <v>648.6</v>
      </c>
    </row>
    <row r="1354" spans="1:19" ht="14.1" customHeight="1">
      <c r="A1354" s="38">
        <v>1354</v>
      </c>
      <c r="B1354" s="253" t="s">
        <v>38</v>
      </c>
      <c r="C1354" s="253" t="s">
        <v>986</v>
      </c>
      <c r="D1354" s="284" t="s">
        <v>301</v>
      </c>
      <c r="E1354" s="49" t="s">
        <v>1839</v>
      </c>
      <c r="F1354" s="50" t="s">
        <v>1624</v>
      </c>
      <c r="G1354" s="194" t="s">
        <v>65</v>
      </c>
      <c r="H1354" s="268" t="s">
        <v>164</v>
      </c>
      <c r="I1354" s="286">
        <v>5.2852251339169998</v>
      </c>
      <c r="J1354" s="287">
        <f t="shared" si="110"/>
        <v>0</v>
      </c>
      <c r="K1354" s="288" t="s">
        <v>104</v>
      </c>
      <c r="L1354" s="288"/>
      <c r="M1354" s="289">
        <f t="shared" si="111"/>
        <v>0</v>
      </c>
      <c r="N1354" s="289">
        <f t="shared" si="112"/>
        <v>0</v>
      </c>
      <c r="O1354" s="290">
        <f>IF(K1354="nio",0,IF(K1354&gt;0,VLOOKUP(G1354,'3-Productie normen'!A:K,VLOOKUP(K1354,'3-Productie normen'!$B$35:$C$41,2,FALSE),FALSE)))/VLOOKUP(B1354,'2-Kosten per locatie'!$A$12:$C$15,3,FALSE)</f>
        <v>0</v>
      </c>
      <c r="P1354" s="290">
        <f t="shared" si="113"/>
        <v>0</v>
      </c>
      <c r="Q1354" s="291"/>
      <c r="S1354" s="292">
        <f t="shared" si="114"/>
        <v>0</v>
      </c>
    </row>
    <row r="1355" spans="1:19" ht="14.1" customHeight="1">
      <c r="A1355" s="38">
        <v>1355</v>
      </c>
      <c r="B1355" s="253" t="s">
        <v>38</v>
      </c>
      <c r="C1355" s="253" t="s">
        <v>986</v>
      </c>
      <c r="D1355" s="284" t="s">
        <v>301</v>
      </c>
      <c r="E1355" s="49" t="s">
        <v>1840</v>
      </c>
      <c r="F1355" s="50" t="s">
        <v>771</v>
      </c>
      <c r="G1355" s="268" t="s">
        <v>50</v>
      </c>
      <c r="H1355" s="268" t="s">
        <v>164</v>
      </c>
      <c r="I1355" s="286">
        <v>2.444</v>
      </c>
      <c r="J1355" s="287">
        <f t="shared" si="110"/>
        <v>200</v>
      </c>
      <c r="K1355" s="288">
        <v>200</v>
      </c>
      <c r="L1355" s="288"/>
      <c r="M1355" s="289" t="e">
        <f t="shared" si="111"/>
        <v>#DIV/0!</v>
      </c>
      <c r="N1355" s="289">
        <f t="shared" si="112"/>
        <v>0</v>
      </c>
      <c r="O1355" s="290">
        <f>IF(K1355="nio",0,IF(K1355&gt;0,VLOOKUP(G1355,'3-Productie normen'!A:K,VLOOKUP(K1355,'3-Productie normen'!$B$35:$C$41,2,FALSE),FALSE)))/VLOOKUP(B1355,'2-Kosten per locatie'!$A$12:$C$15,3,FALSE)</f>
        <v>0</v>
      </c>
      <c r="P1355" s="290">
        <f t="shared" si="113"/>
        <v>0</v>
      </c>
      <c r="Q1355" s="291"/>
      <c r="S1355" s="292">
        <f t="shared" si="114"/>
        <v>488.8</v>
      </c>
    </row>
    <row r="1356" spans="1:19" ht="14.1" customHeight="1">
      <c r="A1356" s="38">
        <v>1356</v>
      </c>
      <c r="B1356" s="253" t="s">
        <v>38</v>
      </c>
      <c r="C1356" s="253" t="s">
        <v>986</v>
      </c>
      <c r="D1356" s="284" t="s">
        <v>301</v>
      </c>
      <c r="E1356" s="49" t="s">
        <v>1841</v>
      </c>
      <c r="F1356" s="50" t="s">
        <v>1411</v>
      </c>
      <c r="G1356" s="268" t="s">
        <v>47</v>
      </c>
      <c r="H1356" s="268" t="s">
        <v>164</v>
      </c>
      <c r="I1356" s="286">
        <v>2.4440002158629999</v>
      </c>
      <c r="J1356" s="287">
        <f t="shared" si="110"/>
        <v>80</v>
      </c>
      <c r="K1356" s="288">
        <v>80</v>
      </c>
      <c r="L1356" s="288"/>
      <c r="M1356" s="289" t="e">
        <f t="shared" si="111"/>
        <v>#DIV/0!</v>
      </c>
      <c r="N1356" s="289">
        <f t="shared" si="112"/>
        <v>0</v>
      </c>
      <c r="O1356" s="290">
        <f>IF(K1356="nio",0,IF(K1356&gt;0,VLOOKUP(G1356,'3-Productie normen'!A:K,VLOOKUP(K1356,'3-Productie normen'!$B$35:$C$41,2,FALSE),FALSE)))/VLOOKUP(B1356,'2-Kosten per locatie'!$A$12:$C$15,3,FALSE)</f>
        <v>0</v>
      </c>
      <c r="P1356" s="290">
        <f t="shared" si="113"/>
        <v>0</v>
      </c>
      <c r="Q1356" s="291"/>
      <c r="S1356" s="292">
        <f t="shared" si="114"/>
        <v>195.52001726903998</v>
      </c>
    </row>
    <row r="1357" spans="1:19" ht="14.1" customHeight="1">
      <c r="A1357" s="38">
        <v>1357</v>
      </c>
      <c r="B1357" s="253" t="s">
        <v>38</v>
      </c>
      <c r="C1357" s="253" t="s">
        <v>986</v>
      </c>
      <c r="D1357" s="284" t="s">
        <v>301</v>
      </c>
      <c r="E1357" s="49" t="s">
        <v>1842</v>
      </c>
      <c r="F1357" s="50" t="s">
        <v>138</v>
      </c>
      <c r="G1357" s="194" t="s">
        <v>65</v>
      </c>
      <c r="H1357" s="268" t="s">
        <v>164</v>
      </c>
      <c r="I1357" s="286">
        <v>4.3719868788239999</v>
      </c>
      <c r="J1357" s="287">
        <f t="shared" si="110"/>
        <v>0</v>
      </c>
      <c r="K1357" s="288" t="s">
        <v>104</v>
      </c>
      <c r="L1357" s="288"/>
      <c r="M1357" s="289">
        <f t="shared" si="111"/>
        <v>0</v>
      </c>
      <c r="N1357" s="289">
        <f t="shared" si="112"/>
        <v>0</v>
      </c>
      <c r="O1357" s="290">
        <f>IF(K1357="nio",0,IF(K1357&gt;0,VLOOKUP(G1357,'3-Productie normen'!A:K,VLOOKUP(K1357,'3-Productie normen'!$B$35:$C$41,2,FALSE),FALSE)))/VLOOKUP(B1357,'2-Kosten per locatie'!$A$12:$C$15,3,FALSE)</f>
        <v>0</v>
      </c>
      <c r="P1357" s="290">
        <f t="shared" si="113"/>
        <v>0</v>
      </c>
      <c r="Q1357" s="291"/>
      <c r="S1357" s="292">
        <f t="shared" si="114"/>
        <v>0</v>
      </c>
    </row>
    <row r="1358" spans="1:19" ht="14.1" customHeight="1">
      <c r="A1358" s="38">
        <v>1358</v>
      </c>
      <c r="B1358" s="253" t="s">
        <v>38</v>
      </c>
      <c r="C1358" s="253" t="s">
        <v>986</v>
      </c>
      <c r="D1358" s="284" t="s">
        <v>301</v>
      </c>
      <c r="E1358" s="49" t="s">
        <v>1843</v>
      </c>
      <c r="F1358" s="50" t="s">
        <v>289</v>
      </c>
      <c r="G1358" s="194" t="s">
        <v>65</v>
      </c>
      <c r="H1358" s="268" t="s">
        <v>164</v>
      </c>
      <c r="I1358" s="286">
        <v>4.0288803682829997</v>
      </c>
      <c r="J1358" s="287">
        <f t="shared" si="110"/>
        <v>0</v>
      </c>
      <c r="K1358" s="288" t="s">
        <v>104</v>
      </c>
      <c r="L1358" s="288"/>
      <c r="M1358" s="289">
        <f t="shared" si="111"/>
        <v>0</v>
      </c>
      <c r="N1358" s="289">
        <f t="shared" si="112"/>
        <v>0</v>
      </c>
      <c r="O1358" s="290">
        <f>IF(K1358="nio",0,IF(K1358&gt;0,VLOOKUP(G1358,'3-Productie normen'!A:K,VLOOKUP(K1358,'3-Productie normen'!$B$35:$C$41,2,FALSE),FALSE)))/VLOOKUP(B1358,'2-Kosten per locatie'!$A$12:$C$15,3,FALSE)</f>
        <v>0</v>
      </c>
      <c r="P1358" s="290">
        <f t="shared" si="113"/>
        <v>0</v>
      </c>
      <c r="Q1358" s="291"/>
      <c r="S1358" s="292">
        <f t="shared" si="114"/>
        <v>0</v>
      </c>
    </row>
    <row r="1359" spans="1:19" ht="14.1" customHeight="1">
      <c r="A1359" s="38">
        <v>1359</v>
      </c>
      <c r="B1359" s="253" t="s">
        <v>38</v>
      </c>
      <c r="C1359" s="253" t="s">
        <v>986</v>
      </c>
      <c r="D1359" s="284" t="s">
        <v>301</v>
      </c>
      <c r="E1359" s="49" t="s">
        <v>1844</v>
      </c>
      <c r="F1359" s="50" t="s">
        <v>1845</v>
      </c>
      <c r="G1359" s="268" t="s">
        <v>48</v>
      </c>
      <c r="H1359" s="268" t="s">
        <v>139</v>
      </c>
      <c r="I1359" s="286">
        <v>11.234707909725</v>
      </c>
      <c r="J1359" s="287">
        <f t="shared" si="110"/>
        <v>400</v>
      </c>
      <c r="K1359" s="288">
        <v>200</v>
      </c>
      <c r="L1359" s="288">
        <v>200</v>
      </c>
      <c r="M1359" s="289" t="e">
        <f t="shared" si="111"/>
        <v>#DIV/0!</v>
      </c>
      <c r="N1359" s="289" t="e">
        <f t="shared" si="112"/>
        <v>#DIV/0!</v>
      </c>
      <c r="O1359" s="290">
        <f>IF(K1359="nio",0,IF(K1359&gt;0,VLOOKUP(G1359,'3-Productie normen'!A:K,VLOOKUP(K1359,'3-Productie normen'!$B$35:$C$41,2,FALSE),FALSE)))/VLOOKUP(B1359,'2-Kosten per locatie'!$A$12:$C$15,3,FALSE)</f>
        <v>0</v>
      </c>
      <c r="P1359" s="290">
        <f t="shared" si="113"/>
        <v>0</v>
      </c>
      <c r="Q1359" s="291"/>
      <c r="S1359" s="292">
        <f t="shared" si="114"/>
        <v>4493.8831638900001</v>
      </c>
    </row>
    <row r="1360" spans="1:19" ht="14.1" customHeight="1">
      <c r="A1360" s="38">
        <v>1360</v>
      </c>
      <c r="B1360" s="253" t="s">
        <v>38</v>
      </c>
      <c r="C1360" s="253" t="s">
        <v>986</v>
      </c>
      <c r="D1360" s="284" t="s">
        <v>301</v>
      </c>
      <c r="E1360" s="49" t="s">
        <v>1846</v>
      </c>
      <c r="F1360" s="50" t="s">
        <v>1217</v>
      </c>
      <c r="G1360" s="268" t="s">
        <v>48</v>
      </c>
      <c r="H1360" s="268" t="s">
        <v>139</v>
      </c>
      <c r="I1360" s="286">
        <v>1.9009070627869999</v>
      </c>
      <c r="J1360" s="287">
        <f t="shared" si="110"/>
        <v>400</v>
      </c>
      <c r="K1360" s="288">
        <v>200</v>
      </c>
      <c r="L1360" s="288">
        <v>200</v>
      </c>
      <c r="M1360" s="289" t="e">
        <f t="shared" si="111"/>
        <v>#DIV/0!</v>
      </c>
      <c r="N1360" s="289" t="e">
        <f t="shared" si="112"/>
        <v>#DIV/0!</v>
      </c>
      <c r="O1360" s="290">
        <f>IF(K1360="nio",0,IF(K1360&gt;0,VLOOKUP(G1360,'3-Productie normen'!A:K,VLOOKUP(K1360,'3-Productie normen'!$B$35:$C$41,2,FALSE),FALSE)))/VLOOKUP(B1360,'2-Kosten per locatie'!$A$12:$C$15,3,FALSE)</f>
        <v>0</v>
      </c>
      <c r="P1360" s="290">
        <f t="shared" si="113"/>
        <v>0</v>
      </c>
      <c r="Q1360" s="291"/>
      <c r="S1360" s="292">
        <f t="shared" si="114"/>
        <v>760.36282511479999</v>
      </c>
    </row>
    <row r="1361" spans="1:19" ht="14.1" customHeight="1">
      <c r="A1361" s="38">
        <v>1361</v>
      </c>
      <c r="B1361" s="253" t="s">
        <v>38</v>
      </c>
      <c r="C1361" s="253" t="s">
        <v>986</v>
      </c>
      <c r="D1361" s="284" t="s">
        <v>301</v>
      </c>
      <c r="E1361" s="49" t="s">
        <v>1847</v>
      </c>
      <c r="F1361" s="50" t="s">
        <v>1217</v>
      </c>
      <c r="G1361" s="268" t="s">
        <v>48</v>
      </c>
      <c r="H1361" s="268" t="s">
        <v>139</v>
      </c>
      <c r="I1361" s="286">
        <v>1.9014737214890001</v>
      </c>
      <c r="J1361" s="287">
        <f t="shared" si="110"/>
        <v>400</v>
      </c>
      <c r="K1361" s="288">
        <v>200</v>
      </c>
      <c r="L1361" s="288">
        <v>200</v>
      </c>
      <c r="M1361" s="289" t="e">
        <f t="shared" si="111"/>
        <v>#DIV/0!</v>
      </c>
      <c r="N1361" s="289" t="e">
        <f t="shared" si="112"/>
        <v>#DIV/0!</v>
      </c>
      <c r="O1361" s="290">
        <f>IF(K1361="nio",0,IF(K1361&gt;0,VLOOKUP(G1361,'3-Productie normen'!A:K,VLOOKUP(K1361,'3-Productie normen'!$B$35:$C$41,2,FALSE),FALSE)))/VLOOKUP(B1361,'2-Kosten per locatie'!$A$12:$C$15,3,FALSE)</f>
        <v>0</v>
      </c>
      <c r="P1361" s="290">
        <f t="shared" si="113"/>
        <v>0</v>
      </c>
      <c r="Q1361" s="291"/>
      <c r="S1361" s="292">
        <f t="shared" si="114"/>
        <v>760.58948859560007</v>
      </c>
    </row>
    <row r="1362" spans="1:19" ht="14.1" customHeight="1">
      <c r="A1362" s="38">
        <v>1362</v>
      </c>
      <c r="B1362" s="253" t="s">
        <v>38</v>
      </c>
      <c r="C1362" s="253" t="s">
        <v>986</v>
      </c>
      <c r="D1362" s="284" t="s">
        <v>301</v>
      </c>
      <c r="E1362" s="49" t="s">
        <v>1848</v>
      </c>
      <c r="F1362" s="50" t="s">
        <v>1217</v>
      </c>
      <c r="G1362" s="268" t="s">
        <v>48</v>
      </c>
      <c r="H1362" s="268" t="s">
        <v>139</v>
      </c>
      <c r="I1362" s="286">
        <v>1.9023769903509999</v>
      </c>
      <c r="J1362" s="287">
        <f t="shared" si="110"/>
        <v>400</v>
      </c>
      <c r="K1362" s="288">
        <v>200</v>
      </c>
      <c r="L1362" s="288">
        <v>200</v>
      </c>
      <c r="M1362" s="289" t="e">
        <f t="shared" si="111"/>
        <v>#DIV/0!</v>
      </c>
      <c r="N1362" s="289" t="e">
        <f t="shared" si="112"/>
        <v>#DIV/0!</v>
      </c>
      <c r="O1362" s="290">
        <f>IF(K1362="nio",0,IF(K1362&gt;0,VLOOKUP(G1362,'3-Productie normen'!A:K,VLOOKUP(K1362,'3-Productie normen'!$B$35:$C$41,2,FALSE),FALSE)))/VLOOKUP(B1362,'2-Kosten per locatie'!$A$12:$C$15,3,FALSE)</f>
        <v>0</v>
      </c>
      <c r="P1362" s="290">
        <f t="shared" si="113"/>
        <v>0</v>
      </c>
      <c r="Q1362" s="291"/>
      <c r="S1362" s="292">
        <f t="shared" si="114"/>
        <v>760.95079614040003</v>
      </c>
    </row>
    <row r="1363" spans="1:19" ht="14.1" customHeight="1">
      <c r="A1363" s="38">
        <v>1363</v>
      </c>
      <c r="B1363" s="253" t="s">
        <v>38</v>
      </c>
      <c r="C1363" s="253" t="s">
        <v>986</v>
      </c>
      <c r="D1363" s="284" t="s">
        <v>301</v>
      </c>
      <c r="E1363" s="49" t="s">
        <v>1849</v>
      </c>
      <c r="F1363" s="50" t="s">
        <v>1217</v>
      </c>
      <c r="G1363" s="268" t="s">
        <v>48</v>
      </c>
      <c r="H1363" s="268" t="s">
        <v>139</v>
      </c>
      <c r="I1363" s="286">
        <v>1.8325278403559999</v>
      </c>
      <c r="J1363" s="287">
        <f t="shared" si="110"/>
        <v>400</v>
      </c>
      <c r="K1363" s="288">
        <v>200</v>
      </c>
      <c r="L1363" s="288">
        <v>200</v>
      </c>
      <c r="M1363" s="289" t="e">
        <f t="shared" si="111"/>
        <v>#DIV/0!</v>
      </c>
      <c r="N1363" s="289" t="e">
        <f t="shared" si="112"/>
        <v>#DIV/0!</v>
      </c>
      <c r="O1363" s="290">
        <f>IF(K1363="nio",0,IF(K1363&gt;0,VLOOKUP(G1363,'3-Productie normen'!A:K,VLOOKUP(K1363,'3-Productie normen'!$B$35:$C$41,2,FALSE),FALSE)))/VLOOKUP(B1363,'2-Kosten per locatie'!$A$12:$C$15,3,FALSE)</f>
        <v>0</v>
      </c>
      <c r="P1363" s="290">
        <f t="shared" si="113"/>
        <v>0</v>
      </c>
      <c r="Q1363" s="291"/>
      <c r="S1363" s="292">
        <f t="shared" si="114"/>
        <v>733.01113614240001</v>
      </c>
    </row>
    <row r="1364" spans="1:19" ht="14.1" customHeight="1">
      <c r="A1364" s="38">
        <v>1364</v>
      </c>
      <c r="B1364" s="253" t="s">
        <v>38</v>
      </c>
      <c r="C1364" s="253" t="s">
        <v>986</v>
      </c>
      <c r="D1364" s="284" t="s">
        <v>372</v>
      </c>
      <c r="E1364" s="49" t="s">
        <v>1850</v>
      </c>
      <c r="F1364" s="50" t="s">
        <v>458</v>
      </c>
      <c r="G1364" s="268" t="s">
        <v>47</v>
      </c>
      <c r="H1364" s="268" t="s">
        <v>142</v>
      </c>
      <c r="I1364" s="286">
        <v>26.153238970673002</v>
      </c>
      <c r="J1364" s="287">
        <f t="shared" si="110"/>
        <v>80</v>
      </c>
      <c r="K1364" s="288">
        <v>80</v>
      </c>
      <c r="L1364" s="288"/>
      <c r="M1364" s="289" t="e">
        <f t="shared" si="111"/>
        <v>#DIV/0!</v>
      </c>
      <c r="N1364" s="289">
        <f t="shared" si="112"/>
        <v>0</v>
      </c>
      <c r="O1364" s="290">
        <f>IF(K1364="nio",0,IF(K1364&gt;0,VLOOKUP(G1364,'3-Productie normen'!A:K,VLOOKUP(K1364,'3-Productie normen'!$B$35:$C$41,2,FALSE),FALSE)))/VLOOKUP(B1364,'2-Kosten per locatie'!$A$12:$C$15,3,FALSE)</f>
        <v>0</v>
      </c>
      <c r="P1364" s="290">
        <f t="shared" si="113"/>
        <v>0</v>
      </c>
      <c r="Q1364" s="291"/>
      <c r="S1364" s="292">
        <f t="shared" si="114"/>
        <v>2092.2591176538399</v>
      </c>
    </row>
    <row r="1365" spans="1:19" ht="14.1" customHeight="1">
      <c r="A1365" s="38">
        <v>1365</v>
      </c>
      <c r="B1365" s="253" t="s">
        <v>38</v>
      </c>
      <c r="C1365" s="253" t="s">
        <v>986</v>
      </c>
      <c r="D1365" s="284" t="s">
        <v>372</v>
      </c>
      <c r="E1365" s="49" t="s">
        <v>1851</v>
      </c>
      <c r="F1365" s="50" t="s">
        <v>1852</v>
      </c>
      <c r="G1365" s="268" t="s">
        <v>47</v>
      </c>
      <c r="H1365" s="268" t="s">
        <v>142</v>
      </c>
      <c r="I1365" s="286">
        <v>19.655822634454999</v>
      </c>
      <c r="J1365" s="287">
        <f t="shared" si="110"/>
        <v>80</v>
      </c>
      <c r="K1365" s="288">
        <v>80</v>
      </c>
      <c r="L1365" s="288"/>
      <c r="M1365" s="289" t="e">
        <f t="shared" si="111"/>
        <v>#DIV/0!</v>
      </c>
      <c r="N1365" s="289">
        <f t="shared" si="112"/>
        <v>0</v>
      </c>
      <c r="O1365" s="290">
        <f>IF(K1365="nio",0,IF(K1365&gt;0,VLOOKUP(G1365,'3-Productie normen'!A:K,VLOOKUP(K1365,'3-Productie normen'!$B$35:$C$41,2,FALSE),FALSE)))/VLOOKUP(B1365,'2-Kosten per locatie'!$A$12:$C$15,3,FALSE)</f>
        <v>0</v>
      </c>
      <c r="P1365" s="290">
        <f t="shared" si="113"/>
        <v>0</v>
      </c>
      <c r="Q1365" s="291"/>
      <c r="S1365" s="292">
        <f t="shared" si="114"/>
        <v>1572.4658107564001</v>
      </c>
    </row>
    <row r="1366" spans="1:19" ht="14.1" customHeight="1">
      <c r="A1366" s="38">
        <v>1366</v>
      </c>
      <c r="B1366" s="253" t="s">
        <v>38</v>
      </c>
      <c r="C1366" s="253" t="s">
        <v>986</v>
      </c>
      <c r="D1366" s="284" t="s">
        <v>372</v>
      </c>
      <c r="E1366" s="49" t="s">
        <v>1853</v>
      </c>
      <c r="F1366" s="50" t="s">
        <v>1854</v>
      </c>
      <c r="G1366" s="268" t="s">
        <v>47</v>
      </c>
      <c r="H1366" s="268" t="s">
        <v>142</v>
      </c>
      <c r="I1366" s="286">
        <v>19.655772973099999</v>
      </c>
      <c r="J1366" s="287">
        <f t="shared" si="110"/>
        <v>80</v>
      </c>
      <c r="K1366" s="288">
        <v>80</v>
      </c>
      <c r="L1366" s="288"/>
      <c r="M1366" s="289" t="e">
        <f t="shared" si="111"/>
        <v>#DIV/0!</v>
      </c>
      <c r="N1366" s="289">
        <f t="shared" si="112"/>
        <v>0</v>
      </c>
      <c r="O1366" s="290">
        <f>IF(K1366="nio",0,IF(K1366&gt;0,VLOOKUP(G1366,'3-Productie normen'!A:K,VLOOKUP(K1366,'3-Productie normen'!$B$35:$C$41,2,FALSE),FALSE)))/VLOOKUP(B1366,'2-Kosten per locatie'!$A$12:$C$15,3,FALSE)</f>
        <v>0</v>
      </c>
      <c r="P1366" s="290">
        <f t="shared" si="113"/>
        <v>0</v>
      </c>
      <c r="Q1366" s="291"/>
      <c r="S1366" s="292">
        <f t="shared" si="114"/>
        <v>1572.461837848</v>
      </c>
    </row>
    <row r="1367" spans="1:19" ht="14.1" customHeight="1">
      <c r="A1367" s="38">
        <v>1367</v>
      </c>
      <c r="B1367" s="253" t="s">
        <v>38</v>
      </c>
      <c r="C1367" s="253" t="s">
        <v>986</v>
      </c>
      <c r="D1367" s="284" t="s">
        <v>372</v>
      </c>
      <c r="E1367" s="49" t="s">
        <v>1855</v>
      </c>
      <c r="F1367" s="50" t="s">
        <v>141</v>
      </c>
      <c r="G1367" s="271" t="s">
        <v>60</v>
      </c>
      <c r="H1367" s="268" t="s">
        <v>142</v>
      </c>
      <c r="I1367" s="286">
        <v>52.271847557564001</v>
      </c>
      <c r="J1367" s="287">
        <f t="shared" si="110"/>
        <v>200</v>
      </c>
      <c r="K1367" s="288">
        <v>200</v>
      </c>
      <c r="L1367" s="288"/>
      <c r="M1367" s="289" t="e">
        <f t="shared" si="111"/>
        <v>#DIV/0!</v>
      </c>
      <c r="N1367" s="289">
        <f t="shared" si="112"/>
        <v>0</v>
      </c>
      <c r="O1367" s="290">
        <f>IF(K1367="nio",0,IF(K1367&gt;0,VLOOKUP(G1367,'3-Productie normen'!A:K,VLOOKUP(K1367,'3-Productie normen'!$B$35:$C$41,2,FALSE),FALSE)))/VLOOKUP(B1367,'2-Kosten per locatie'!$A$12:$C$15,3,FALSE)</f>
        <v>0</v>
      </c>
      <c r="P1367" s="290">
        <f t="shared" si="113"/>
        <v>0</v>
      </c>
      <c r="Q1367" s="291"/>
      <c r="S1367" s="292">
        <f t="shared" si="114"/>
        <v>10454.369511512799</v>
      </c>
    </row>
    <row r="1368" spans="1:19" ht="14.1" customHeight="1">
      <c r="A1368" s="38">
        <v>1368</v>
      </c>
      <c r="B1368" s="253" t="s">
        <v>38</v>
      </c>
      <c r="C1368" s="253" t="s">
        <v>986</v>
      </c>
      <c r="D1368" s="284" t="s">
        <v>372</v>
      </c>
      <c r="E1368" s="49" t="s">
        <v>1856</v>
      </c>
      <c r="F1368" s="50" t="s">
        <v>141</v>
      </c>
      <c r="G1368" s="271" t="s">
        <v>60</v>
      </c>
      <c r="H1368" s="268" t="s">
        <v>142</v>
      </c>
      <c r="I1368" s="286">
        <v>52.557585217057998</v>
      </c>
      <c r="J1368" s="287">
        <f t="shared" si="110"/>
        <v>200</v>
      </c>
      <c r="K1368" s="288">
        <v>200</v>
      </c>
      <c r="L1368" s="288"/>
      <c r="M1368" s="289" t="e">
        <f t="shared" si="111"/>
        <v>#DIV/0!</v>
      </c>
      <c r="N1368" s="289">
        <f t="shared" si="112"/>
        <v>0</v>
      </c>
      <c r="O1368" s="290">
        <f>IF(K1368="nio",0,IF(K1368&gt;0,VLOOKUP(G1368,'3-Productie normen'!A:K,VLOOKUP(K1368,'3-Productie normen'!$B$35:$C$41,2,FALSE),FALSE)))/VLOOKUP(B1368,'2-Kosten per locatie'!$A$12:$C$15,3,FALSE)</f>
        <v>0</v>
      </c>
      <c r="P1368" s="290">
        <f t="shared" si="113"/>
        <v>0</v>
      </c>
      <c r="Q1368" s="291"/>
      <c r="S1368" s="292">
        <f t="shared" si="114"/>
        <v>10511.517043411599</v>
      </c>
    </row>
    <row r="1369" spans="1:19" ht="14.1" customHeight="1">
      <c r="A1369" s="38">
        <v>1369</v>
      </c>
      <c r="B1369" s="253" t="s">
        <v>38</v>
      </c>
      <c r="C1369" s="253" t="s">
        <v>986</v>
      </c>
      <c r="D1369" s="284" t="s">
        <v>372</v>
      </c>
      <c r="E1369" s="49" t="s">
        <v>1857</v>
      </c>
      <c r="F1369" s="50" t="s">
        <v>1854</v>
      </c>
      <c r="G1369" s="268" t="s">
        <v>47</v>
      </c>
      <c r="H1369" s="268" t="s">
        <v>142</v>
      </c>
      <c r="I1369" s="286">
        <v>37.916982756423003</v>
      </c>
      <c r="J1369" s="287">
        <f t="shared" si="110"/>
        <v>80</v>
      </c>
      <c r="K1369" s="288">
        <v>80</v>
      </c>
      <c r="L1369" s="288"/>
      <c r="M1369" s="289" t="e">
        <f t="shared" si="111"/>
        <v>#DIV/0!</v>
      </c>
      <c r="N1369" s="289">
        <f t="shared" si="112"/>
        <v>0</v>
      </c>
      <c r="O1369" s="290">
        <f>IF(K1369="nio",0,IF(K1369&gt;0,VLOOKUP(G1369,'3-Productie normen'!A:K,VLOOKUP(K1369,'3-Productie normen'!$B$35:$C$41,2,FALSE),FALSE)))/VLOOKUP(B1369,'2-Kosten per locatie'!$A$12:$C$15,3,FALSE)</f>
        <v>0</v>
      </c>
      <c r="P1369" s="290">
        <f t="shared" si="113"/>
        <v>0</v>
      </c>
      <c r="Q1369" s="291"/>
      <c r="S1369" s="292">
        <f t="shared" si="114"/>
        <v>3033.3586205138404</v>
      </c>
    </row>
    <row r="1370" spans="1:19" ht="14.1" customHeight="1">
      <c r="A1370" s="38">
        <v>1370</v>
      </c>
      <c r="B1370" s="253" t="s">
        <v>38</v>
      </c>
      <c r="C1370" s="253" t="s">
        <v>986</v>
      </c>
      <c r="D1370" s="284" t="s">
        <v>372</v>
      </c>
      <c r="E1370" s="49" t="s">
        <v>1858</v>
      </c>
      <c r="F1370" s="50" t="s">
        <v>1859</v>
      </c>
      <c r="G1370" s="271" t="s">
        <v>61</v>
      </c>
      <c r="H1370" s="268" t="s">
        <v>142</v>
      </c>
      <c r="I1370" s="286">
        <v>103.611266643345</v>
      </c>
      <c r="J1370" s="287">
        <f t="shared" si="110"/>
        <v>200</v>
      </c>
      <c r="K1370" s="288">
        <v>200</v>
      </c>
      <c r="L1370" s="288"/>
      <c r="M1370" s="289" t="e">
        <f t="shared" si="111"/>
        <v>#DIV/0!</v>
      </c>
      <c r="N1370" s="289">
        <f t="shared" si="112"/>
        <v>0</v>
      </c>
      <c r="O1370" s="290">
        <f>IF(K1370="nio",0,IF(K1370&gt;0,VLOOKUP(G1370,'3-Productie normen'!A:K,VLOOKUP(K1370,'3-Productie normen'!$B$35:$C$41,2,FALSE),FALSE)))/VLOOKUP(B1370,'2-Kosten per locatie'!$A$12:$C$15,3,FALSE)</f>
        <v>0</v>
      </c>
      <c r="P1370" s="290">
        <f t="shared" si="113"/>
        <v>0</v>
      </c>
      <c r="Q1370" s="291"/>
      <c r="S1370" s="292">
        <f t="shared" si="114"/>
        <v>20722.253328669001</v>
      </c>
    </row>
    <row r="1371" spans="1:19" ht="14.1" customHeight="1">
      <c r="A1371" s="38">
        <v>1371</v>
      </c>
      <c r="B1371" s="253" t="s">
        <v>38</v>
      </c>
      <c r="C1371" s="253" t="s">
        <v>986</v>
      </c>
      <c r="D1371" s="284" t="s">
        <v>372</v>
      </c>
      <c r="E1371" s="49" t="s">
        <v>1860</v>
      </c>
      <c r="F1371" s="50" t="s">
        <v>1854</v>
      </c>
      <c r="G1371" s="268" t="s">
        <v>47</v>
      </c>
      <c r="H1371" s="268" t="s">
        <v>142</v>
      </c>
      <c r="I1371" s="286">
        <v>19.655768265073998</v>
      </c>
      <c r="J1371" s="287">
        <f t="shared" si="110"/>
        <v>80</v>
      </c>
      <c r="K1371" s="288">
        <v>80</v>
      </c>
      <c r="L1371" s="288"/>
      <c r="M1371" s="289" t="e">
        <f t="shared" si="111"/>
        <v>#DIV/0!</v>
      </c>
      <c r="N1371" s="289">
        <f t="shared" si="112"/>
        <v>0</v>
      </c>
      <c r="O1371" s="290">
        <f>IF(K1371="nio",0,IF(K1371&gt;0,VLOOKUP(G1371,'3-Productie normen'!A:K,VLOOKUP(K1371,'3-Productie normen'!$B$35:$C$41,2,FALSE),FALSE)))/VLOOKUP(B1371,'2-Kosten per locatie'!$A$12:$C$15,3,FALSE)</f>
        <v>0</v>
      </c>
      <c r="P1371" s="290">
        <f t="shared" si="113"/>
        <v>0</v>
      </c>
      <c r="Q1371" s="291"/>
      <c r="S1371" s="292">
        <f t="shared" si="114"/>
        <v>1572.4614612059199</v>
      </c>
    </row>
    <row r="1372" spans="1:19" ht="14.1" customHeight="1">
      <c r="A1372" s="38">
        <v>1372</v>
      </c>
      <c r="B1372" s="253" t="s">
        <v>38</v>
      </c>
      <c r="C1372" s="253" t="s">
        <v>986</v>
      </c>
      <c r="D1372" s="284" t="s">
        <v>372</v>
      </c>
      <c r="E1372" s="49" t="s">
        <v>1861</v>
      </c>
      <c r="F1372" s="50" t="s">
        <v>1854</v>
      </c>
      <c r="G1372" s="268" t="s">
        <v>47</v>
      </c>
      <c r="H1372" s="268" t="s">
        <v>142</v>
      </c>
      <c r="I1372" s="286">
        <v>19.655767957971999</v>
      </c>
      <c r="J1372" s="287">
        <f t="shared" si="110"/>
        <v>80</v>
      </c>
      <c r="K1372" s="288">
        <v>80</v>
      </c>
      <c r="L1372" s="288"/>
      <c r="M1372" s="289" t="e">
        <f t="shared" si="111"/>
        <v>#DIV/0!</v>
      </c>
      <c r="N1372" s="289">
        <f t="shared" si="112"/>
        <v>0</v>
      </c>
      <c r="O1372" s="290">
        <f>IF(K1372="nio",0,IF(K1372&gt;0,VLOOKUP(G1372,'3-Productie normen'!A:K,VLOOKUP(K1372,'3-Productie normen'!$B$35:$C$41,2,FALSE),FALSE)))/VLOOKUP(B1372,'2-Kosten per locatie'!$A$12:$C$15,3,FALSE)</f>
        <v>0</v>
      </c>
      <c r="P1372" s="290">
        <f t="shared" si="113"/>
        <v>0</v>
      </c>
      <c r="Q1372" s="291"/>
      <c r="S1372" s="292">
        <f t="shared" si="114"/>
        <v>1572.46143663776</v>
      </c>
    </row>
    <row r="1373" spans="1:19" ht="14.1" customHeight="1">
      <c r="A1373" s="38">
        <v>1373</v>
      </c>
      <c r="B1373" s="253" t="s">
        <v>38</v>
      </c>
      <c r="C1373" s="253" t="s">
        <v>986</v>
      </c>
      <c r="D1373" s="284" t="s">
        <v>372</v>
      </c>
      <c r="E1373" s="49" t="s">
        <v>1862</v>
      </c>
      <c r="F1373" s="50" t="s">
        <v>1854</v>
      </c>
      <c r="G1373" s="268" t="s">
        <v>47</v>
      </c>
      <c r="H1373" s="268" t="s">
        <v>142</v>
      </c>
      <c r="I1373" s="286">
        <v>19.6557446859</v>
      </c>
      <c r="J1373" s="287">
        <f t="shared" si="110"/>
        <v>80</v>
      </c>
      <c r="K1373" s="288">
        <v>80</v>
      </c>
      <c r="L1373" s="288"/>
      <c r="M1373" s="289" t="e">
        <f t="shared" si="111"/>
        <v>#DIV/0!</v>
      </c>
      <c r="N1373" s="289">
        <f t="shared" si="112"/>
        <v>0</v>
      </c>
      <c r="O1373" s="290">
        <f>IF(K1373="nio",0,IF(K1373&gt;0,VLOOKUP(G1373,'3-Productie normen'!A:K,VLOOKUP(K1373,'3-Productie normen'!$B$35:$C$41,2,FALSE),FALSE)))/VLOOKUP(B1373,'2-Kosten per locatie'!$A$12:$C$15,3,FALSE)</f>
        <v>0</v>
      </c>
      <c r="P1373" s="290">
        <f t="shared" si="113"/>
        <v>0</v>
      </c>
      <c r="Q1373" s="291"/>
      <c r="S1373" s="292">
        <f t="shared" si="114"/>
        <v>1572.4595748720001</v>
      </c>
    </row>
    <row r="1374" spans="1:19" ht="14.1" customHeight="1">
      <c r="A1374" s="38">
        <v>1374</v>
      </c>
      <c r="B1374" s="253" t="s">
        <v>38</v>
      </c>
      <c r="C1374" s="253" t="s">
        <v>986</v>
      </c>
      <c r="D1374" s="284" t="s">
        <v>372</v>
      </c>
      <c r="E1374" s="49" t="s">
        <v>1863</v>
      </c>
      <c r="F1374" s="50" t="s">
        <v>1854</v>
      </c>
      <c r="G1374" s="268" t="s">
        <v>47</v>
      </c>
      <c r="H1374" s="268" t="s">
        <v>142</v>
      </c>
      <c r="I1374" s="286">
        <v>19.655768060330999</v>
      </c>
      <c r="J1374" s="287">
        <f t="shared" si="110"/>
        <v>80</v>
      </c>
      <c r="K1374" s="288">
        <v>80</v>
      </c>
      <c r="L1374" s="288"/>
      <c r="M1374" s="289" t="e">
        <f t="shared" si="111"/>
        <v>#DIV/0!</v>
      </c>
      <c r="N1374" s="289">
        <f t="shared" si="112"/>
        <v>0</v>
      </c>
      <c r="O1374" s="290">
        <f>IF(K1374="nio",0,IF(K1374&gt;0,VLOOKUP(G1374,'3-Productie normen'!A:K,VLOOKUP(K1374,'3-Productie normen'!$B$35:$C$41,2,FALSE),FALSE)))/VLOOKUP(B1374,'2-Kosten per locatie'!$A$12:$C$15,3,FALSE)</f>
        <v>0</v>
      </c>
      <c r="P1374" s="290">
        <f t="shared" si="113"/>
        <v>0</v>
      </c>
      <c r="Q1374" s="291"/>
      <c r="S1374" s="292">
        <f t="shared" si="114"/>
        <v>1572.4614448264799</v>
      </c>
    </row>
    <row r="1375" spans="1:19" ht="14.1" customHeight="1">
      <c r="A1375" s="38">
        <v>1375</v>
      </c>
      <c r="B1375" s="253" t="s">
        <v>38</v>
      </c>
      <c r="C1375" s="253" t="s">
        <v>986</v>
      </c>
      <c r="D1375" s="284" t="s">
        <v>372</v>
      </c>
      <c r="E1375" s="49" t="s">
        <v>1864</v>
      </c>
      <c r="F1375" s="50" t="s">
        <v>727</v>
      </c>
      <c r="G1375" s="271" t="s">
        <v>60</v>
      </c>
      <c r="H1375" s="268" t="s">
        <v>142</v>
      </c>
      <c r="I1375" s="286">
        <v>48.672635227092997</v>
      </c>
      <c r="J1375" s="287">
        <f t="shared" si="110"/>
        <v>200</v>
      </c>
      <c r="K1375" s="288">
        <v>200</v>
      </c>
      <c r="L1375" s="288"/>
      <c r="M1375" s="289" t="e">
        <f t="shared" si="111"/>
        <v>#DIV/0!</v>
      </c>
      <c r="N1375" s="289">
        <f t="shared" si="112"/>
        <v>0</v>
      </c>
      <c r="O1375" s="290">
        <f>IF(K1375="nio",0,IF(K1375&gt;0,VLOOKUP(G1375,'3-Productie normen'!A:K,VLOOKUP(K1375,'3-Productie normen'!$B$35:$C$41,2,FALSE),FALSE)))/VLOOKUP(B1375,'2-Kosten per locatie'!$A$12:$C$15,3,FALSE)</f>
        <v>0</v>
      </c>
      <c r="P1375" s="290">
        <f t="shared" si="113"/>
        <v>0</v>
      </c>
      <c r="Q1375" s="291"/>
      <c r="S1375" s="292">
        <f t="shared" si="114"/>
        <v>9734.5270454185993</v>
      </c>
    </row>
    <row r="1376" spans="1:19" ht="14.1" customHeight="1">
      <c r="A1376" s="38">
        <v>1376</v>
      </c>
      <c r="B1376" s="253" t="s">
        <v>38</v>
      </c>
      <c r="C1376" s="253" t="s">
        <v>986</v>
      </c>
      <c r="D1376" s="284" t="s">
        <v>372</v>
      </c>
      <c r="E1376" s="49" t="s">
        <v>1865</v>
      </c>
      <c r="F1376" s="50" t="s">
        <v>267</v>
      </c>
      <c r="G1376" s="268" t="s">
        <v>47</v>
      </c>
      <c r="H1376" s="268" t="s">
        <v>142</v>
      </c>
      <c r="I1376" s="286">
        <v>13.308565450719</v>
      </c>
      <c r="J1376" s="287">
        <f t="shared" si="110"/>
        <v>80</v>
      </c>
      <c r="K1376" s="288">
        <v>80</v>
      </c>
      <c r="L1376" s="288"/>
      <c r="M1376" s="289" t="e">
        <f t="shared" si="111"/>
        <v>#DIV/0!</v>
      </c>
      <c r="N1376" s="289">
        <f t="shared" si="112"/>
        <v>0</v>
      </c>
      <c r="O1376" s="290">
        <f>IF(K1376="nio",0,IF(K1376&gt;0,VLOOKUP(G1376,'3-Productie normen'!A:K,VLOOKUP(K1376,'3-Productie normen'!$B$35:$C$41,2,FALSE),FALSE)))/VLOOKUP(B1376,'2-Kosten per locatie'!$A$12:$C$15,3,FALSE)</f>
        <v>0</v>
      </c>
      <c r="P1376" s="290">
        <f t="shared" si="113"/>
        <v>0</v>
      </c>
      <c r="Q1376" s="291"/>
      <c r="S1376" s="292">
        <f t="shared" si="114"/>
        <v>1064.6852360575199</v>
      </c>
    </row>
    <row r="1377" spans="1:19" ht="14.1" customHeight="1">
      <c r="A1377" s="38">
        <v>1377</v>
      </c>
      <c r="B1377" s="253" t="s">
        <v>38</v>
      </c>
      <c r="C1377" s="253" t="s">
        <v>986</v>
      </c>
      <c r="D1377" s="284" t="s">
        <v>372</v>
      </c>
      <c r="E1377" s="49" t="s">
        <v>1866</v>
      </c>
      <c r="F1377" s="50" t="s">
        <v>267</v>
      </c>
      <c r="G1377" s="268" t="s">
        <v>47</v>
      </c>
      <c r="H1377" s="268" t="s">
        <v>142</v>
      </c>
      <c r="I1377" s="286">
        <v>13.314673618382001</v>
      </c>
      <c r="J1377" s="287">
        <f t="shared" si="110"/>
        <v>80</v>
      </c>
      <c r="K1377" s="288">
        <v>80</v>
      </c>
      <c r="L1377" s="288"/>
      <c r="M1377" s="289" t="e">
        <f t="shared" si="111"/>
        <v>#DIV/0!</v>
      </c>
      <c r="N1377" s="289">
        <f t="shared" si="112"/>
        <v>0</v>
      </c>
      <c r="O1377" s="290">
        <f>IF(K1377="nio",0,IF(K1377&gt;0,VLOOKUP(G1377,'3-Productie normen'!A:K,VLOOKUP(K1377,'3-Productie normen'!$B$35:$C$41,2,FALSE),FALSE)))/VLOOKUP(B1377,'2-Kosten per locatie'!$A$12:$C$15,3,FALSE)</f>
        <v>0</v>
      </c>
      <c r="P1377" s="290">
        <f t="shared" si="113"/>
        <v>0</v>
      </c>
      <c r="Q1377" s="291"/>
      <c r="S1377" s="292">
        <f t="shared" si="114"/>
        <v>1065.17388947056</v>
      </c>
    </row>
    <row r="1378" spans="1:19" ht="14.1" customHeight="1">
      <c r="A1378" s="38">
        <v>1378</v>
      </c>
      <c r="B1378" s="253" t="s">
        <v>38</v>
      </c>
      <c r="C1378" s="253" t="s">
        <v>986</v>
      </c>
      <c r="D1378" s="284" t="s">
        <v>372</v>
      </c>
      <c r="E1378" s="49" t="s">
        <v>1867</v>
      </c>
      <c r="F1378" s="50" t="s">
        <v>267</v>
      </c>
      <c r="G1378" s="268" t="s">
        <v>47</v>
      </c>
      <c r="H1378" s="268" t="s">
        <v>142</v>
      </c>
      <c r="I1378" s="286">
        <v>13.309878466374</v>
      </c>
      <c r="J1378" s="287">
        <f t="shared" si="110"/>
        <v>80</v>
      </c>
      <c r="K1378" s="288">
        <v>80</v>
      </c>
      <c r="L1378" s="288"/>
      <c r="M1378" s="289" t="e">
        <f t="shared" si="111"/>
        <v>#DIV/0!</v>
      </c>
      <c r="N1378" s="289">
        <f t="shared" si="112"/>
        <v>0</v>
      </c>
      <c r="O1378" s="290">
        <f>IF(K1378="nio",0,IF(K1378&gt;0,VLOOKUP(G1378,'3-Productie normen'!A:K,VLOOKUP(K1378,'3-Productie normen'!$B$35:$C$41,2,FALSE),FALSE)))/VLOOKUP(B1378,'2-Kosten per locatie'!$A$12:$C$15,3,FALSE)</f>
        <v>0</v>
      </c>
      <c r="P1378" s="290">
        <f t="shared" si="113"/>
        <v>0</v>
      </c>
      <c r="Q1378" s="291"/>
      <c r="S1378" s="292">
        <f t="shared" si="114"/>
        <v>1064.7902773099199</v>
      </c>
    </row>
    <row r="1379" spans="1:19" ht="14.1" customHeight="1">
      <c r="A1379" s="38">
        <v>1379</v>
      </c>
      <c r="B1379" s="253" t="s">
        <v>38</v>
      </c>
      <c r="C1379" s="253" t="s">
        <v>986</v>
      </c>
      <c r="D1379" s="284" t="s">
        <v>372</v>
      </c>
      <c r="E1379" s="49" t="s">
        <v>1868</v>
      </c>
      <c r="F1379" s="50" t="s">
        <v>417</v>
      </c>
      <c r="G1379" s="194" t="s">
        <v>65</v>
      </c>
      <c r="H1379" s="268" t="s">
        <v>164</v>
      </c>
      <c r="I1379" s="286">
        <v>9.4948667798570003</v>
      </c>
      <c r="J1379" s="287">
        <f t="shared" si="110"/>
        <v>0</v>
      </c>
      <c r="K1379" s="288" t="s">
        <v>104</v>
      </c>
      <c r="L1379" s="288"/>
      <c r="M1379" s="289">
        <f t="shared" si="111"/>
        <v>0</v>
      </c>
      <c r="N1379" s="289">
        <f t="shared" si="112"/>
        <v>0</v>
      </c>
      <c r="O1379" s="290">
        <f>IF(K1379="nio",0,IF(K1379&gt;0,VLOOKUP(G1379,'3-Productie normen'!A:K,VLOOKUP(K1379,'3-Productie normen'!$B$35:$C$41,2,FALSE),FALSE)))/VLOOKUP(B1379,'2-Kosten per locatie'!$A$12:$C$15,3,FALSE)</f>
        <v>0</v>
      </c>
      <c r="P1379" s="290">
        <f t="shared" si="113"/>
        <v>0</v>
      </c>
      <c r="Q1379" s="291"/>
      <c r="S1379" s="292">
        <f t="shared" si="114"/>
        <v>0</v>
      </c>
    </row>
    <row r="1380" spans="1:19" ht="14.1" customHeight="1">
      <c r="A1380" s="38">
        <v>1380</v>
      </c>
      <c r="B1380" s="253" t="s">
        <v>38</v>
      </c>
      <c r="C1380" s="253" t="s">
        <v>986</v>
      </c>
      <c r="D1380" s="284" t="s">
        <v>372</v>
      </c>
      <c r="E1380" s="49" t="s">
        <v>1869</v>
      </c>
      <c r="F1380" s="50" t="s">
        <v>210</v>
      </c>
      <c r="G1380" s="268" t="s">
        <v>49</v>
      </c>
      <c r="H1380" s="268" t="s">
        <v>164</v>
      </c>
      <c r="I1380" s="286">
        <v>87.839175556764005</v>
      </c>
      <c r="J1380" s="287">
        <f t="shared" si="110"/>
        <v>200</v>
      </c>
      <c r="K1380" s="288">
        <v>200</v>
      </c>
      <c r="L1380" s="288"/>
      <c r="M1380" s="289" t="e">
        <f t="shared" si="111"/>
        <v>#DIV/0!</v>
      </c>
      <c r="N1380" s="289">
        <f t="shared" si="112"/>
        <v>0</v>
      </c>
      <c r="O1380" s="290">
        <f>IF(K1380="nio",0,IF(K1380&gt;0,VLOOKUP(G1380,'3-Productie normen'!A:K,VLOOKUP(K1380,'3-Productie normen'!$B$35:$C$41,2,FALSE),FALSE)))/VLOOKUP(B1380,'2-Kosten per locatie'!$A$12:$C$15,3,FALSE)</f>
        <v>0</v>
      </c>
      <c r="P1380" s="290">
        <f t="shared" si="113"/>
        <v>0</v>
      </c>
      <c r="Q1380" s="291"/>
      <c r="S1380" s="292">
        <f t="shared" si="114"/>
        <v>17567.835111352801</v>
      </c>
    </row>
    <row r="1381" spans="1:19" ht="14.1" customHeight="1">
      <c r="A1381" s="38">
        <v>1381</v>
      </c>
      <c r="B1381" s="253" t="s">
        <v>38</v>
      </c>
      <c r="C1381" s="253" t="s">
        <v>986</v>
      </c>
      <c r="D1381" s="284" t="s">
        <v>372</v>
      </c>
      <c r="E1381" s="49" t="s">
        <v>1870</v>
      </c>
      <c r="F1381" s="50" t="s">
        <v>210</v>
      </c>
      <c r="G1381" s="268" t="s">
        <v>49</v>
      </c>
      <c r="H1381" s="268" t="s">
        <v>164</v>
      </c>
      <c r="I1381" s="286">
        <v>43.212629047889003</v>
      </c>
      <c r="J1381" s="287">
        <f t="shared" si="110"/>
        <v>200</v>
      </c>
      <c r="K1381" s="288">
        <v>200</v>
      </c>
      <c r="L1381" s="288"/>
      <c r="M1381" s="289" t="e">
        <f t="shared" si="111"/>
        <v>#DIV/0!</v>
      </c>
      <c r="N1381" s="289">
        <f t="shared" si="112"/>
        <v>0</v>
      </c>
      <c r="O1381" s="290">
        <f>IF(K1381="nio",0,IF(K1381&gt;0,VLOOKUP(G1381,'3-Productie normen'!A:K,VLOOKUP(K1381,'3-Productie normen'!$B$35:$C$41,2,FALSE),FALSE)))/VLOOKUP(B1381,'2-Kosten per locatie'!$A$12:$C$15,3,FALSE)</f>
        <v>0</v>
      </c>
      <c r="P1381" s="290">
        <f t="shared" si="113"/>
        <v>0</v>
      </c>
      <c r="Q1381" s="291"/>
      <c r="S1381" s="292">
        <f t="shared" si="114"/>
        <v>8642.5258095778008</v>
      </c>
    </row>
    <row r="1382" spans="1:19" ht="14.1" customHeight="1">
      <c r="A1382" s="38">
        <v>1382</v>
      </c>
      <c r="B1382" s="253" t="s">
        <v>38</v>
      </c>
      <c r="C1382" s="253" t="s">
        <v>986</v>
      </c>
      <c r="D1382" s="284" t="s">
        <v>372</v>
      </c>
      <c r="E1382" s="49" t="s">
        <v>1871</v>
      </c>
      <c r="F1382" s="50" t="s">
        <v>610</v>
      </c>
      <c r="G1382" s="271" t="s">
        <v>58</v>
      </c>
      <c r="H1382" s="268" t="s">
        <v>970</v>
      </c>
      <c r="I1382" s="286">
        <v>12.518891137754</v>
      </c>
      <c r="J1382" s="287">
        <f t="shared" si="110"/>
        <v>200</v>
      </c>
      <c r="K1382" s="288">
        <v>200</v>
      </c>
      <c r="L1382" s="288"/>
      <c r="M1382" s="289" t="e">
        <f t="shared" si="111"/>
        <v>#DIV/0!</v>
      </c>
      <c r="N1382" s="289">
        <f t="shared" si="112"/>
        <v>0</v>
      </c>
      <c r="O1382" s="290">
        <f>IF(K1382="nio",0,IF(K1382&gt;0,VLOOKUP(G1382,'3-Productie normen'!A:K,VLOOKUP(K1382,'3-Productie normen'!$B$35:$C$41,2,FALSE),FALSE)))/VLOOKUP(B1382,'2-Kosten per locatie'!$A$12:$C$15,3,FALSE)</f>
        <v>0</v>
      </c>
      <c r="P1382" s="290">
        <f t="shared" si="113"/>
        <v>0</v>
      </c>
      <c r="Q1382" s="291"/>
      <c r="S1382" s="292">
        <f t="shared" si="114"/>
        <v>2503.7782275508002</v>
      </c>
    </row>
    <row r="1383" spans="1:19" ht="14.1" customHeight="1">
      <c r="A1383" s="38">
        <v>1383</v>
      </c>
      <c r="B1383" s="253" t="s">
        <v>38</v>
      </c>
      <c r="C1383" s="253" t="s">
        <v>986</v>
      </c>
      <c r="D1383" s="284" t="s">
        <v>372</v>
      </c>
      <c r="E1383" s="49" t="s">
        <v>1872</v>
      </c>
      <c r="F1383" s="50" t="s">
        <v>59</v>
      </c>
      <c r="G1383" s="194" t="s">
        <v>65</v>
      </c>
      <c r="H1383" s="268" t="s">
        <v>164</v>
      </c>
      <c r="I1383" s="286">
        <v>7.3679199999999998</v>
      </c>
      <c r="J1383" s="287">
        <f t="shared" si="110"/>
        <v>0</v>
      </c>
      <c r="K1383" s="288" t="s">
        <v>104</v>
      </c>
      <c r="L1383" s="288"/>
      <c r="M1383" s="289">
        <f t="shared" si="111"/>
        <v>0</v>
      </c>
      <c r="N1383" s="289">
        <f t="shared" si="112"/>
        <v>0</v>
      </c>
      <c r="O1383" s="290">
        <f>IF(K1383="nio",0,IF(K1383&gt;0,VLOOKUP(G1383,'3-Productie normen'!A:K,VLOOKUP(K1383,'3-Productie normen'!$B$35:$C$41,2,FALSE),FALSE)))/VLOOKUP(B1383,'2-Kosten per locatie'!$A$12:$C$15,3,FALSE)</f>
        <v>0</v>
      </c>
      <c r="P1383" s="290">
        <f t="shared" si="113"/>
        <v>0</v>
      </c>
      <c r="Q1383" s="291"/>
      <c r="S1383" s="292">
        <f t="shared" si="114"/>
        <v>0</v>
      </c>
    </row>
    <row r="1384" spans="1:19" ht="14.1" customHeight="1">
      <c r="A1384" s="38">
        <v>1384</v>
      </c>
      <c r="B1384" s="253" t="s">
        <v>38</v>
      </c>
      <c r="C1384" s="253" t="s">
        <v>986</v>
      </c>
      <c r="D1384" s="284" t="s">
        <v>372</v>
      </c>
      <c r="E1384" s="49" t="s">
        <v>1873</v>
      </c>
      <c r="F1384" s="50" t="s">
        <v>1532</v>
      </c>
      <c r="G1384" s="268" t="s">
        <v>47</v>
      </c>
      <c r="H1384" s="268" t="s">
        <v>142</v>
      </c>
      <c r="I1384" s="286">
        <v>135.56665319170901</v>
      </c>
      <c r="J1384" s="287">
        <f t="shared" si="110"/>
        <v>80</v>
      </c>
      <c r="K1384" s="288">
        <v>80</v>
      </c>
      <c r="L1384" s="288"/>
      <c r="M1384" s="289" t="e">
        <f t="shared" si="111"/>
        <v>#DIV/0!</v>
      </c>
      <c r="N1384" s="289">
        <f t="shared" si="112"/>
        <v>0</v>
      </c>
      <c r="O1384" s="290">
        <f>IF(K1384="nio",0,IF(K1384&gt;0,VLOOKUP(G1384,'3-Productie normen'!A:K,VLOOKUP(K1384,'3-Productie normen'!$B$35:$C$41,2,FALSE),FALSE)))/VLOOKUP(B1384,'2-Kosten per locatie'!$A$12:$C$15,3,FALSE)</f>
        <v>0</v>
      </c>
      <c r="P1384" s="290">
        <f t="shared" si="113"/>
        <v>0</v>
      </c>
      <c r="Q1384" s="291"/>
      <c r="S1384" s="292">
        <f t="shared" si="114"/>
        <v>10845.332255336722</v>
      </c>
    </row>
    <row r="1385" spans="1:19" ht="14.1" customHeight="1">
      <c r="A1385" s="38">
        <v>1385</v>
      </c>
      <c r="B1385" s="253" t="s">
        <v>38</v>
      </c>
      <c r="C1385" s="253" t="s">
        <v>986</v>
      </c>
      <c r="D1385" s="284" t="s">
        <v>372</v>
      </c>
      <c r="E1385" s="49" t="s">
        <v>1874</v>
      </c>
      <c r="F1385" s="50" t="s">
        <v>1875</v>
      </c>
      <c r="G1385" s="268" t="s">
        <v>48</v>
      </c>
      <c r="H1385" s="268" t="s">
        <v>139</v>
      </c>
      <c r="I1385" s="286">
        <v>5.639954464703</v>
      </c>
      <c r="J1385" s="287">
        <f t="shared" si="110"/>
        <v>400</v>
      </c>
      <c r="K1385" s="288">
        <v>200</v>
      </c>
      <c r="L1385" s="288">
        <v>200</v>
      </c>
      <c r="M1385" s="289" t="e">
        <f t="shared" si="111"/>
        <v>#DIV/0!</v>
      </c>
      <c r="N1385" s="289" t="e">
        <f t="shared" si="112"/>
        <v>#DIV/0!</v>
      </c>
      <c r="O1385" s="290">
        <f>IF(K1385="nio",0,IF(K1385&gt;0,VLOOKUP(G1385,'3-Productie normen'!A:K,VLOOKUP(K1385,'3-Productie normen'!$B$35:$C$41,2,FALSE),FALSE)))/VLOOKUP(B1385,'2-Kosten per locatie'!$A$12:$C$15,3,FALSE)</f>
        <v>0</v>
      </c>
      <c r="P1385" s="290">
        <f t="shared" si="113"/>
        <v>0</v>
      </c>
      <c r="Q1385" s="291"/>
      <c r="S1385" s="292">
        <f t="shared" si="114"/>
        <v>2255.9817858811998</v>
      </c>
    </row>
    <row r="1386" spans="1:19" ht="14.1" customHeight="1">
      <c r="A1386" s="38">
        <v>1386</v>
      </c>
      <c r="B1386" s="253" t="s">
        <v>38</v>
      </c>
      <c r="C1386" s="253" t="s">
        <v>986</v>
      </c>
      <c r="D1386" s="284" t="s">
        <v>372</v>
      </c>
      <c r="E1386" s="49" t="s">
        <v>1876</v>
      </c>
      <c r="F1386" s="50" t="s">
        <v>1404</v>
      </c>
      <c r="G1386" s="268" t="s">
        <v>48</v>
      </c>
      <c r="H1386" s="268" t="s">
        <v>139</v>
      </c>
      <c r="I1386" s="286">
        <v>1.6919736132850001</v>
      </c>
      <c r="J1386" s="287">
        <f t="shared" si="110"/>
        <v>400</v>
      </c>
      <c r="K1386" s="288">
        <v>200</v>
      </c>
      <c r="L1386" s="288">
        <v>200</v>
      </c>
      <c r="M1386" s="289" t="e">
        <f t="shared" si="111"/>
        <v>#DIV/0!</v>
      </c>
      <c r="N1386" s="289" t="e">
        <f t="shared" si="112"/>
        <v>#DIV/0!</v>
      </c>
      <c r="O1386" s="290">
        <f>IF(K1386="nio",0,IF(K1386&gt;0,VLOOKUP(G1386,'3-Productie normen'!A:K,VLOOKUP(K1386,'3-Productie normen'!$B$35:$C$41,2,FALSE),FALSE)))/VLOOKUP(B1386,'2-Kosten per locatie'!$A$12:$C$15,3,FALSE)</f>
        <v>0</v>
      </c>
      <c r="P1386" s="290">
        <f t="shared" si="113"/>
        <v>0</v>
      </c>
      <c r="Q1386" s="291"/>
      <c r="S1386" s="292">
        <f t="shared" si="114"/>
        <v>676.78944531399998</v>
      </c>
    </row>
    <row r="1387" spans="1:19" ht="14.1" customHeight="1">
      <c r="A1387" s="38">
        <v>1387</v>
      </c>
      <c r="B1387" s="253" t="s">
        <v>38</v>
      </c>
      <c r="C1387" s="253" t="s">
        <v>986</v>
      </c>
      <c r="D1387" s="284" t="s">
        <v>372</v>
      </c>
      <c r="E1387" s="49" t="s">
        <v>1877</v>
      </c>
      <c r="F1387" s="50" t="s">
        <v>1406</v>
      </c>
      <c r="G1387" s="268" t="s">
        <v>48</v>
      </c>
      <c r="H1387" s="268" t="s">
        <v>139</v>
      </c>
      <c r="I1387" s="286">
        <v>1.6215000254</v>
      </c>
      <c r="J1387" s="287">
        <f t="shared" si="110"/>
        <v>400</v>
      </c>
      <c r="K1387" s="288">
        <v>200</v>
      </c>
      <c r="L1387" s="288">
        <v>200</v>
      </c>
      <c r="M1387" s="289" t="e">
        <f t="shared" si="111"/>
        <v>#DIV/0!</v>
      </c>
      <c r="N1387" s="289" t="e">
        <f t="shared" si="112"/>
        <v>#DIV/0!</v>
      </c>
      <c r="O1387" s="290">
        <f>IF(K1387="nio",0,IF(K1387&gt;0,VLOOKUP(G1387,'3-Productie normen'!A:K,VLOOKUP(K1387,'3-Productie normen'!$B$35:$C$41,2,FALSE),FALSE)))/VLOOKUP(B1387,'2-Kosten per locatie'!$A$12:$C$15,3,FALSE)</f>
        <v>0</v>
      </c>
      <c r="P1387" s="290">
        <f t="shared" si="113"/>
        <v>0</v>
      </c>
      <c r="Q1387" s="291"/>
      <c r="S1387" s="292">
        <f t="shared" si="114"/>
        <v>648.60001016000001</v>
      </c>
    </row>
    <row r="1388" spans="1:19" ht="14.1" customHeight="1">
      <c r="A1388" s="38">
        <v>1388</v>
      </c>
      <c r="B1388" s="253" t="s">
        <v>38</v>
      </c>
      <c r="C1388" s="253" t="s">
        <v>986</v>
      </c>
      <c r="D1388" s="284" t="s">
        <v>372</v>
      </c>
      <c r="E1388" s="49" t="s">
        <v>1878</v>
      </c>
      <c r="F1388" s="50" t="s">
        <v>289</v>
      </c>
      <c r="G1388" s="194" t="s">
        <v>65</v>
      </c>
      <c r="H1388" s="268" t="s">
        <v>164</v>
      </c>
      <c r="I1388" s="286">
        <v>5.2852254205770004</v>
      </c>
      <c r="J1388" s="287">
        <f t="shared" si="110"/>
        <v>0</v>
      </c>
      <c r="K1388" s="288" t="s">
        <v>104</v>
      </c>
      <c r="L1388" s="288"/>
      <c r="M1388" s="289">
        <f t="shared" si="111"/>
        <v>0</v>
      </c>
      <c r="N1388" s="289">
        <f t="shared" si="112"/>
        <v>0</v>
      </c>
      <c r="O1388" s="290">
        <f>IF(K1388="nio",0,IF(K1388&gt;0,VLOOKUP(G1388,'3-Productie normen'!A:K,VLOOKUP(K1388,'3-Productie normen'!$B$35:$C$41,2,FALSE),FALSE)))/VLOOKUP(B1388,'2-Kosten per locatie'!$A$12:$C$15,3,FALSE)</f>
        <v>0</v>
      </c>
      <c r="P1388" s="290">
        <f t="shared" si="113"/>
        <v>0</v>
      </c>
      <c r="Q1388" s="291"/>
      <c r="S1388" s="292">
        <f t="shared" si="114"/>
        <v>0</v>
      </c>
    </row>
    <row r="1389" spans="1:19" ht="14.1" customHeight="1">
      <c r="A1389" s="38">
        <v>1389</v>
      </c>
      <c r="B1389" s="253" t="s">
        <v>38</v>
      </c>
      <c r="C1389" s="253" t="s">
        <v>986</v>
      </c>
      <c r="D1389" s="284" t="s">
        <v>372</v>
      </c>
      <c r="E1389" s="49" t="s">
        <v>1879</v>
      </c>
      <c r="F1389" s="50" t="s">
        <v>289</v>
      </c>
      <c r="G1389" s="194" t="s">
        <v>65</v>
      </c>
      <c r="H1389" s="268" t="s">
        <v>164</v>
      </c>
      <c r="I1389" s="286">
        <v>0.439876370337</v>
      </c>
      <c r="J1389" s="287">
        <f t="shared" si="110"/>
        <v>0</v>
      </c>
      <c r="K1389" s="288" t="s">
        <v>104</v>
      </c>
      <c r="L1389" s="288"/>
      <c r="M1389" s="289">
        <f t="shared" si="111"/>
        <v>0</v>
      </c>
      <c r="N1389" s="289">
        <f t="shared" si="112"/>
        <v>0</v>
      </c>
      <c r="O1389" s="290">
        <f>IF(K1389="nio",0,IF(K1389&gt;0,VLOOKUP(G1389,'3-Productie normen'!A:K,VLOOKUP(K1389,'3-Productie normen'!$B$35:$C$41,2,FALSE),FALSE)))/VLOOKUP(B1389,'2-Kosten per locatie'!$A$12:$C$15,3,FALSE)</f>
        <v>0</v>
      </c>
      <c r="P1389" s="290">
        <f t="shared" si="113"/>
        <v>0</v>
      </c>
      <c r="Q1389" s="291"/>
      <c r="S1389" s="292">
        <f t="shared" si="114"/>
        <v>0</v>
      </c>
    </row>
    <row r="1390" spans="1:19" ht="14.1" customHeight="1">
      <c r="A1390" s="38">
        <v>1390</v>
      </c>
      <c r="B1390" s="253" t="s">
        <v>38</v>
      </c>
      <c r="C1390" s="253" t="s">
        <v>986</v>
      </c>
      <c r="D1390" s="284" t="s">
        <v>372</v>
      </c>
      <c r="E1390" s="49" t="s">
        <v>1880</v>
      </c>
      <c r="F1390" s="50" t="s">
        <v>610</v>
      </c>
      <c r="G1390" s="271" t="s">
        <v>58</v>
      </c>
      <c r="H1390" s="268" t="s">
        <v>970</v>
      </c>
      <c r="I1390" s="286">
        <v>9.43872</v>
      </c>
      <c r="J1390" s="287">
        <f t="shared" si="110"/>
        <v>200</v>
      </c>
      <c r="K1390" s="288">
        <v>200</v>
      </c>
      <c r="L1390" s="288"/>
      <c r="M1390" s="289" t="e">
        <f t="shared" si="111"/>
        <v>#DIV/0!</v>
      </c>
      <c r="N1390" s="289">
        <f t="shared" si="112"/>
        <v>0</v>
      </c>
      <c r="O1390" s="290">
        <f>IF(K1390="nio",0,IF(K1390&gt;0,VLOOKUP(G1390,'3-Productie normen'!A:K,VLOOKUP(K1390,'3-Productie normen'!$B$35:$C$41,2,FALSE),FALSE)))/VLOOKUP(B1390,'2-Kosten per locatie'!$A$12:$C$15,3,FALSE)</f>
        <v>0</v>
      </c>
      <c r="P1390" s="290">
        <f t="shared" si="113"/>
        <v>0</v>
      </c>
      <c r="Q1390" s="291"/>
      <c r="S1390" s="292">
        <f t="shared" si="114"/>
        <v>1887.7439999999999</v>
      </c>
    </row>
    <row r="1391" spans="1:19" ht="14.1" customHeight="1">
      <c r="A1391" s="38">
        <v>1391</v>
      </c>
      <c r="B1391" s="253" t="s">
        <v>38</v>
      </c>
      <c r="C1391" s="253" t="s">
        <v>986</v>
      </c>
      <c r="D1391" s="284" t="s">
        <v>372</v>
      </c>
      <c r="E1391" s="49" t="s">
        <v>1881</v>
      </c>
      <c r="F1391" s="50" t="s">
        <v>570</v>
      </c>
      <c r="G1391" s="268" t="s">
        <v>49</v>
      </c>
      <c r="H1391" s="268" t="s">
        <v>164</v>
      </c>
      <c r="I1391" s="286">
        <v>16.367019299008</v>
      </c>
      <c r="J1391" s="287">
        <f t="shared" si="110"/>
        <v>200</v>
      </c>
      <c r="K1391" s="288">
        <v>200</v>
      </c>
      <c r="L1391" s="288"/>
      <c r="M1391" s="289" t="e">
        <f t="shared" si="111"/>
        <v>#DIV/0!</v>
      </c>
      <c r="N1391" s="289">
        <f t="shared" si="112"/>
        <v>0</v>
      </c>
      <c r="O1391" s="290">
        <f>IF(K1391="nio",0,IF(K1391&gt;0,VLOOKUP(G1391,'3-Productie normen'!A:K,VLOOKUP(K1391,'3-Productie normen'!$B$35:$C$41,2,FALSE),FALSE)))/VLOOKUP(B1391,'2-Kosten per locatie'!$A$12:$C$15,3,FALSE)</f>
        <v>0</v>
      </c>
      <c r="P1391" s="290">
        <f t="shared" si="113"/>
        <v>0</v>
      </c>
      <c r="Q1391" s="291"/>
      <c r="S1391" s="292">
        <f t="shared" si="114"/>
        <v>3273.4038598016</v>
      </c>
    </row>
    <row r="1392" spans="1:19" ht="14.1" customHeight="1">
      <c r="A1392" s="38">
        <v>1392</v>
      </c>
      <c r="B1392" s="253" t="s">
        <v>38</v>
      </c>
      <c r="C1392" s="253" t="s">
        <v>986</v>
      </c>
      <c r="D1392" s="284" t="s">
        <v>372</v>
      </c>
      <c r="E1392" s="49" t="s">
        <v>1882</v>
      </c>
      <c r="F1392" s="50" t="s">
        <v>1618</v>
      </c>
      <c r="G1392" s="268" t="s">
        <v>48</v>
      </c>
      <c r="H1392" s="268" t="s">
        <v>139</v>
      </c>
      <c r="I1392" s="286">
        <v>5.640028806518</v>
      </c>
      <c r="J1392" s="287">
        <f t="shared" si="110"/>
        <v>400</v>
      </c>
      <c r="K1392" s="288">
        <v>200</v>
      </c>
      <c r="L1392" s="288">
        <v>200</v>
      </c>
      <c r="M1392" s="289" t="e">
        <f t="shared" si="111"/>
        <v>#DIV/0!</v>
      </c>
      <c r="N1392" s="289" t="e">
        <f t="shared" si="112"/>
        <v>#DIV/0!</v>
      </c>
      <c r="O1392" s="290">
        <f>IF(K1392="nio",0,IF(K1392&gt;0,VLOOKUP(G1392,'3-Productie normen'!A:K,VLOOKUP(K1392,'3-Productie normen'!$B$35:$C$41,2,FALSE),FALSE)))/VLOOKUP(B1392,'2-Kosten per locatie'!$A$12:$C$15,3,FALSE)</f>
        <v>0</v>
      </c>
      <c r="P1392" s="290">
        <f t="shared" si="113"/>
        <v>0</v>
      </c>
      <c r="Q1392" s="291"/>
      <c r="S1392" s="292">
        <f t="shared" si="114"/>
        <v>2256.0115226071998</v>
      </c>
    </row>
    <row r="1393" spans="1:19" ht="14.1" customHeight="1">
      <c r="A1393" s="38">
        <v>1393</v>
      </c>
      <c r="B1393" s="253" t="s">
        <v>38</v>
      </c>
      <c r="C1393" s="253" t="s">
        <v>986</v>
      </c>
      <c r="D1393" s="284" t="s">
        <v>372</v>
      </c>
      <c r="E1393" s="49" t="s">
        <v>1883</v>
      </c>
      <c r="F1393" s="50" t="s">
        <v>1399</v>
      </c>
      <c r="G1393" s="268" t="s">
        <v>48</v>
      </c>
      <c r="H1393" s="268" t="s">
        <v>139</v>
      </c>
      <c r="I1393" s="286">
        <v>1.6919999999999999</v>
      </c>
      <c r="J1393" s="287">
        <f t="shared" si="110"/>
        <v>400</v>
      </c>
      <c r="K1393" s="288">
        <v>200</v>
      </c>
      <c r="L1393" s="288">
        <v>200</v>
      </c>
      <c r="M1393" s="289" t="e">
        <f t="shared" si="111"/>
        <v>#DIV/0!</v>
      </c>
      <c r="N1393" s="289" t="e">
        <f t="shared" si="112"/>
        <v>#DIV/0!</v>
      </c>
      <c r="O1393" s="290">
        <f>IF(K1393="nio",0,IF(K1393&gt;0,VLOOKUP(G1393,'3-Productie normen'!A:K,VLOOKUP(K1393,'3-Productie normen'!$B$35:$C$41,2,FALSE),FALSE)))/VLOOKUP(B1393,'2-Kosten per locatie'!$A$12:$C$15,3,FALSE)</f>
        <v>0</v>
      </c>
      <c r="P1393" s="290">
        <f t="shared" si="113"/>
        <v>0</v>
      </c>
      <c r="Q1393" s="291"/>
      <c r="S1393" s="292">
        <f t="shared" si="114"/>
        <v>676.8</v>
      </c>
    </row>
    <row r="1394" spans="1:19" ht="14.1" customHeight="1">
      <c r="A1394" s="38">
        <v>1394</v>
      </c>
      <c r="B1394" s="253" t="s">
        <v>38</v>
      </c>
      <c r="C1394" s="253" t="s">
        <v>986</v>
      </c>
      <c r="D1394" s="284" t="s">
        <v>372</v>
      </c>
      <c r="E1394" s="49" t="s">
        <v>1884</v>
      </c>
      <c r="F1394" s="50" t="s">
        <v>1397</v>
      </c>
      <c r="G1394" s="268" t="s">
        <v>48</v>
      </c>
      <c r="H1394" s="268" t="s">
        <v>139</v>
      </c>
      <c r="I1394" s="286">
        <v>1.6214999999999999</v>
      </c>
      <c r="J1394" s="287">
        <f t="shared" si="110"/>
        <v>400</v>
      </c>
      <c r="K1394" s="288">
        <v>200</v>
      </c>
      <c r="L1394" s="288">
        <v>200</v>
      </c>
      <c r="M1394" s="289" t="e">
        <f t="shared" si="111"/>
        <v>#DIV/0!</v>
      </c>
      <c r="N1394" s="289" t="e">
        <f t="shared" si="112"/>
        <v>#DIV/0!</v>
      </c>
      <c r="O1394" s="290">
        <f>IF(K1394="nio",0,IF(K1394&gt;0,VLOOKUP(G1394,'3-Productie normen'!A:K,VLOOKUP(K1394,'3-Productie normen'!$B$35:$C$41,2,FALSE),FALSE)))/VLOOKUP(B1394,'2-Kosten per locatie'!$A$12:$C$15,3,FALSE)</f>
        <v>0</v>
      </c>
      <c r="P1394" s="290">
        <f t="shared" si="113"/>
        <v>0</v>
      </c>
      <c r="Q1394" s="291"/>
      <c r="S1394" s="292">
        <f t="shared" si="114"/>
        <v>648.6</v>
      </c>
    </row>
    <row r="1395" spans="1:19" ht="14.1" customHeight="1">
      <c r="A1395" s="38">
        <v>1395</v>
      </c>
      <c r="B1395" s="253" t="s">
        <v>38</v>
      </c>
      <c r="C1395" s="253" t="s">
        <v>986</v>
      </c>
      <c r="D1395" s="284" t="s">
        <v>372</v>
      </c>
      <c r="E1395" s="49" t="s">
        <v>1885</v>
      </c>
      <c r="F1395" s="50" t="s">
        <v>1624</v>
      </c>
      <c r="G1395" s="194" t="s">
        <v>65</v>
      </c>
      <c r="H1395" s="268" t="s">
        <v>164</v>
      </c>
      <c r="I1395" s="286">
        <v>5.2852251339169998</v>
      </c>
      <c r="J1395" s="287">
        <f t="shared" si="110"/>
        <v>0</v>
      </c>
      <c r="K1395" s="288" t="s">
        <v>104</v>
      </c>
      <c r="L1395" s="288"/>
      <c r="M1395" s="289">
        <f t="shared" si="111"/>
        <v>0</v>
      </c>
      <c r="N1395" s="289">
        <f t="shared" si="112"/>
        <v>0</v>
      </c>
      <c r="O1395" s="290">
        <f>IF(K1395="nio",0,IF(K1395&gt;0,VLOOKUP(G1395,'3-Productie normen'!A:K,VLOOKUP(K1395,'3-Productie normen'!$B$35:$C$41,2,FALSE),FALSE)))/VLOOKUP(B1395,'2-Kosten per locatie'!$A$12:$C$15,3,FALSE)</f>
        <v>0</v>
      </c>
      <c r="P1395" s="290">
        <f t="shared" si="113"/>
        <v>0</v>
      </c>
      <c r="Q1395" s="291"/>
      <c r="S1395" s="292">
        <f t="shared" si="114"/>
        <v>0</v>
      </c>
    </row>
    <row r="1396" spans="1:19" ht="14.1" customHeight="1">
      <c r="A1396" s="38">
        <v>1396</v>
      </c>
      <c r="B1396" s="253" t="s">
        <v>38</v>
      </c>
      <c r="C1396" s="253" t="s">
        <v>986</v>
      </c>
      <c r="D1396" s="284" t="s">
        <v>372</v>
      </c>
      <c r="E1396" s="49" t="s">
        <v>1886</v>
      </c>
      <c r="F1396" s="50" t="s">
        <v>771</v>
      </c>
      <c r="G1396" s="268" t="s">
        <v>50</v>
      </c>
      <c r="H1396" s="268" t="s">
        <v>164</v>
      </c>
      <c r="I1396" s="286">
        <v>2.444</v>
      </c>
      <c r="J1396" s="287">
        <f t="shared" si="110"/>
        <v>200</v>
      </c>
      <c r="K1396" s="288">
        <v>200</v>
      </c>
      <c r="L1396" s="288"/>
      <c r="M1396" s="289" t="e">
        <f t="shared" si="111"/>
        <v>#DIV/0!</v>
      </c>
      <c r="N1396" s="289">
        <f t="shared" si="112"/>
        <v>0</v>
      </c>
      <c r="O1396" s="290">
        <f>IF(K1396="nio",0,IF(K1396&gt;0,VLOOKUP(G1396,'3-Productie normen'!A:K,VLOOKUP(K1396,'3-Productie normen'!$B$35:$C$41,2,FALSE),FALSE)))/VLOOKUP(B1396,'2-Kosten per locatie'!$A$12:$C$15,3,FALSE)</f>
        <v>0</v>
      </c>
      <c r="P1396" s="290">
        <f t="shared" si="113"/>
        <v>0</v>
      </c>
      <c r="Q1396" s="291"/>
      <c r="S1396" s="292">
        <f t="shared" si="114"/>
        <v>488.8</v>
      </c>
    </row>
    <row r="1397" spans="1:19" ht="14.1" customHeight="1">
      <c r="A1397" s="38">
        <v>1397</v>
      </c>
      <c r="B1397" s="253" t="s">
        <v>38</v>
      </c>
      <c r="C1397" s="253" t="s">
        <v>986</v>
      </c>
      <c r="D1397" s="284" t="s">
        <v>372</v>
      </c>
      <c r="E1397" s="49" t="s">
        <v>1887</v>
      </c>
      <c r="F1397" s="50" t="s">
        <v>1411</v>
      </c>
      <c r="G1397" s="268" t="s">
        <v>47</v>
      </c>
      <c r="H1397" s="268" t="s">
        <v>164</v>
      </c>
      <c r="I1397" s="286">
        <v>2.4439811748459999</v>
      </c>
      <c r="J1397" s="287">
        <f t="shared" si="110"/>
        <v>80</v>
      </c>
      <c r="K1397" s="288">
        <v>80</v>
      </c>
      <c r="L1397" s="288"/>
      <c r="M1397" s="289" t="e">
        <f t="shared" si="111"/>
        <v>#DIV/0!</v>
      </c>
      <c r="N1397" s="289">
        <f t="shared" si="112"/>
        <v>0</v>
      </c>
      <c r="O1397" s="290">
        <f>IF(K1397="nio",0,IF(K1397&gt;0,VLOOKUP(G1397,'3-Productie normen'!A:K,VLOOKUP(K1397,'3-Productie normen'!$B$35:$C$41,2,FALSE),FALSE)))/VLOOKUP(B1397,'2-Kosten per locatie'!$A$12:$C$15,3,FALSE)</f>
        <v>0</v>
      </c>
      <c r="P1397" s="290">
        <f t="shared" si="113"/>
        <v>0</v>
      </c>
      <c r="Q1397" s="291"/>
      <c r="S1397" s="292">
        <f t="shared" si="114"/>
        <v>195.51849398767999</v>
      </c>
    </row>
    <row r="1398" spans="1:19" ht="14.1" customHeight="1">
      <c r="A1398" s="38">
        <v>1398</v>
      </c>
      <c r="B1398" s="253" t="s">
        <v>38</v>
      </c>
      <c r="C1398" s="253" t="s">
        <v>986</v>
      </c>
      <c r="D1398" s="284" t="s">
        <v>372</v>
      </c>
      <c r="E1398" s="49" t="s">
        <v>1888</v>
      </c>
      <c r="F1398" s="50" t="s">
        <v>138</v>
      </c>
      <c r="G1398" s="194" t="s">
        <v>65</v>
      </c>
      <c r="H1398" s="268" t="s">
        <v>164</v>
      </c>
      <c r="I1398" s="286">
        <v>4.3714740133000003</v>
      </c>
      <c r="J1398" s="287">
        <f t="shared" si="110"/>
        <v>0</v>
      </c>
      <c r="K1398" s="288" t="s">
        <v>104</v>
      </c>
      <c r="L1398" s="288"/>
      <c r="M1398" s="289">
        <f t="shared" si="111"/>
        <v>0</v>
      </c>
      <c r="N1398" s="289">
        <f t="shared" si="112"/>
        <v>0</v>
      </c>
      <c r="O1398" s="290">
        <f>IF(K1398="nio",0,IF(K1398&gt;0,VLOOKUP(G1398,'3-Productie normen'!A:K,VLOOKUP(K1398,'3-Productie normen'!$B$35:$C$41,2,FALSE),FALSE)))/VLOOKUP(B1398,'2-Kosten per locatie'!$A$12:$C$15,3,FALSE)</f>
        <v>0</v>
      </c>
      <c r="P1398" s="290">
        <f t="shared" si="113"/>
        <v>0</v>
      </c>
      <c r="Q1398" s="291"/>
      <c r="S1398" s="292">
        <f t="shared" si="114"/>
        <v>0</v>
      </c>
    </row>
    <row r="1399" spans="1:19" ht="14.1" customHeight="1">
      <c r="A1399" s="38">
        <v>1399</v>
      </c>
      <c r="B1399" s="253" t="s">
        <v>38</v>
      </c>
      <c r="C1399" s="253" t="s">
        <v>986</v>
      </c>
      <c r="D1399" s="284" t="s">
        <v>372</v>
      </c>
      <c r="E1399" s="49" t="s">
        <v>1889</v>
      </c>
      <c r="F1399" s="50" t="s">
        <v>289</v>
      </c>
      <c r="G1399" s="194" t="s">
        <v>65</v>
      </c>
      <c r="H1399" s="268" t="s">
        <v>164</v>
      </c>
      <c r="I1399" s="286">
        <v>4.0288803682829997</v>
      </c>
      <c r="J1399" s="287">
        <f t="shared" si="110"/>
        <v>0</v>
      </c>
      <c r="K1399" s="288" t="s">
        <v>104</v>
      </c>
      <c r="L1399" s="288"/>
      <c r="M1399" s="289">
        <f t="shared" si="111"/>
        <v>0</v>
      </c>
      <c r="N1399" s="289">
        <f t="shared" si="112"/>
        <v>0</v>
      </c>
      <c r="O1399" s="290">
        <f>IF(K1399="nio",0,IF(K1399&gt;0,VLOOKUP(G1399,'3-Productie normen'!A:K,VLOOKUP(K1399,'3-Productie normen'!$B$35:$C$41,2,FALSE),FALSE)))/VLOOKUP(B1399,'2-Kosten per locatie'!$A$12:$C$15,3,FALSE)</f>
        <v>0</v>
      </c>
      <c r="P1399" s="290">
        <f t="shared" si="113"/>
        <v>0</v>
      </c>
      <c r="Q1399" s="291"/>
      <c r="S1399" s="292">
        <f t="shared" si="114"/>
        <v>0</v>
      </c>
    </row>
    <row r="1400" spans="1:19" ht="14.1" customHeight="1">
      <c r="A1400" s="38">
        <v>1400</v>
      </c>
      <c r="B1400" s="253" t="s">
        <v>38</v>
      </c>
      <c r="C1400" s="253" t="s">
        <v>986</v>
      </c>
      <c r="D1400" s="284" t="s">
        <v>918</v>
      </c>
      <c r="E1400" s="49" t="s">
        <v>1890</v>
      </c>
      <c r="F1400" s="50" t="s">
        <v>1891</v>
      </c>
      <c r="G1400" s="194" t="s">
        <v>65</v>
      </c>
      <c r="H1400" s="268" t="s">
        <v>139</v>
      </c>
      <c r="I1400" s="286">
        <v>5.90585</v>
      </c>
      <c r="J1400" s="287">
        <f t="shared" si="110"/>
        <v>0</v>
      </c>
      <c r="K1400" s="288" t="s">
        <v>104</v>
      </c>
      <c r="L1400" s="288"/>
      <c r="M1400" s="289">
        <f t="shared" si="111"/>
        <v>0</v>
      </c>
      <c r="N1400" s="289">
        <f t="shared" si="112"/>
        <v>0</v>
      </c>
      <c r="O1400" s="290">
        <f>IF(K1400="nio",0,IF(K1400&gt;0,VLOOKUP(G1400,'3-Productie normen'!A:K,VLOOKUP(K1400,'3-Productie normen'!$B$35:$C$41,2,FALSE),FALSE)))/VLOOKUP(B1400,'2-Kosten per locatie'!$A$12:$C$15,3,FALSE)</f>
        <v>0</v>
      </c>
      <c r="P1400" s="290">
        <f t="shared" si="113"/>
        <v>0</v>
      </c>
      <c r="Q1400" s="291"/>
      <c r="S1400" s="292">
        <f t="shared" si="114"/>
        <v>0</v>
      </c>
    </row>
    <row r="1401" spans="1:19" ht="14.1" customHeight="1">
      <c r="A1401" s="38">
        <v>1401</v>
      </c>
      <c r="B1401" s="253" t="s">
        <v>38</v>
      </c>
      <c r="C1401" s="253" t="s">
        <v>986</v>
      </c>
      <c r="D1401" s="284" t="s">
        <v>918</v>
      </c>
      <c r="E1401" s="49" t="s">
        <v>1892</v>
      </c>
      <c r="F1401" s="50" t="s">
        <v>1893</v>
      </c>
      <c r="G1401" s="268" t="s">
        <v>49</v>
      </c>
      <c r="H1401" s="268" t="s">
        <v>139</v>
      </c>
      <c r="I1401" s="286">
        <v>11.302033876795999</v>
      </c>
      <c r="J1401" s="287">
        <f t="shared" si="110"/>
        <v>200</v>
      </c>
      <c r="K1401" s="288">
        <v>200</v>
      </c>
      <c r="L1401" s="288"/>
      <c r="M1401" s="289" t="e">
        <f t="shared" si="111"/>
        <v>#DIV/0!</v>
      </c>
      <c r="N1401" s="289">
        <f t="shared" si="112"/>
        <v>0</v>
      </c>
      <c r="O1401" s="290">
        <f>IF(K1401="nio",0,IF(K1401&gt;0,VLOOKUP(G1401,'3-Productie normen'!A:K,VLOOKUP(K1401,'3-Productie normen'!$B$35:$C$41,2,FALSE),FALSE)))/VLOOKUP(B1401,'2-Kosten per locatie'!$A$12:$C$15,3,FALSE)</f>
        <v>0</v>
      </c>
      <c r="P1401" s="290">
        <f t="shared" si="113"/>
        <v>0</v>
      </c>
      <c r="Q1401" s="291"/>
      <c r="S1401" s="292">
        <f t="shared" si="114"/>
        <v>2260.4067753591999</v>
      </c>
    </row>
    <row r="1402" spans="1:19" ht="14.1" customHeight="1">
      <c r="A1402" s="38">
        <v>1402</v>
      </c>
      <c r="B1402" s="253" t="s">
        <v>38</v>
      </c>
      <c r="C1402" s="253" t="s">
        <v>986</v>
      </c>
      <c r="D1402" s="284" t="s">
        <v>918</v>
      </c>
      <c r="E1402" s="49" t="s">
        <v>1894</v>
      </c>
      <c r="F1402" s="50" t="s">
        <v>1895</v>
      </c>
      <c r="G1402" s="271" t="s">
        <v>58</v>
      </c>
      <c r="H1402" s="268" t="s">
        <v>139</v>
      </c>
      <c r="I1402" s="286">
        <v>21.998049168895999</v>
      </c>
      <c r="J1402" s="287">
        <f t="shared" si="110"/>
        <v>200</v>
      </c>
      <c r="K1402" s="288">
        <v>200</v>
      </c>
      <c r="L1402" s="288"/>
      <c r="M1402" s="289" t="e">
        <f t="shared" si="111"/>
        <v>#DIV/0!</v>
      </c>
      <c r="N1402" s="289">
        <f t="shared" si="112"/>
        <v>0</v>
      </c>
      <c r="O1402" s="290">
        <f>IF(K1402="nio",0,IF(K1402&gt;0,VLOOKUP(G1402,'3-Productie normen'!A:K,VLOOKUP(K1402,'3-Productie normen'!$B$35:$C$41,2,FALSE),FALSE)))/VLOOKUP(B1402,'2-Kosten per locatie'!$A$12:$C$15,3,FALSE)</f>
        <v>0</v>
      </c>
      <c r="P1402" s="290">
        <f t="shared" si="113"/>
        <v>0</v>
      </c>
      <c r="Q1402" s="291"/>
      <c r="S1402" s="292">
        <f t="shared" si="114"/>
        <v>4399.6098337792</v>
      </c>
    </row>
    <row r="1403" spans="1:19" ht="14.1" customHeight="1">
      <c r="A1403" s="38">
        <v>1403</v>
      </c>
      <c r="B1403" s="253" t="s">
        <v>38</v>
      </c>
      <c r="C1403" s="253" t="s">
        <v>986</v>
      </c>
      <c r="D1403" s="284" t="s">
        <v>219</v>
      </c>
      <c r="E1403" s="49" t="s">
        <v>1896</v>
      </c>
      <c r="F1403" s="50" t="s">
        <v>1897</v>
      </c>
      <c r="G1403" s="271" t="s">
        <v>62</v>
      </c>
      <c r="H1403" s="268" t="s">
        <v>142</v>
      </c>
      <c r="I1403" s="286">
        <v>278.765612898065</v>
      </c>
      <c r="J1403" s="287">
        <f t="shared" si="110"/>
        <v>200</v>
      </c>
      <c r="K1403" s="288">
        <v>200</v>
      </c>
      <c r="L1403" s="288"/>
      <c r="M1403" s="289" t="e">
        <f t="shared" si="111"/>
        <v>#DIV/0!</v>
      </c>
      <c r="N1403" s="289">
        <f t="shared" si="112"/>
        <v>0</v>
      </c>
      <c r="O1403" s="290">
        <f>IF(K1403="nio",0,IF(K1403&gt;0,VLOOKUP(G1403,'3-Productie normen'!A:K,VLOOKUP(K1403,'3-Productie normen'!$B$35:$C$41,2,FALSE),FALSE)))/VLOOKUP(B1403,'2-Kosten per locatie'!$A$12:$C$15,3,FALSE)</f>
        <v>0</v>
      </c>
      <c r="P1403" s="290">
        <f t="shared" si="113"/>
        <v>0</v>
      </c>
      <c r="Q1403" s="291"/>
      <c r="S1403" s="292">
        <f t="shared" si="114"/>
        <v>55753.122579613002</v>
      </c>
    </row>
    <row r="1404" spans="1:19" ht="14.1" customHeight="1">
      <c r="A1404" s="38">
        <v>1404</v>
      </c>
      <c r="B1404" s="253" t="s">
        <v>38</v>
      </c>
      <c r="C1404" s="253" t="s">
        <v>986</v>
      </c>
      <c r="D1404" s="284" t="s">
        <v>219</v>
      </c>
      <c r="E1404" s="49" t="s">
        <v>1898</v>
      </c>
      <c r="F1404" s="50" t="s">
        <v>1899</v>
      </c>
      <c r="G1404" s="268" t="s">
        <v>49</v>
      </c>
      <c r="H1404" s="268" t="s">
        <v>970</v>
      </c>
      <c r="I1404" s="286">
        <v>31.462890359250999</v>
      </c>
      <c r="J1404" s="287">
        <f t="shared" si="110"/>
        <v>200</v>
      </c>
      <c r="K1404" s="288">
        <v>200</v>
      </c>
      <c r="L1404" s="288"/>
      <c r="M1404" s="289" t="e">
        <f t="shared" si="111"/>
        <v>#DIV/0!</v>
      </c>
      <c r="N1404" s="289">
        <f t="shared" si="112"/>
        <v>0</v>
      </c>
      <c r="O1404" s="290">
        <f>IF(K1404="nio",0,IF(K1404&gt;0,VLOOKUP(G1404,'3-Productie normen'!A:K,VLOOKUP(K1404,'3-Productie normen'!$B$35:$C$41,2,FALSE),FALSE)))/VLOOKUP(B1404,'2-Kosten per locatie'!$A$12:$C$15,3,FALSE)</f>
        <v>0</v>
      </c>
      <c r="P1404" s="290">
        <f t="shared" si="113"/>
        <v>0</v>
      </c>
      <c r="Q1404" s="291"/>
      <c r="S1404" s="292">
        <f t="shared" si="114"/>
        <v>6292.5780718502001</v>
      </c>
    </row>
    <row r="1405" spans="1:19" ht="14.1" customHeight="1">
      <c r="A1405" s="38">
        <v>1405</v>
      </c>
      <c r="B1405" s="253" t="s">
        <v>38</v>
      </c>
      <c r="C1405" s="253" t="s">
        <v>986</v>
      </c>
      <c r="D1405" s="284" t="s">
        <v>219</v>
      </c>
      <c r="E1405" s="49" t="s">
        <v>1900</v>
      </c>
      <c r="F1405" s="50" t="s">
        <v>210</v>
      </c>
      <c r="G1405" s="268" t="s">
        <v>49</v>
      </c>
      <c r="H1405" s="268" t="s">
        <v>970</v>
      </c>
      <c r="I1405" s="286">
        <v>60.590888998823999</v>
      </c>
      <c r="J1405" s="287">
        <f t="shared" si="110"/>
        <v>200</v>
      </c>
      <c r="K1405" s="288">
        <v>200</v>
      </c>
      <c r="L1405" s="288"/>
      <c r="M1405" s="289" t="e">
        <f t="shared" si="111"/>
        <v>#DIV/0!</v>
      </c>
      <c r="N1405" s="289">
        <f t="shared" si="112"/>
        <v>0</v>
      </c>
      <c r="O1405" s="290">
        <f>IF(K1405="nio",0,IF(K1405&gt;0,VLOOKUP(G1405,'3-Productie normen'!A:K,VLOOKUP(K1405,'3-Productie normen'!$B$35:$C$41,2,FALSE),FALSE)))/VLOOKUP(B1405,'2-Kosten per locatie'!$A$12:$C$15,3,FALSE)</f>
        <v>0</v>
      </c>
      <c r="P1405" s="290">
        <f t="shared" si="113"/>
        <v>0</v>
      </c>
      <c r="Q1405" s="291"/>
      <c r="S1405" s="292">
        <f t="shared" si="114"/>
        <v>12118.177799764801</v>
      </c>
    </row>
    <row r="1406" spans="1:19" ht="14.1" customHeight="1">
      <c r="A1406" s="38">
        <v>1406</v>
      </c>
      <c r="B1406" s="253" t="s">
        <v>38</v>
      </c>
      <c r="C1406" s="253" t="s">
        <v>986</v>
      </c>
      <c r="D1406" s="284" t="s">
        <v>219</v>
      </c>
      <c r="E1406" s="49" t="s">
        <v>1901</v>
      </c>
      <c r="F1406" s="50" t="s">
        <v>1902</v>
      </c>
      <c r="G1406" s="268" t="s">
        <v>49</v>
      </c>
      <c r="H1406" s="268" t="s">
        <v>970</v>
      </c>
      <c r="I1406" s="286">
        <v>31.462890183136</v>
      </c>
      <c r="J1406" s="287">
        <f t="shared" si="110"/>
        <v>200</v>
      </c>
      <c r="K1406" s="288">
        <v>200</v>
      </c>
      <c r="L1406" s="288"/>
      <c r="M1406" s="289" t="e">
        <f t="shared" si="111"/>
        <v>#DIV/0!</v>
      </c>
      <c r="N1406" s="289">
        <f t="shared" si="112"/>
        <v>0</v>
      </c>
      <c r="O1406" s="290">
        <f>IF(K1406="nio",0,IF(K1406&gt;0,VLOOKUP(G1406,'3-Productie normen'!A:K,VLOOKUP(K1406,'3-Productie normen'!$B$35:$C$41,2,FALSE),FALSE)))/VLOOKUP(B1406,'2-Kosten per locatie'!$A$12:$C$15,3,FALSE)</f>
        <v>0</v>
      </c>
      <c r="P1406" s="290">
        <f t="shared" si="113"/>
        <v>0</v>
      </c>
      <c r="Q1406" s="291"/>
      <c r="S1406" s="292">
        <f t="shared" si="114"/>
        <v>6292.5780366272002</v>
      </c>
    </row>
    <row r="1407" spans="1:19" ht="14.1" customHeight="1">
      <c r="A1407" s="38">
        <v>1407</v>
      </c>
      <c r="B1407" s="253" t="s">
        <v>38</v>
      </c>
      <c r="C1407" s="253" t="s">
        <v>986</v>
      </c>
      <c r="D1407" s="284" t="s">
        <v>301</v>
      </c>
      <c r="E1407" s="49" t="s">
        <v>1903</v>
      </c>
      <c r="F1407" s="50" t="s">
        <v>1904</v>
      </c>
      <c r="G1407" s="271" t="s">
        <v>61</v>
      </c>
      <c r="H1407" s="268" t="s">
        <v>142</v>
      </c>
      <c r="I1407" s="286">
        <v>127.12143287580101</v>
      </c>
      <c r="J1407" s="287">
        <f t="shared" ref="J1407:J1470" si="115">SUM(K1407:L1407)</f>
        <v>200</v>
      </c>
      <c r="K1407" s="288">
        <v>200</v>
      </c>
      <c r="L1407" s="288"/>
      <c r="M1407" s="289" t="e">
        <f t="shared" ref="M1407:M1470" si="116">IF(K1407="nio",0,IF(K1407&gt;0,K1407*I1407/O1407,0))</f>
        <v>#DIV/0!</v>
      </c>
      <c r="N1407" s="289">
        <f t="shared" ref="N1407:N1470" si="117">IF(L1407&gt;0,L1407*I1407/P1407,0)</f>
        <v>0</v>
      </c>
      <c r="O1407" s="290">
        <f>IF(K1407="nio",0,IF(K1407&gt;0,VLOOKUP(G1407,'3-Productie normen'!A:K,VLOOKUP(K1407,'3-Productie normen'!$B$35:$C$41,2,FALSE),FALSE)))/VLOOKUP(B1407,'2-Kosten per locatie'!$A$12:$C$15,3,FALSE)</f>
        <v>0</v>
      </c>
      <c r="P1407" s="290">
        <f t="shared" ref="P1407:P1470" si="118">IF(L1407&gt;0,O1407*$P$8,0)</f>
        <v>0</v>
      </c>
      <c r="Q1407" s="291"/>
      <c r="S1407" s="292">
        <f t="shared" ref="S1407:S1470" si="119">J1407*I1407</f>
        <v>25424.2865751602</v>
      </c>
    </row>
    <row r="1408" spans="1:19" ht="14.1" customHeight="1">
      <c r="A1408" s="38">
        <v>1408</v>
      </c>
      <c r="B1408" s="253" t="s">
        <v>38</v>
      </c>
      <c r="C1408" s="253" t="s">
        <v>986</v>
      </c>
      <c r="D1408" s="284" t="s">
        <v>301</v>
      </c>
      <c r="E1408" s="49" t="s">
        <v>1905</v>
      </c>
      <c r="F1408" s="50" t="s">
        <v>77</v>
      </c>
      <c r="G1408" s="271" t="s">
        <v>56</v>
      </c>
      <c r="H1408" s="268" t="s">
        <v>142</v>
      </c>
      <c r="I1408" s="286">
        <v>127.121432875765</v>
      </c>
      <c r="J1408" s="287">
        <f t="shared" si="115"/>
        <v>200</v>
      </c>
      <c r="K1408" s="288">
        <v>200</v>
      </c>
      <c r="L1408" s="288"/>
      <c r="M1408" s="289" t="e">
        <f t="shared" si="116"/>
        <v>#DIV/0!</v>
      </c>
      <c r="N1408" s="289">
        <f t="shared" si="117"/>
        <v>0</v>
      </c>
      <c r="O1408" s="290">
        <f>IF(K1408="nio",0,IF(K1408&gt;0,VLOOKUP(G1408,'3-Productie normen'!A:K,VLOOKUP(K1408,'3-Productie normen'!$B$35:$C$41,2,FALSE),FALSE)))/VLOOKUP(B1408,'2-Kosten per locatie'!$A$12:$C$15,3,FALSE)</f>
        <v>0</v>
      </c>
      <c r="P1408" s="290">
        <f t="shared" si="118"/>
        <v>0</v>
      </c>
      <c r="Q1408" s="291"/>
      <c r="S1408" s="292">
        <f t="shared" si="119"/>
        <v>25424.286575153001</v>
      </c>
    </row>
    <row r="1409" spans="1:19" ht="14.1" customHeight="1">
      <c r="A1409" s="38">
        <v>1409</v>
      </c>
      <c r="B1409" s="253" t="s">
        <v>38</v>
      </c>
      <c r="C1409" s="253" t="s">
        <v>986</v>
      </c>
      <c r="D1409" s="284" t="s">
        <v>301</v>
      </c>
      <c r="E1409" s="49" t="s">
        <v>1906</v>
      </c>
      <c r="F1409" s="50" t="s">
        <v>1899</v>
      </c>
      <c r="G1409" s="268" t="s">
        <v>49</v>
      </c>
      <c r="H1409" s="268" t="s">
        <v>970</v>
      </c>
      <c r="I1409" s="286">
        <v>21.651979999999998</v>
      </c>
      <c r="J1409" s="287">
        <f t="shared" si="115"/>
        <v>200</v>
      </c>
      <c r="K1409" s="288">
        <v>200</v>
      </c>
      <c r="L1409" s="288"/>
      <c r="M1409" s="289" t="e">
        <f t="shared" si="116"/>
        <v>#DIV/0!</v>
      </c>
      <c r="N1409" s="289">
        <f t="shared" si="117"/>
        <v>0</v>
      </c>
      <c r="O1409" s="290">
        <f>IF(K1409="nio",0,IF(K1409&gt;0,VLOOKUP(G1409,'3-Productie normen'!A:K,VLOOKUP(K1409,'3-Productie normen'!$B$35:$C$41,2,FALSE),FALSE)))/VLOOKUP(B1409,'2-Kosten per locatie'!$A$12:$C$15,3,FALSE)</f>
        <v>0</v>
      </c>
      <c r="P1409" s="290">
        <f t="shared" si="118"/>
        <v>0</v>
      </c>
      <c r="Q1409" s="291"/>
      <c r="S1409" s="292">
        <f t="shared" si="119"/>
        <v>4330.3959999999997</v>
      </c>
    </row>
    <row r="1410" spans="1:19" ht="14.1" customHeight="1">
      <c r="A1410" s="38">
        <v>1410</v>
      </c>
      <c r="B1410" s="253" t="s">
        <v>38</v>
      </c>
      <c r="C1410" s="253" t="s">
        <v>986</v>
      </c>
      <c r="D1410" s="284" t="s">
        <v>301</v>
      </c>
      <c r="E1410" s="49" t="s">
        <v>1907</v>
      </c>
      <c r="F1410" s="50" t="s">
        <v>210</v>
      </c>
      <c r="G1410" s="268" t="s">
        <v>49</v>
      </c>
      <c r="H1410" s="268" t="s">
        <v>970</v>
      </c>
      <c r="I1410" s="286">
        <v>58.571714499999999</v>
      </c>
      <c r="J1410" s="287">
        <f t="shared" si="115"/>
        <v>200</v>
      </c>
      <c r="K1410" s="288">
        <v>200</v>
      </c>
      <c r="L1410" s="288"/>
      <c r="M1410" s="289" t="e">
        <f t="shared" si="116"/>
        <v>#DIV/0!</v>
      </c>
      <c r="N1410" s="289">
        <f t="shared" si="117"/>
        <v>0</v>
      </c>
      <c r="O1410" s="290">
        <f>IF(K1410="nio",0,IF(K1410&gt;0,VLOOKUP(G1410,'3-Productie normen'!A:K,VLOOKUP(K1410,'3-Productie normen'!$B$35:$C$41,2,FALSE),FALSE)))/VLOOKUP(B1410,'2-Kosten per locatie'!$A$12:$C$15,3,FALSE)</f>
        <v>0</v>
      </c>
      <c r="P1410" s="290">
        <f t="shared" si="118"/>
        <v>0</v>
      </c>
      <c r="Q1410" s="291"/>
      <c r="S1410" s="292">
        <f t="shared" si="119"/>
        <v>11714.3429</v>
      </c>
    </row>
    <row r="1411" spans="1:19" ht="14.1" customHeight="1">
      <c r="A1411" s="38">
        <v>1411</v>
      </c>
      <c r="B1411" s="253" t="s">
        <v>38</v>
      </c>
      <c r="C1411" s="253" t="s">
        <v>986</v>
      </c>
      <c r="D1411" s="284" t="s">
        <v>301</v>
      </c>
      <c r="E1411" s="49" t="s">
        <v>1908</v>
      </c>
      <c r="F1411" s="50" t="s">
        <v>210</v>
      </c>
      <c r="G1411" s="268" t="s">
        <v>49</v>
      </c>
      <c r="H1411" s="268" t="s">
        <v>970</v>
      </c>
      <c r="I1411" s="286">
        <v>24.522747146499999</v>
      </c>
      <c r="J1411" s="287">
        <f t="shared" si="115"/>
        <v>200</v>
      </c>
      <c r="K1411" s="288">
        <v>200</v>
      </c>
      <c r="L1411" s="288"/>
      <c r="M1411" s="289" t="e">
        <f t="shared" si="116"/>
        <v>#DIV/0!</v>
      </c>
      <c r="N1411" s="289">
        <f t="shared" si="117"/>
        <v>0</v>
      </c>
      <c r="O1411" s="290">
        <f>IF(K1411="nio",0,IF(K1411&gt;0,VLOOKUP(G1411,'3-Productie normen'!A:K,VLOOKUP(K1411,'3-Productie normen'!$B$35:$C$41,2,FALSE),FALSE)))/VLOOKUP(B1411,'2-Kosten per locatie'!$A$12:$C$15,3,FALSE)</f>
        <v>0</v>
      </c>
      <c r="P1411" s="290">
        <f t="shared" si="118"/>
        <v>0</v>
      </c>
      <c r="Q1411" s="291"/>
      <c r="S1411" s="292">
        <f t="shared" si="119"/>
        <v>4904.5494293000002</v>
      </c>
    </row>
    <row r="1412" spans="1:19" ht="14.1" customHeight="1">
      <c r="A1412" s="38">
        <v>1412</v>
      </c>
      <c r="B1412" s="253" t="s">
        <v>38</v>
      </c>
      <c r="C1412" s="253" t="s">
        <v>986</v>
      </c>
      <c r="D1412" s="284" t="s">
        <v>301</v>
      </c>
      <c r="E1412" s="49" t="s">
        <v>1909</v>
      </c>
      <c r="F1412" s="50" t="s">
        <v>1902</v>
      </c>
      <c r="G1412" s="268" t="s">
        <v>49</v>
      </c>
      <c r="H1412" s="268" t="s">
        <v>970</v>
      </c>
      <c r="I1412" s="286">
        <v>21.651979999999998</v>
      </c>
      <c r="J1412" s="287">
        <f t="shared" si="115"/>
        <v>200</v>
      </c>
      <c r="K1412" s="288">
        <v>200</v>
      </c>
      <c r="L1412" s="288"/>
      <c r="M1412" s="289" t="e">
        <f t="shared" si="116"/>
        <v>#DIV/0!</v>
      </c>
      <c r="N1412" s="289">
        <f t="shared" si="117"/>
        <v>0</v>
      </c>
      <c r="O1412" s="290">
        <f>IF(K1412="nio",0,IF(K1412&gt;0,VLOOKUP(G1412,'3-Productie normen'!A:K,VLOOKUP(K1412,'3-Productie normen'!$B$35:$C$41,2,FALSE),FALSE)))/VLOOKUP(B1412,'2-Kosten per locatie'!$A$12:$C$15,3,FALSE)</f>
        <v>0</v>
      </c>
      <c r="P1412" s="290">
        <f t="shared" si="118"/>
        <v>0</v>
      </c>
      <c r="Q1412" s="291"/>
      <c r="S1412" s="292">
        <f t="shared" si="119"/>
        <v>4330.3959999999997</v>
      </c>
    </row>
    <row r="1413" spans="1:19" ht="14.1" customHeight="1">
      <c r="A1413" s="38">
        <v>1413</v>
      </c>
      <c r="B1413" s="253" t="s">
        <v>38</v>
      </c>
      <c r="C1413" s="253" t="s">
        <v>986</v>
      </c>
      <c r="D1413" s="284" t="s">
        <v>918</v>
      </c>
      <c r="E1413" s="49" t="s">
        <v>1910</v>
      </c>
      <c r="F1413" s="50" t="s">
        <v>1911</v>
      </c>
      <c r="G1413" s="194" t="s">
        <v>65</v>
      </c>
      <c r="H1413" s="268" t="s">
        <v>164</v>
      </c>
      <c r="I1413" s="286">
        <v>54.673749999999998</v>
      </c>
      <c r="J1413" s="287">
        <f t="shared" si="115"/>
        <v>0</v>
      </c>
      <c r="K1413" s="288" t="s">
        <v>104</v>
      </c>
      <c r="L1413" s="288"/>
      <c r="M1413" s="289">
        <f t="shared" si="116"/>
        <v>0</v>
      </c>
      <c r="N1413" s="289">
        <f t="shared" si="117"/>
        <v>0</v>
      </c>
      <c r="O1413" s="290">
        <f>IF(K1413="nio",0,IF(K1413&gt;0,VLOOKUP(G1413,'3-Productie normen'!A:K,VLOOKUP(K1413,'3-Productie normen'!$B$35:$C$41,2,FALSE),FALSE)))/VLOOKUP(B1413,'2-Kosten per locatie'!$A$12:$C$15,3,FALSE)</f>
        <v>0</v>
      </c>
      <c r="P1413" s="290">
        <f t="shared" si="118"/>
        <v>0</v>
      </c>
      <c r="Q1413" s="291"/>
      <c r="S1413" s="292">
        <f t="shared" si="119"/>
        <v>0</v>
      </c>
    </row>
    <row r="1414" spans="1:19" ht="14.1" customHeight="1">
      <c r="A1414" s="38">
        <v>1414</v>
      </c>
      <c r="B1414" s="253" t="s">
        <v>38</v>
      </c>
      <c r="C1414" s="253" t="s">
        <v>986</v>
      </c>
      <c r="D1414" s="284" t="s">
        <v>918</v>
      </c>
      <c r="E1414" s="49" t="s">
        <v>1912</v>
      </c>
      <c r="F1414" s="50" t="s">
        <v>1913</v>
      </c>
      <c r="G1414" s="194" t="s">
        <v>65</v>
      </c>
      <c r="H1414" s="268" t="s">
        <v>142</v>
      </c>
      <c r="I1414" s="286">
        <v>32.775624999999998</v>
      </c>
      <c r="J1414" s="287">
        <f t="shared" si="115"/>
        <v>0</v>
      </c>
      <c r="K1414" s="288" t="s">
        <v>104</v>
      </c>
      <c r="L1414" s="288"/>
      <c r="M1414" s="289">
        <f t="shared" si="116"/>
        <v>0</v>
      </c>
      <c r="N1414" s="289">
        <f t="shared" si="117"/>
        <v>0</v>
      </c>
      <c r="O1414" s="290">
        <f>IF(K1414="nio",0,IF(K1414&gt;0,VLOOKUP(G1414,'3-Productie normen'!A:K,VLOOKUP(K1414,'3-Productie normen'!$B$35:$C$41,2,FALSE),FALSE)))/VLOOKUP(B1414,'2-Kosten per locatie'!$A$12:$C$15,3,FALSE)</f>
        <v>0</v>
      </c>
      <c r="P1414" s="290">
        <f t="shared" si="118"/>
        <v>0</v>
      </c>
      <c r="Q1414" s="291"/>
      <c r="S1414" s="292">
        <f t="shared" si="119"/>
        <v>0</v>
      </c>
    </row>
    <row r="1415" spans="1:19" ht="14.1" customHeight="1">
      <c r="A1415" s="38">
        <v>1415</v>
      </c>
      <c r="B1415" s="253" t="s">
        <v>38</v>
      </c>
      <c r="C1415" s="253" t="s">
        <v>986</v>
      </c>
      <c r="D1415" s="284" t="s">
        <v>219</v>
      </c>
      <c r="E1415" s="49" t="s">
        <v>1914</v>
      </c>
      <c r="F1415" s="50" t="s">
        <v>1915</v>
      </c>
      <c r="G1415" s="271" t="s">
        <v>61</v>
      </c>
      <c r="H1415" s="268" t="s">
        <v>142</v>
      </c>
      <c r="I1415" s="286">
        <v>264.42789276052099</v>
      </c>
      <c r="J1415" s="287">
        <f t="shared" si="115"/>
        <v>200</v>
      </c>
      <c r="K1415" s="288">
        <v>200</v>
      </c>
      <c r="L1415" s="288"/>
      <c r="M1415" s="289" t="e">
        <f t="shared" si="116"/>
        <v>#DIV/0!</v>
      </c>
      <c r="N1415" s="289">
        <f t="shared" si="117"/>
        <v>0</v>
      </c>
      <c r="O1415" s="290">
        <f>IF(K1415="nio",0,IF(K1415&gt;0,VLOOKUP(G1415,'3-Productie normen'!A:K,VLOOKUP(K1415,'3-Productie normen'!$B$35:$C$41,2,FALSE),FALSE)))/VLOOKUP(B1415,'2-Kosten per locatie'!$A$12:$C$15,3,FALSE)</f>
        <v>0</v>
      </c>
      <c r="P1415" s="290">
        <f t="shared" si="118"/>
        <v>0</v>
      </c>
      <c r="Q1415" s="291"/>
      <c r="S1415" s="292">
        <f t="shared" si="119"/>
        <v>52885.578552104198</v>
      </c>
    </row>
    <row r="1416" spans="1:19" ht="14.1" customHeight="1">
      <c r="A1416" s="38">
        <v>1416</v>
      </c>
      <c r="B1416" s="253" t="s">
        <v>38</v>
      </c>
      <c r="C1416" s="253" t="s">
        <v>986</v>
      </c>
      <c r="D1416" s="284" t="s">
        <v>219</v>
      </c>
      <c r="E1416" s="49" t="s">
        <v>1916</v>
      </c>
      <c r="F1416" s="50" t="s">
        <v>1917</v>
      </c>
      <c r="G1416" s="268" t="s">
        <v>47</v>
      </c>
      <c r="H1416" s="268" t="s">
        <v>142</v>
      </c>
      <c r="I1416" s="286">
        <v>14.337720137545</v>
      </c>
      <c r="J1416" s="287">
        <f t="shared" si="115"/>
        <v>80</v>
      </c>
      <c r="K1416" s="288">
        <v>80</v>
      </c>
      <c r="L1416" s="288"/>
      <c r="M1416" s="289" t="e">
        <f t="shared" si="116"/>
        <v>#DIV/0!</v>
      </c>
      <c r="N1416" s="289">
        <f t="shared" si="117"/>
        <v>0</v>
      </c>
      <c r="O1416" s="290">
        <f>IF(K1416="nio",0,IF(K1416&gt;0,VLOOKUP(G1416,'3-Productie normen'!A:K,VLOOKUP(K1416,'3-Productie normen'!$B$35:$C$41,2,FALSE),FALSE)))/VLOOKUP(B1416,'2-Kosten per locatie'!$A$12:$C$15,3,FALSE)</f>
        <v>0</v>
      </c>
      <c r="P1416" s="290">
        <f t="shared" si="118"/>
        <v>0</v>
      </c>
      <c r="Q1416" s="291"/>
      <c r="S1416" s="292">
        <f t="shared" si="119"/>
        <v>1147.0176110036</v>
      </c>
    </row>
    <row r="1417" spans="1:19" ht="14.1" customHeight="1">
      <c r="A1417" s="38">
        <v>1417</v>
      </c>
      <c r="B1417" s="253" t="s">
        <v>38</v>
      </c>
      <c r="C1417" s="253" t="s">
        <v>986</v>
      </c>
      <c r="D1417" s="284" t="s">
        <v>219</v>
      </c>
      <c r="E1417" s="49" t="s">
        <v>1918</v>
      </c>
      <c r="F1417" s="50" t="s">
        <v>1919</v>
      </c>
      <c r="G1417" s="268" t="s">
        <v>49</v>
      </c>
      <c r="H1417" s="268" t="s">
        <v>970</v>
      </c>
      <c r="I1417" s="286">
        <v>26.590890359252001</v>
      </c>
      <c r="J1417" s="287">
        <f t="shared" si="115"/>
        <v>200</v>
      </c>
      <c r="K1417" s="288">
        <v>200</v>
      </c>
      <c r="L1417" s="288"/>
      <c r="M1417" s="289" t="e">
        <f t="shared" si="116"/>
        <v>#DIV/0!</v>
      </c>
      <c r="N1417" s="289">
        <f t="shared" si="117"/>
        <v>0</v>
      </c>
      <c r="O1417" s="290">
        <f>IF(K1417="nio",0,IF(K1417&gt;0,VLOOKUP(G1417,'3-Productie normen'!A:K,VLOOKUP(K1417,'3-Productie normen'!$B$35:$C$41,2,FALSE),FALSE)))/VLOOKUP(B1417,'2-Kosten per locatie'!$A$12:$C$15,3,FALSE)</f>
        <v>0</v>
      </c>
      <c r="P1417" s="290">
        <f t="shared" si="118"/>
        <v>0</v>
      </c>
      <c r="Q1417" s="291"/>
      <c r="S1417" s="292">
        <f t="shared" si="119"/>
        <v>5318.1780718503996</v>
      </c>
    </row>
    <row r="1418" spans="1:19" ht="14.1" customHeight="1">
      <c r="A1418" s="38">
        <v>1418</v>
      </c>
      <c r="B1418" s="253" t="s">
        <v>38</v>
      </c>
      <c r="C1418" s="253" t="s">
        <v>986</v>
      </c>
      <c r="D1418" s="284" t="s">
        <v>219</v>
      </c>
      <c r="E1418" s="49" t="s">
        <v>1920</v>
      </c>
      <c r="F1418" s="50" t="s">
        <v>210</v>
      </c>
      <c r="G1418" s="268" t="s">
        <v>49</v>
      </c>
      <c r="H1418" s="268" t="s">
        <v>970</v>
      </c>
      <c r="I1418" s="286">
        <v>60.590888998823999</v>
      </c>
      <c r="J1418" s="287">
        <f t="shared" si="115"/>
        <v>200</v>
      </c>
      <c r="K1418" s="288">
        <v>200</v>
      </c>
      <c r="L1418" s="288"/>
      <c r="M1418" s="289" t="e">
        <f t="shared" si="116"/>
        <v>#DIV/0!</v>
      </c>
      <c r="N1418" s="289">
        <f t="shared" si="117"/>
        <v>0</v>
      </c>
      <c r="O1418" s="290">
        <f>IF(K1418="nio",0,IF(K1418&gt;0,VLOOKUP(G1418,'3-Productie normen'!A:K,VLOOKUP(K1418,'3-Productie normen'!$B$35:$C$41,2,FALSE),FALSE)))/VLOOKUP(B1418,'2-Kosten per locatie'!$A$12:$C$15,3,FALSE)</f>
        <v>0</v>
      </c>
      <c r="P1418" s="290">
        <f t="shared" si="118"/>
        <v>0</v>
      </c>
      <c r="Q1418" s="291"/>
      <c r="S1418" s="292">
        <f t="shared" si="119"/>
        <v>12118.177799764801</v>
      </c>
    </row>
    <row r="1419" spans="1:19" ht="14.1" customHeight="1">
      <c r="A1419" s="38">
        <v>1419</v>
      </c>
      <c r="B1419" s="253" t="s">
        <v>38</v>
      </c>
      <c r="C1419" s="253" t="s">
        <v>986</v>
      </c>
      <c r="D1419" s="284" t="s">
        <v>219</v>
      </c>
      <c r="E1419" s="49" t="s">
        <v>1921</v>
      </c>
      <c r="F1419" s="50" t="s">
        <v>1922</v>
      </c>
      <c r="G1419" s="268" t="s">
        <v>49</v>
      </c>
      <c r="H1419" s="268" t="s">
        <v>970</v>
      </c>
      <c r="I1419" s="286">
        <v>26.599010359251999</v>
      </c>
      <c r="J1419" s="287">
        <f t="shared" si="115"/>
        <v>200</v>
      </c>
      <c r="K1419" s="288">
        <v>200</v>
      </c>
      <c r="L1419" s="288"/>
      <c r="M1419" s="289" t="e">
        <f t="shared" si="116"/>
        <v>#DIV/0!</v>
      </c>
      <c r="N1419" s="289">
        <f t="shared" si="117"/>
        <v>0</v>
      </c>
      <c r="O1419" s="290">
        <f>IF(K1419="nio",0,IF(K1419&gt;0,VLOOKUP(G1419,'3-Productie normen'!A:K,VLOOKUP(K1419,'3-Productie normen'!$B$35:$C$41,2,FALSE),FALSE)))/VLOOKUP(B1419,'2-Kosten per locatie'!$A$12:$C$15,3,FALSE)</f>
        <v>0</v>
      </c>
      <c r="P1419" s="290">
        <f t="shared" si="118"/>
        <v>0</v>
      </c>
      <c r="Q1419" s="291"/>
      <c r="S1419" s="292">
        <f t="shared" si="119"/>
        <v>5319.8020718503994</v>
      </c>
    </row>
    <row r="1420" spans="1:19" ht="14.1" customHeight="1">
      <c r="A1420" s="38">
        <v>1420</v>
      </c>
      <c r="B1420" s="253" t="s">
        <v>38</v>
      </c>
      <c r="C1420" s="253" t="s">
        <v>986</v>
      </c>
      <c r="D1420" s="284" t="s">
        <v>301</v>
      </c>
      <c r="E1420" s="49" t="s">
        <v>1923</v>
      </c>
      <c r="F1420" s="50" t="s">
        <v>141</v>
      </c>
      <c r="G1420" s="271" t="s">
        <v>60</v>
      </c>
      <c r="H1420" s="268" t="s">
        <v>142</v>
      </c>
      <c r="I1420" s="286">
        <v>127.121432875765</v>
      </c>
      <c r="J1420" s="287">
        <f t="shared" si="115"/>
        <v>200</v>
      </c>
      <c r="K1420" s="288">
        <v>200</v>
      </c>
      <c r="L1420" s="288"/>
      <c r="M1420" s="289" t="e">
        <f t="shared" si="116"/>
        <v>#DIV/0!</v>
      </c>
      <c r="N1420" s="289">
        <f t="shared" si="117"/>
        <v>0</v>
      </c>
      <c r="O1420" s="290">
        <f>IF(K1420="nio",0,IF(K1420&gt;0,VLOOKUP(G1420,'3-Productie normen'!A:K,VLOOKUP(K1420,'3-Productie normen'!$B$35:$C$41,2,FALSE),FALSE)))/VLOOKUP(B1420,'2-Kosten per locatie'!$A$12:$C$15,3,FALSE)</f>
        <v>0</v>
      </c>
      <c r="P1420" s="290">
        <f t="shared" si="118"/>
        <v>0</v>
      </c>
      <c r="Q1420" s="291"/>
      <c r="S1420" s="292">
        <f t="shared" si="119"/>
        <v>25424.286575153001</v>
      </c>
    </row>
    <row r="1421" spans="1:19" ht="14.1" customHeight="1">
      <c r="A1421" s="38">
        <v>1421</v>
      </c>
      <c r="B1421" s="253" t="s">
        <v>38</v>
      </c>
      <c r="C1421" s="253" t="s">
        <v>986</v>
      </c>
      <c r="D1421" s="284" t="s">
        <v>301</v>
      </c>
      <c r="E1421" s="49" t="s">
        <v>1924</v>
      </c>
      <c r="F1421" s="50" t="s">
        <v>141</v>
      </c>
      <c r="G1421" s="271" t="s">
        <v>60</v>
      </c>
      <c r="H1421" s="268" t="s">
        <v>142</v>
      </c>
      <c r="I1421" s="286">
        <v>127.12143287580101</v>
      </c>
      <c r="J1421" s="287">
        <f t="shared" si="115"/>
        <v>200</v>
      </c>
      <c r="K1421" s="288">
        <v>200</v>
      </c>
      <c r="L1421" s="288"/>
      <c r="M1421" s="289" t="e">
        <f t="shared" si="116"/>
        <v>#DIV/0!</v>
      </c>
      <c r="N1421" s="289">
        <f t="shared" si="117"/>
        <v>0</v>
      </c>
      <c r="O1421" s="290">
        <f>IF(K1421="nio",0,IF(K1421&gt;0,VLOOKUP(G1421,'3-Productie normen'!A:K,VLOOKUP(K1421,'3-Productie normen'!$B$35:$C$41,2,FALSE),FALSE)))/VLOOKUP(B1421,'2-Kosten per locatie'!$A$12:$C$15,3,FALSE)</f>
        <v>0</v>
      </c>
      <c r="P1421" s="290">
        <f t="shared" si="118"/>
        <v>0</v>
      </c>
      <c r="Q1421" s="291"/>
      <c r="S1421" s="292">
        <f t="shared" si="119"/>
        <v>25424.2865751602</v>
      </c>
    </row>
    <row r="1422" spans="1:19" ht="14.1" customHeight="1">
      <c r="A1422" s="38">
        <v>1422</v>
      </c>
      <c r="B1422" s="253" t="s">
        <v>38</v>
      </c>
      <c r="C1422" s="253" t="s">
        <v>986</v>
      </c>
      <c r="D1422" s="284" t="s">
        <v>301</v>
      </c>
      <c r="E1422" s="49" t="s">
        <v>1925</v>
      </c>
      <c r="F1422" s="50" t="s">
        <v>1919</v>
      </c>
      <c r="G1422" s="268" t="s">
        <v>49</v>
      </c>
      <c r="H1422" s="268" t="s">
        <v>970</v>
      </c>
      <c r="I1422" s="286">
        <v>21.651979999999998</v>
      </c>
      <c r="J1422" s="287">
        <f t="shared" si="115"/>
        <v>200</v>
      </c>
      <c r="K1422" s="288">
        <v>200</v>
      </c>
      <c r="L1422" s="288"/>
      <c r="M1422" s="289" t="e">
        <f t="shared" si="116"/>
        <v>#DIV/0!</v>
      </c>
      <c r="N1422" s="289">
        <f t="shared" si="117"/>
        <v>0</v>
      </c>
      <c r="O1422" s="290">
        <f>IF(K1422="nio",0,IF(K1422&gt;0,VLOOKUP(G1422,'3-Productie normen'!A:K,VLOOKUP(K1422,'3-Productie normen'!$B$35:$C$41,2,FALSE),FALSE)))/VLOOKUP(B1422,'2-Kosten per locatie'!$A$12:$C$15,3,FALSE)</f>
        <v>0</v>
      </c>
      <c r="P1422" s="290">
        <f t="shared" si="118"/>
        <v>0</v>
      </c>
      <c r="Q1422" s="291"/>
      <c r="S1422" s="292">
        <f t="shared" si="119"/>
        <v>4330.3959999999997</v>
      </c>
    </row>
    <row r="1423" spans="1:19" ht="14.1" customHeight="1">
      <c r="A1423" s="38">
        <v>1423</v>
      </c>
      <c r="B1423" s="253" t="s">
        <v>38</v>
      </c>
      <c r="C1423" s="253" t="s">
        <v>986</v>
      </c>
      <c r="D1423" s="284" t="s">
        <v>301</v>
      </c>
      <c r="E1423" s="49" t="s">
        <v>1926</v>
      </c>
      <c r="F1423" s="50" t="s">
        <v>210</v>
      </c>
      <c r="G1423" s="268" t="s">
        <v>49</v>
      </c>
      <c r="H1423" s="268" t="s">
        <v>970</v>
      </c>
      <c r="I1423" s="286">
        <v>58.571714499999999</v>
      </c>
      <c r="J1423" s="287">
        <f t="shared" si="115"/>
        <v>200</v>
      </c>
      <c r="K1423" s="288">
        <v>200</v>
      </c>
      <c r="L1423" s="288"/>
      <c r="M1423" s="289" t="e">
        <f t="shared" si="116"/>
        <v>#DIV/0!</v>
      </c>
      <c r="N1423" s="289">
        <f t="shared" si="117"/>
        <v>0</v>
      </c>
      <c r="O1423" s="290">
        <f>IF(K1423="nio",0,IF(K1423&gt;0,VLOOKUP(G1423,'3-Productie normen'!A:K,VLOOKUP(K1423,'3-Productie normen'!$B$35:$C$41,2,FALSE),FALSE)))/VLOOKUP(B1423,'2-Kosten per locatie'!$A$12:$C$15,3,FALSE)</f>
        <v>0</v>
      </c>
      <c r="P1423" s="290">
        <f t="shared" si="118"/>
        <v>0</v>
      </c>
      <c r="Q1423" s="291"/>
      <c r="S1423" s="292">
        <f t="shared" si="119"/>
        <v>11714.3429</v>
      </c>
    </row>
    <row r="1424" spans="1:19" ht="14.1" customHeight="1">
      <c r="A1424" s="38">
        <v>1424</v>
      </c>
      <c r="B1424" s="253" t="s">
        <v>38</v>
      </c>
      <c r="C1424" s="253" t="s">
        <v>986</v>
      </c>
      <c r="D1424" s="284" t="s">
        <v>301</v>
      </c>
      <c r="E1424" s="49" t="s">
        <v>1927</v>
      </c>
      <c r="F1424" s="50" t="s">
        <v>210</v>
      </c>
      <c r="G1424" s="268" t="s">
        <v>49</v>
      </c>
      <c r="H1424" s="268" t="s">
        <v>970</v>
      </c>
      <c r="I1424" s="286">
        <v>24.522747146499999</v>
      </c>
      <c r="J1424" s="287">
        <f t="shared" si="115"/>
        <v>200</v>
      </c>
      <c r="K1424" s="288">
        <v>200</v>
      </c>
      <c r="L1424" s="288"/>
      <c r="M1424" s="289" t="e">
        <f t="shared" si="116"/>
        <v>#DIV/0!</v>
      </c>
      <c r="N1424" s="289">
        <f t="shared" si="117"/>
        <v>0</v>
      </c>
      <c r="O1424" s="290">
        <f>IF(K1424="nio",0,IF(K1424&gt;0,VLOOKUP(G1424,'3-Productie normen'!A:K,VLOOKUP(K1424,'3-Productie normen'!$B$35:$C$41,2,FALSE),FALSE)))/VLOOKUP(B1424,'2-Kosten per locatie'!$A$12:$C$15,3,FALSE)</f>
        <v>0</v>
      </c>
      <c r="P1424" s="290">
        <f t="shared" si="118"/>
        <v>0</v>
      </c>
      <c r="Q1424" s="291"/>
      <c r="S1424" s="292">
        <f t="shared" si="119"/>
        <v>4904.5494293000002</v>
      </c>
    </row>
    <row r="1425" spans="1:19" ht="14.1" customHeight="1">
      <c r="A1425" s="38">
        <v>1425</v>
      </c>
      <c r="B1425" s="253" t="s">
        <v>38</v>
      </c>
      <c r="C1425" s="253" t="s">
        <v>986</v>
      </c>
      <c r="D1425" s="284" t="s">
        <v>301</v>
      </c>
      <c r="E1425" s="49" t="s">
        <v>1928</v>
      </c>
      <c r="F1425" s="50" t="s">
        <v>1922</v>
      </c>
      <c r="G1425" s="268" t="s">
        <v>49</v>
      </c>
      <c r="H1425" s="268" t="s">
        <v>970</v>
      </c>
      <c r="I1425" s="286">
        <v>21.651979999999998</v>
      </c>
      <c r="J1425" s="287">
        <f t="shared" si="115"/>
        <v>200</v>
      </c>
      <c r="K1425" s="288">
        <v>200</v>
      </c>
      <c r="L1425" s="288"/>
      <c r="M1425" s="289" t="e">
        <f t="shared" si="116"/>
        <v>#DIV/0!</v>
      </c>
      <c r="N1425" s="289">
        <f t="shared" si="117"/>
        <v>0</v>
      </c>
      <c r="O1425" s="290">
        <f>IF(K1425="nio",0,IF(K1425&gt;0,VLOOKUP(G1425,'3-Productie normen'!A:K,VLOOKUP(K1425,'3-Productie normen'!$B$35:$C$41,2,FALSE),FALSE)))/VLOOKUP(B1425,'2-Kosten per locatie'!$A$12:$C$15,3,FALSE)</f>
        <v>0</v>
      </c>
      <c r="P1425" s="290">
        <f t="shared" si="118"/>
        <v>0</v>
      </c>
      <c r="Q1425" s="291"/>
      <c r="S1425" s="292">
        <f t="shared" si="119"/>
        <v>4330.3959999999997</v>
      </c>
    </row>
    <row r="1426" spans="1:19" ht="14.1" customHeight="1">
      <c r="A1426" s="38">
        <v>1426</v>
      </c>
      <c r="B1426" s="253" t="s">
        <v>38</v>
      </c>
      <c r="C1426" s="253" t="s">
        <v>986</v>
      </c>
      <c r="D1426" s="284" t="s">
        <v>918</v>
      </c>
      <c r="E1426" s="49" t="s">
        <v>915</v>
      </c>
      <c r="F1426" s="50" t="s">
        <v>1929</v>
      </c>
      <c r="G1426" s="194" t="s">
        <v>65</v>
      </c>
      <c r="H1426" s="268" t="s">
        <v>139</v>
      </c>
      <c r="I1426" s="286">
        <v>4884.5215988711016</v>
      </c>
      <c r="J1426" s="287">
        <f t="shared" si="115"/>
        <v>0</v>
      </c>
      <c r="K1426" s="288" t="s">
        <v>104</v>
      </c>
      <c r="L1426" s="288"/>
      <c r="M1426" s="289">
        <f t="shared" si="116"/>
        <v>0</v>
      </c>
      <c r="N1426" s="289">
        <f t="shared" si="117"/>
        <v>0</v>
      </c>
      <c r="O1426" s="290">
        <f>IF(K1426="nio",0,IF(K1426&gt;0,VLOOKUP(G1426,'3-Productie normen'!A:K,VLOOKUP(K1426,'3-Productie normen'!$B$35:$C$41,2,FALSE),FALSE)))/VLOOKUP(B1426,'2-Kosten per locatie'!$A$12:$C$15,3,FALSE)</f>
        <v>0</v>
      </c>
      <c r="P1426" s="290">
        <f t="shared" si="118"/>
        <v>0</v>
      </c>
      <c r="Q1426" s="291"/>
      <c r="S1426" s="292">
        <f t="shared" si="119"/>
        <v>0</v>
      </c>
    </row>
    <row r="1427" spans="1:19" ht="14.1" customHeight="1">
      <c r="A1427" s="38">
        <v>1427</v>
      </c>
      <c r="B1427" s="253" t="s">
        <v>38</v>
      </c>
      <c r="C1427" s="253" t="s">
        <v>986</v>
      </c>
      <c r="D1427" s="284" t="s">
        <v>96</v>
      </c>
      <c r="E1427" s="49" t="s">
        <v>1930</v>
      </c>
      <c r="F1427" s="50" t="s">
        <v>1931</v>
      </c>
      <c r="G1427" s="268" t="s">
        <v>50</v>
      </c>
      <c r="H1427" s="268" t="s">
        <v>139</v>
      </c>
      <c r="I1427" s="286">
        <v>32.945930166761997</v>
      </c>
      <c r="J1427" s="287">
        <f t="shared" si="115"/>
        <v>200</v>
      </c>
      <c r="K1427" s="288">
        <v>200</v>
      </c>
      <c r="L1427" s="288"/>
      <c r="M1427" s="289" t="e">
        <f t="shared" si="116"/>
        <v>#DIV/0!</v>
      </c>
      <c r="N1427" s="289">
        <f t="shared" si="117"/>
        <v>0</v>
      </c>
      <c r="O1427" s="290">
        <f>IF(K1427="nio",0,IF(K1427&gt;0,VLOOKUP(G1427,'3-Productie normen'!A:K,VLOOKUP(K1427,'3-Productie normen'!$B$35:$C$41,2,FALSE),FALSE)))/VLOOKUP(B1427,'2-Kosten per locatie'!$A$12:$C$15,3,FALSE)</f>
        <v>0</v>
      </c>
      <c r="P1427" s="290">
        <f t="shared" si="118"/>
        <v>0</v>
      </c>
      <c r="Q1427" s="291"/>
      <c r="S1427" s="292">
        <f t="shared" si="119"/>
        <v>6589.1860333523991</v>
      </c>
    </row>
    <row r="1428" spans="1:19" ht="14.1" customHeight="1">
      <c r="A1428" s="38">
        <v>1428</v>
      </c>
      <c r="B1428" s="253" t="s">
        <v>38</v>
      </c>
      <c r="C1428" s="253" t="s">
        <v>986</v>
      </c>
      <c r="D1428" s="284" t="s">
        <v>96</v>
      </c>
      <c r="E1428" s="49" t="s">
        <v>1932</v>
      </c>
      <c r="F1428" s="50" t="s">
        <v>210</v>
      </c>
      <c r="G1428" s="268" t="s">
        <v>49</v>
      </c>
      <c r="H1428" s="268" t="s">
        <v>139</v>
      </c>
      <c r="I1428" s="286">
        <v>6.9452851604039996</v>
      </c>
      <c r="J1428" s="287">
        <f t="shared" si="115"/>
        <v>200</v>
      </c>
      <c r="K1428" s="288">
        <v>200</v>
      </c>
      <c r="L1428" s="288"/>
      <c r="M1428" s="289" t="e">
        <f t="shared" si="116"/>
        <v>#DIV/0!</v>
      </c>
      <c r="N1428" s="289">
        <f t="shared" si="117"/>
        <v>0</v>
      </c>
      <c r="O1428" s="290">
        <f>IF(K1428="nio",0,IF(K1428&gt;0,VLOOKUP(G1428,'3-Productie normen'!A:K,VLOOKUP(K1428,'3-Productie normen'!$B$35:$C$41,2,FALSE),FALSE)))/VLOOKUP(B1428,'2-Kosten per locatie'!$A$12:$C$15,3,FALSE)</f>
        <v>0</v>
      </c>
      <c r="P1428" s="290">
        <f t="shared" si="118"/>
        <v>0</v>
      </c>
      <c r="Q1428" s="291"/>
      <c r="S1428" s="292">
        <f t="shared" si="119"/>
        <v>1389.0570320807999</v>
      </c>
    </row>
    <row r="1429" spans="1:19" ht="14.1" customHeight="1">
      <c r="A1429" s="38">
        <v>1429</v>
      </c>
      <c r="B1429" s="253" t="s">
        <v>38</v>
      </c>
      <c r="C1429" s="253" t="s">
        <v>986</v>
      </c>
      <c r="D1429" s="284" t="s">
        <v>96</v>
      </c>
      <c r="E1429" s="49" t="s">
        <v>1933</v>
      </c>
      <c r="F1429" s="50" t="s">
        <v>1934</v>
      </c>
      <c r="G1429" s="194" t="s">
        <v>65</v>
      </c>
      <c r="H1429" s="268" t="s">
        <v>139</v>
      </c>
      <c r="I1429" s="286">
        <v>8.3373702466479997</v>
      </c>
      <c r="J1429" s="287">
        <f t="shared" si="115"/>
        <v>0</v>
      </c>
      <c r="K1429" s="288" t="s">
        <v>104</v>
      </c>
      <c r="L1429" s="288"/>
      <c r="M1429" s="289">
        <f t="shared" si="116"/>
        <v>0</v>
      </c>
      <c r="N1429" s="289">
        <f t="shared" si="117"/>
        <v>0</v>
      </c>
      <c r="O1429" s="290">
        <f>IF(K1429="nio",0,IF(K1429&gt;0,VLOOKUP(G1429,'3-Productie normen'!A:K,VLOOKUP(K1429,'3-Productie normen'!$B$35:$C$41,2,FALSE),FALSE)))/VLOOKUP(B1429,'2-Kosten per locatie'!$A$12:$C$15,3,FALSE)</f>
        <v>0</v>
      </c>
      <c r="P1429" s="290">
        <f t="shared" si="118"/>
        <v>0</v>
      </c>
      <c r="Q1429" s="291"/>
      <c r="S1429" s="292">
        <f t="shared" si="119"/>
        <v>0</v>
      </c>
    </row>
    <row r="1430" spans="1:19" ht="14.1" customHeight="1">
      <c r="A1430" s="38">
        <v>1430</v>
      </c>
      <c r="B1430" s="253" t="s">
        <v>38</v>
      </c>
      <c r="C1430" s="253" t="s">
        <v>986</v>
      </c>
      <c r="D1430" s="284" t="s">
        <v>96</v>
      </c>
      <c r="E1430" s="49" t="s">
        <v>1935</v>
      </c>
      <c r="F1430" s="50" t="s">
        <v>1936</v>
      </c>
      <c r="G1430" s="268" t="s">
        <v>47</v>
      </c>
      <c r="H1430" s="268" t="s">
        <v>139</v>
      </c>
      <c r="I1430" s="286">
        <v>10.277465796236999</v>
      </c>
      <c r="J1430" s="287">
        <f t="shared" si="115"/>
        <v>80</v>
      </c>
      <c r="K1430" s="288">
        <v>80</v>
      </c>
      <c r="L1430" s="288"/>
      <c r="M1430" s="289" t="e">
        <f t="shared" si="116"/>
        <v>#DIV/0!</v>
      </c>
      <c r="N1430" s="289">
        <f t="shared" si="117"/>
        <v>0</v>
      </c>
      <c r="O1430" s="290">
        <f>IF(K1430="nio",0,IF(K1430&gt;0,VLOOKUP(G1430,'3-Productie normen'!A:K,VLOOKUP(K1430,'3-Productie normen'!$B$35:$C$41,2,FALSE),FALSE)))/VLOOKUP(B1430,'2-Kosten per locatie'!$A$12:$C$15,3,FALSE)</f>
        <v>0</v>
      </c>
      <c r="P1430" s="290">
        <f t="shared" si="118"/>
        <v>0</v>
      </c>
      <c r="Q1430" s="291"/>
      <c r="S1430" s="292">
        <f t="shared" si="119"/>
        <v>822.19726369895989</v>
      </c>
    </row>
    <row r="1431" spans="1:19" ht="14.1" customHeight="1">
      <c r="A1431" s="38">
        <v>1431</v>
      </c>
      <c r="B1431" s="253" t="s">
        <v>38</v>
      </c>
      <c r="C1431" s="253" t="s">
        <v>986</v>
      </c>
      <c r="D1431" s="284" t="s">
        <v>96</v>
      </c>
      <c r="E1431" s="49" t="s">
        <v>1937</v>
      </c>
      <c r="F1431" s="50" t="s">
        <v>127</v>
      </c>
      <c r="G1431" s="268" t="s">
        <v>48</v>
      </c>
      <c r="H1431" s="268" t="s">
        <v>139</v>
      </c>
      <c r="I1431" s="286">
        <v>1.74075</v>
      </c>
      <c r="J1431" s="287">
        <f t="shared" si="115"/>
        <v>400</v>
      </c>
      <c r="K1431" s="288">
        <v>200</v>
      </c>
      <c r="L1431" s="288">
        <v>200</v>
      </c>
      <c r="M1431" s="289" t="e">
        <f t="shared" si="116"/>
        <v>#DIV/0!</v>
      </c>
      <c r="N1431" s="289" t="e">
        <f t="shared" si="117"/>
        <v>#DIV/0!</v>
      </c>
      <c r="O1431" s="290">
        <f>IF(K1431="nio",0,IF(K1431&gt;0,VLOOKUP(G1431,'3-Productie normen'!A:K,VLOOKUP(K1431,'3-Productie normen'!$B$35:$C$41,2,FALSE),FALSE)))/VLOOKUP(B1431,'2-Kosten per locatie'!$A$12:$C$15,3,FALSE)</f>
        <v>0</v>
      </c>
      <c r="P1431" s="290">
        <f t="shared" si="118"/>
        <v>0</v>
      </c>
      <c r="Q1431" s="291"/>
      <c r="S1431" s="292">
        <f t="shared" si="119"/>
        <v>696.3</v>
      </c>
    </row>
    <row r="1432" spans="1:19" ht="14.1" customHeight="1">
      <c r="A1432" s="38">
        <v>1432</v>
      </c>
      <c r="B1432" s="253" t="s">
        <v>38</v>
      </c>
      <c r="C1432" s="253" t="s">
        <v>986</v>
      </c>
      <c r="D1432" s="284" t="s">
        <v>96</v>
      </c>
      <c r="E1432" s="49" t="s">
        <v>1938</v>
      </c>
      <c r="F1432" s="50" t="s">
        <v>103</v>
      </c>
      <c r="G1432" s="194" t="s">
        <v>65</v>
      </c>
      <c r="H1432" s="268" t="s">
        <v>139</v>
      </c>
      <c r="I1432" s="286">
        <v>2.2418749999999998</v>
      </c>
      <c r="J1432" s="287">
        <f t="shared" si="115"/>
        <v>0</v>
      </c>
      <c r="K1432" s="288" t="s">
        <v>104</v>
      </c>
      <c r="L1432" s="288"/>
      <c r="M1432" s="289">
        <f t="shared" si="116"/>
        <v>0</v>
      </c>
      <c r="N1432" s="289">
        <f t="shared" si="117"/>
        <v>0</v>
      </c>
      <c r="O1432" s="290">
        <f>IF(K1432="nio",0,IF(K1432&gt;0,VLOOKUP(G1432,'3-Productie normen'!A:K,VLOOKUP(K1432,'3-Productie normen'!$B$35:$C$41,2,FALSE),FALSE)))/VLOOKUP(B1432,'2-Kosten per locatie'!$A$12:$C$15,3,FALSE)</f>
        <v>0</v>
      </c>
      <c r="P1432" s="290">
        <f t="shared" si="118"/>
        <v>0</v>
      </c>
      <c r="Q1432" s="291"/>
      <c r="S1432" s="292">
        <f t="shared" si="119"/>
        <v>0</v>
      </c>
    </row>
    <row r="1433" spans="1:19" ht="14.1" customHeight="1">
      <c r="A1433" s="38">
        <v>1433</v>
      </c>
      <c r="B1433" s="253" t="s">
        <v>38</v>
      </c>
      <c r="C1433" s="253" t="s">
        <v>986</v>
      </c>
      <c r="D1433" s="284" t="s">
        <v>96</v>
      </c>
      <c r="E1433" s="49" t="s">
        <v>1939</v>
      </c>
      <c r="F1433" s="50" t="s">
        <v>871</v>
      </c>
      <c r="G1433" s="268" t="s">
        <v>50</v>
      </c>
      <c r="H1433" s="268" t="s">
        <v>139</v>
      </c>
      <c r="I1433" s="286">
        <v>51.465999249559999</v>
      </c>
      <c r="J1433" s="287">
        <f t="shared" si="115"/>
        <v>200</v>
      </c>
      <c r="K1433" s="288">
        <v>200</v>
      </c>
      <c r="L1433" s="288"/>
      <c r="M1433" s="289" t="e">
        <f t="shared" si="116"/>
        <v>#DIV/0!</v>
      </c>
      <c r="N1433" s="289">
        <f t="shared" si="117"/>
        <v>0</v>
      </c>
      <c r="O1433" s="290">
        <f>IF(K1433="nio",0,IF(K1433&gt;0,VLOOKUP(G1433,'3-Productie normen'!A:K,VLOOKUP(K1433,'3-Productie normen'!$B$35:$C$41,2,FALSE),FALSE)))/VLOOKUP(B1433,'2-Kosten per locatie'!$A$12:$C$15,3,FALSE)</f>
        <v>0</v>
      </c>
      <c r="P1433" s="290">
        <f t="shared" si="118"/>
        <v>0</v>
      </c>
      <c r="Q1433" s="291"/>
      <c r="S1433" s="292">
        <f t="shared" si="119"/>
        <v>10293.199849912</v>
      </c>
    </row>
    <row r="1434" spans="1:19" ht="14.1" customHeight="1">
      <c r="A1434" s="38">
        <v>1434</v>
      </c>
      <c r="B1434" s="253" t="s">
        <v>38</v>
      </c>
      <c r="C1434" s="253" t="s">
        <v>986</v>
      </c>
      <c r="D1434" s="284" t="s">
        <v>96</v>
      </c>
      <c r="E1434" s="49" t="s">
        <v>1940</v>
      </c>
      <c r="F1434" s="50" t="s">
        <v>103</v>
      </c>
      <c r="G1434" s="194" t="s">
        <v>65</v>
      </c>
      <c r="H1434" s="268" t="s">
        <v>139</v>
      </c>
      <c r="I1434" s="286">
        <v>11.870501201003</v>
      </c>
      <c r="J1434" s="287">
        <f t="shared" si="115"/>
        <v>0</v>
      </c>
      <c r="K1434" s="288" t="s">
        <v>104</v>
      </c>
      <c r="L1434" s="288"/>
      <c r="M1434" s="289">
        <f t="shared" si="116"/>
        <v>0</v>
      </c>
      <c r="N1434" s="289">
        <f t="shared" si="117"/>
        <v>0</v>
      </c>
      <c r="O1434" s="290">
        <f>IF(K1434="nio",0,IF(K1434&gt;0,VLOOKUP(G1434,'3-Productie normen'!A:K,VLOOKUP(K1434,'3-Productie normen'!$B$35:$C$41,2,FALSE),FALSE)))/VLOOKUP(B1434,'2-Kosten per locatie'!$A$12:$C$15,3,FALSE)</f>
        <v>0</v>
      </c>
      <c r="P1434" s="290">
        <f t="shared" si="118"/>
        <v>0</v>
      </c>
      <c r="Q1434" s="291"/>
      <c r="S1434" s="292">
        <f t="shared" si="119"/>
        <v>0</v>
      </c>
    </row>
    <row r="1435" spans="1:19" ht="14.1" customHeight="1">
      <c r="A1435" s="38">
        <v>1435</v>
      </c>
      <c r="B1435" s="253" t="s">
        <v>38</v>
      </c>
      <c r="C1435" s="253" t="s">
        <v>986</v>
      </c>
      <c r="D1435" s="284" t="s">
        <v>96</v>
      </c>
      <c r="E1435" s="49" t="s">
        <v>1941</v>
      </c>
      <c r="F1435" s="50" t="s">
        <v>967</v>
      </c>
      <c r="G1435" s="194" t="s">
        <v>65</v>
      </c>
      <c r="H1435" s="268" t="s">
        <v>139</v>
      </c>
      <c r="I1435" s="286">
        <v>8.5114057048530007</v>
      </c>
      <c r="J1435" s="287">
        <f t="shared" si="115"/>
        <v>0</v>
      </c>
      <c r="K1435" s="288" t="s">
        <v>104</v>
      </c>
      <c r="L1435" s="288"/>
      <c r="M1435" s="289">
        <f t="shared" si="116"/>
        <v>0</v>
      </c>
      <c r="N1435" s="289">
        <f t="shared" si="117"/>
        <v>0</v>
      </c>
      <c r="O1435" s="290">
        <f>IF(K1435="nio",0,IF(K1435&gt;0,VLOOKUP(G1435,'3-Productie normen'!A:K,VLOOKUP(K1435,'3-Productie normen'!$B$35:$C$41,2,FALSE),FALSE)))/VLOOKUP(B1435,'2-Kosten per locatie'!$A$12:$C$15,3,FALSE)</f>
        <v>0</v>
      </c>
      <c r="P1435" s="290">
        <f t="shared" si="118"/>
        <v>0</v>
      </c>
      <c r="Q1435" s="291"/>
      <c r="S1435" s="292">
        <f t="shared" si="119"/>
        <v>0</v>
      </c>
    </row>
    <row r="1436" spans="1:19" ht="14.1" customHeight="1">
      <c r="A1436" s="38">
        <v>1436</v>
      </c>
      <c r="B1436" s="253" t="s">
        <v>38</v>
      </c>
      <c r="C1436" s="253" t="s">
        <v>986</v>
      </c>
      <c r="D1436" s="284" t="s">
        <v>96</v>
      </c>
      <c r="E1436" s="49" t="s">
        <v>1942</v>
      </c>
      <c r="F1436" s="50" t="s">
        <v>966</v>
      </c>
      <c r="G1436" s="194" t="s">
        <v>65</v>
      </c>
      <c r="H1436" s="268" t="s">
        <v>139</v>
      </c>
      <c r="I1436" s="286">
        <v>7.040932490925</v>
      </c>
      <c r="J1436" s="287">
        <f t="shared" si="115"/>
        <v>0</v>
      </c>
      <c r="K1436" s="288" t="s">
        <v>104</v>
      </c>
      <c r="L1436" s="288"/>
      <c r="M1436" s="289">
        <f t="shared" si="116"/>
        <v>0</v>
      </c>
      <c r="N1436" s="289">
        <f t="shared" si="117"/>
        <v>0</v>
      </c>
      <c r="O1436" s="290">
        <f>IF(K1436="nio",0,IF(K1436&gt;0,VLOOKUP(G1436,'3-Productie normen'!A:K,VLOOKUP(K1436,'3-Productie normen'!$B$35:$C$41,2,FALSE),FALSE)))/VLOOKUP(B1436,'2-Kosten per locatie'!$A$12:$C$15,3,FALSE)</f>
        <v>0</v>
      </c>
      <c r="P1436" s="290">
        <f t="shared" si="118"/>
        <v>0</v>
      </c>
      <c r="Q1436" s="291"/>
      <c r="S1436" s="292">
        <f t="shared" si="119"/>
        <v>0</v>
      </c>
    </row>
    <row r="1437" spans="1:19" ht="14.1" customHeight="1">
      <c r="A1437" s="38">
        <v>1437</v>
      </c>
      <c r="B1437" s="253" t="s">
        <v>38</v>
      </c>
      <c r="C1437" s="253" t="s">
        <v>986</v>
      </c>
      <c r="D1437" s="284" t="s">
        <v>96</v>
      </c>
      <c r="E1437" s="49" t="s">
        <v>1943</v>
      </c>
      <c r="F1437" s="50" t="s">
        <v>1944</v>
      </c>
      <c r="G1437" s="194" t="s">
        <v>65</v>
      </c>
      <c r="H1437" s="268" t="s">
        <v>139</v>
      </c>
      <c r="I1437" s="286">
        <v>11.737210377914</v>
      </c>
      <c r="J1437" s="287">
        <f t="shared" si="115"/>
        <v>0</v>
      </c>
      <c r="K1437" s="288" t="s">
        <v>104</v>
      </c>
      <c r="L1437" s="288"/>
      <c r="M1437" s="289">
        <f t="shared" si="116"/>
        <v>0</v>
      </c>
      <c r="N1437" s="289">
        <f t="shared" si="117"/>
        <v>0</v>
      </c>
      <c r="O1437" s="290">
        <f>IF(K1437="nio",0,IF(K1437&gt;0,VLOOKUP(G1437,'3-Productie normen'!A:K,VLOOKUP(K1437,'3-Productie normen'!$B$35:$C$41,2,FALSE),FALSE)))/VLOOKUP(B1437,'2-Kosten per locatie'!$A$12:$C$15,3,FALSE)</f>
        <v>0</v>
      </c>
      <c r="P1437" s="290">
        <f t="shared" si="118"/>
        <v>0</v>
      </c>
      <c r="Q1437" s="291"/>
      <c r="S1437" s="292">
        <f t="shared" si="119"/>
        <v>0</v>
      </c>
    </row>
    <row r="1438" spans="1:19" ht="14.1" customHeight="1">
      <c r="A1438" s="38">
        <v>1438</v>
      </c>
      <c r="B1438" s="253" t="s">
        <v>38</v>
      </c>
      <c r="C1438" s="253" t="s">
        <v>986</v>
      </c>
      <c r="D1438" s="284" t="s">
        <v>96</v>
      </c>
      <c r="E1438" s="49" t="s">
        <v>1945</v>
      </c>
      <c r="F1438" s="50" t="s">
        <v>1946</v>
      </c>
      <c r="G1438" s="268" t="s">
        <v>48</v>
      </c>
      <c r="H1438" s="268" t="s">
        <v>139</v>
      </c>
      <c r="I1438" s="286">
        <v>6.8895870973560003</v>
      </c>
      <c r="J1438" s="287">
        <f t="shared" si="115"/>
        <v>400</v>
      </c>
      <c r="K1438" s="288">
        <v>200</v>
      </c>
      <c r="L1438" s="288">
        <v>200</v>
      </c>
      <c r="M1438" s="289" t="e">
        <f t="shared" si="116"/>
        <v>#DIV/0!</v>
      </c>
      <c r="N1438" s="289" t="e">
        <f t="shared" si="117"/>
        <v>#DIV/0!</v>
      </c>
      <c r="O1438" s="290">
        <f>IF(K1438="nio",0,IF(K1438&gt;0,VLOOKUP(G1438,'3-Productie normen'!A:K,VLOOKUP(K1438,'3-Productie normen'!$B$35:$C$41,2,FALSE),FALSE)))/VLOOKUP(B1438,'2-Kosten per locatie'!$A$12:$C$15,3,FALSE)</f>
        <v>0</v>
      </c>
      <c r="P1438" s="290">
        <f t="shared" si="118"/>
        <v>0</v>
      </c>
      <c r="Q1438" s="291"/>
      <c r="S1438" s="292">
        <f t="shared" si="119"/>
        <v>2755.8348389424</v>
      </c>
    </row>
    <row r="1439" spans="1:19" ht="14.1" customHeight="1">
      <c r="A1439" s="38">
        <v>1439</v>
      </c>
      <c r="B1439" s="253" t="s">
        <v>38</v>
      </c>
      <c r="C1439" s="253" t="s">
        <v>986</v>
      </c>
      <c r="D1439" s="284" t="s">
        <v>96</v>
      </c>
      <c r="E1439" s="49" t="s">
        <v>1947</v>
      </c>
      <c r="F1439" s="50" t="s">
        <v>210</v>
      </c>
      <c r="G1439" s="268" t="s">
        <v>49</v>
      </c>
      <c r="H1439" s="268" t="s">
        <v>139</v>
      </c>
      <c r="I1439" s="286">
        <v>25.303551533852001</v>
      </c>
      <c r="J1439" s="287">
        <f t="shared" si="115"/>
        <v>200</v>
      </c>
      <c r="K1439" s="288">
        <v>200</v>
      </c>
      <c r="L1439" s="288"/>
      <c r="M1439" s="289" t="e">
        <f t="shared" si="116"/>
        <v>#DIV/0!</v>
      </c>
      <c r="N1439" s="289">
        <f t="shared" si="117"/>
        <v>0</v>
      </c>
      <c r="O1439" s="290">
        <f>IF(K1439="nio",0,IF(K1439&gt;0,VLOOKUP(G1439,'3-Productie normen'!A:K,VLOOKUP(K1439,'3-Productie normen'!$B$35:$C$41,2,FALSE),FALSE)))/VLOOKUP(B1439,'2-Kosten per locatie'!$A$12:$C$15,3,FALSE)</f>
        <v>0</v>
      </c>
      <c r="P1439" s="290">
        <f t="shared" si="118"/>
        <v>0</v>
      </c>
      <c r="Q1439" s="291"/>
      <c r="S1439" s="292">
        <f t="shared" si="119"/>
        <v>5060.7103067704002</v>
      </c>
    </row>
    <row r="1440" spans="1:19" ht="14.1" customHeight="1">
      <c r="A1440" s="38">
        <v>1440</v>
      </c>
      <c r="B1440" s="253" t="s">
        <v>38</v>
      </c>
      <c r="C1440" s="253" t="s">
        <v>986</v>
      </c>
      <c r="D1440" s="284" t="s">
        <v>96</v>
      </c>
      <c r="E1440" s="49" t="s">
        <v>1948</v>
      </c>
      <c r="F1440" s="50" t="s">
        <v>873</v>
      </c>
      <c r="G1440" s="194" t="s">
        <v>65</v>
      </c>
      <c r="H1440" s="268" t="s">
        <v>139</v>
      </c>
      <c r="I1440" s="286">
        <v>129.32645172954099</v>
      </c>
      <c r="J1440" s="287">
        <f t="shared" si="115"/>
        <v>0</v>
      </c>
      <c r="K1440" s="288" t="s">
        <v>104</v>
      </c>
      <c r="L1440" s="288"/>
      <c r="M1440" s="289">
        <f t="shared" si="116"/>
        <v>0</v>
      </c>
      <c r="N1440" s="289">
        <f t="shared" si="117"/>
        <v>0</v>
      </c>
      <c r="O1440" s="290">
        <f>IF(K1440="nio",0,IF(K1440&gt;0,VLOOKUP(G1440,'3-Productie normen'!A:K,VLOOKUP(K1440,'3-Productie normen'!$B$35:$C$41,2,FALSE),FALSE)))/VLOOKUP(B1440,'2-Kosten per locatie'!$A$12:$C$15,3,FALSE)</f>
        <v>0</v>
      </c>
      <c r="P1440" s="290">
        <f t="shared" si="118"/>
        <v>0</v>
      </c>
      <c r="Q1440" s="291"/>
      <c r="S1440" s="292">
        <f t="shared" si="119"/>
        <v>0</v>
      </c>
    </row>
    <row r="1441" spans="1:19" ht="14.1" customHeight="1">
      <c r="A1441" s="38">
        <v>1441</v>
      </c>
      <c r="B1441" s="253" t="s">
        <v>38</v>
      </c>
      <c r="C1441" s="253" t="s">
        <v>986</v>
      </c>
      <c r="D1441" s="284" t="s">
        <v>96</v>
      </c>
      <c r="E1441" s="49" t="s">
        <v>1949</v>
      </c>
      <c r="F1441" s="50" t="s">
        <v>1950</v>
      </c>
      <c r="G1441" s="271" t="s">
        <v>51</v>
      </c>
      <c r="H1441" s="268" t="s">
        <v>139</v>
      </c>
      <c r="I1441" s="286">
        <v>445.439712363105</v>
      </c>
      <c r="J1441" s="287">
        <f t="shared" si="115"/>
        <v>200</v>
      </c>
      <c r="K1441" s="288">
        <v>200</v>
      </c>
      <c r="L1441" s="288"/>
      <c r="M1441" s="289" t="e">
        <f t="shared" si="116"/>
        <v>#DIV/0!</v>
      </c>
      <c r="N1441" s="289">
        <f t="shared" si="117"/>
        <v>0</v>
      </c>
      <c r="O1441" s="290">
        <f>IF(K1441="nio",0,IF(K1441&gt;0,VLOOKUP(G1441,'3-Productie normen'!A:K,VLOOKUP(K1441,'3-Productie normen'!$B$35:$C$41,2,FALSE),FALSE)))/VLOOKUP(B1441,'2-Kosten per locatie'!$A$12:$C$15,3,FALSE)</f>
        <v>0</v>
      </c>
      <c r="P1441" s="290">
        <f t="shared" si="118"/>
        <v>0</v>
      </c>
      <c r="Q1441" s="291"/>
      <c r="S1441" s="292">
        <f t="shared" si="119"/>
        <v>89087.942472620998</v>
      </c>
    </row>
    <row r="1442" spans="1:19" ht="14.1" customHeight="1">
      <c r="A1442" s="38">
        <v>1442</v>
      </c>
      <c r="B1442" s="253" t="s">
        <v>38</v>
      </c>
      <c r="C1442" s="253" t="s">
        <v>986</v>
      </c>
      <c r="D1442" s="284" t="s">
        <v>96</v>
      </c>
      <c r="E1442" s="49" t="s">
        <v>1951</v>
      </c>
      <c r="F1442" s="50" t="s">
        <v>1624</v>
      </c>
      <c r="G1442" s="194" t="s">
        <v>65</v>
      </c>
      <c r="H1442" s="268" t="s">
        <v>164</v>
      </c>
      <c r="I1442" s="286">
        <v>4.7112614563869997</v>
      </c>
      <c r="J1442" s="287">
        <f t="shared" si="115"/>
        <v>0</v>
      </c>
      <c r="K1442" s="288" t="s">
        <v>104</v>
      </c>
      <c r="L1442" s="288"/>
      <c r="M1442" s="289">
        <f t="shared" si="116"/>
        <v>0</v>
      </c>
      <c r="N1442" s="289">
        <f t="shared" si="117"/>
        <v>0</v>
      </c>
      <c r="O1442" s="290">
        <f>IF(K1442="nio",0,IF(K1442&gt;0,VLOOKUP(G1442,'3-Productie normen'!A:K,VLOOKUP(K1442,'3-Productie normen'!$B$35:$C$41,2,FALSE),FALSE)))/VLOOKUP(B1442,'2-Kosten per locatie'!$A$12:$C$15,3,FALSE)</f>
        <v>0</v>
      </c>
      <c r="P1442" s="290">
        <f t="shared" si="118"/>
        <v>0</v>
      </c>
      <c r="Q1442" s="291"/>
      <c r="S1442" s="292">
        <f t="shared" si="119"/>
        <v>0</v>
      </c>
    </row>
    <row r="1443" spans="1:19" ht="14.1" customHeight="1">
      <c r="A1443" s="38">
        <v>1443</v>
      </c>
      <c r="B1443" s="253" t="s">
        <v>38</v>
      </c>
      <c r="C1443" s="253" t="s">
        <v>986</v>
      </c>
      <c r="D1443" s="284" t="s">
        <v>96</v>
      </c>
      <c r="E1443" s="49" t="s">
        <v>1952</v>
      </c>
      <c r="F1443" s="50" t="s">
        <v>289</v>
      </c>
      <c r="G1443" s="194" t="s">
        <v>65</v>
      </c>
      <c r="H1443" s="268" t="s">
        <v>164</v>
      </c>
      <c r="I1443" s="286">
        <v>5.2852251339169998</v>
      </c>
      <c r="J1443" s="287">
        <f t="shared" si="115"/>
        <v>0</v>
      </c>
      <c r="K1443" s="288" t="s">
        <v>104</v>
      </c>
      <c r="L1443" s="288"/>
      <c r="M1443" s="289">
        <f t="shared" si="116"/>
        <v>0</v>
      </c>
      <c r="N1443" s="289">
        <f t="shared" si="117"/>
        <v>0</v>
      </c>
      <c r="O1443" s="290">
        <f>IF(K1443="nio",0,IF(K1443&gt;0,VLOOKUP(G1443,'3-Productie normen'!A:K,VLOOKUP(K1443,'3-Productie normen'!$B$35:$C$41,2,FALSE),FALSE)))/VLOOKUP(B1443,'2-Kosten per locatie'!$A$12:$C$15,3,FALSE)</f>
        <v>0</v>
      </c>
      <c r="P1443" s="290">
        <f t="shared" si="118"/>
        <v>0</v>
      </c>
      <c r="Q1443" s="291"/>
      <c r="S1443" s="292">
        <f t="shared" si="119"/>
        <v>0</v>
      </c>
    </row>
    <row r="1444" spans="1:19" ht="14.1" customHeight="1">
      <c r="A1444" s="38">
        <v>1444</v>
      </c>
      <c r="B1444" s="253" t="s">
        <v>38</v>
      </c>
      <c r="C1444" s="253" t="s">
        <v>986</v>
      </c>
      <c r="D1444" s="284" t="s">
        <v>96</v>
      </c>
      <c r="E1444" s="49" t="s">
        <v>1953</v>
      </c>
      <c r="F1444" s="50" t="s">
        <v>289</v>
      </c>
      <c r="G1444" s="194" t="s">
        <v>65</v>
      </c>
      <c r="H1444" s="268" t="s">
        <v>164</v>
      </c>
      <c r="I1444" s="286">
        <v>0.47455750424199999</v>
      </c>
      <c r="J1444" s="287">
        <f t="shared" si="115"/>
        <v>0</v>
      </c>
      <c r="K1444" s="288" t="s">
        <v>104</v>
      </c>
      <c r="L1444" s="288"/>
      <c r="M1444" s="289">
        <f t="shared" si="116"/>
        <v>0</v>
      </c>
      <c r="N1444" s="289">
        <f t="shared" si="117"/>
        <v>0</v>
      </c>
      <c r="O1444" s="290">
        <f>IF(K1444="nio",0,IF(K1444&gt;0,VLOOKUP(G1444,'3-Productie normen'!A:K,VLOOKUP(K1444,'3-Productie normen'!$B$35:$C$41,2,FALSE),FALSE)))/VLOOKUP(B1444,'2-Kosten per locatie'!$A$12:$C$15,3,FALSE)</f>
        <v>0</v>
      </c>
      <c r="P1444" s="290">
        <f t="shared" si="118"/>
        <v>0</v>
      </c>
      <c r="Q1444" s="291"/>
      <c r="S1444" s="292">
        <f t="shared" si="119"/>
        <v>0</v>
      </c>
    </row>
    <row r="1445" spans="1:19" ht="14.1" customHeight="1">
      <c r="A1445" s="38">
        <v>1445</v>
      </c>
      <c r="B1445" s="253" t="s">
        <v>38</v>
      </c>
      <c r="C1445" s="253" t="s">
        <v>986</v>
      </c>
      <c r="D1445" s="284" t="s">
        <v>219</v>
      </c>
      <c r="E1445" s="49" t="s">
        <v>1954</v>
      </c>
      <c r="F1445" s="50" t="s">
        <v>1955</v>
      </c>
      <c r="G1445" s="268" t="s">
        <v>47</v>
      </c>
      <c r="H1445" s="268" t="s">
        <v>142</v>
      </c>
      <c r="I1445" s="286">
        <v>26.152907780795999</v>
      </c>
      <c r="J1445" s="287">
        <f t="shared" si="115"/>
        <v>80</v>
      </c>
      <c r="K1445" s="288">
        <v>80</v>
      </c>
      <c r="L1445" s="288"/>
      <c r="M1445" s="289" t="e">
        <f t="shared" si="116"/>
        <v>#DIV/0!</v>
      </c>
      <c r="N1445" s="289">
        <f t="shared" si="117"/>
        <v>0</v>
      </c>
      <c r="O1445" s="290">
        <f>IF(K1445="nio",0,IF(K1445&gt;0,VLOOKUP(G1445,'3-Productie normen'!A:K,VLOOKUP(K1445,'3-Productie normen'!$B$35:$C$41,2,FALSE),FALSE)))/VLOOKUP(B1445,'2-Kosten per locatie'!$A$12:$C$15,3,FALSE)</f>
        <v>0</v>
      </c>
      <c r="P1445" s="290">
        <f t="shared" si="118"/>
        <v>0</v>
      </c>
      <c r="Q1445" s="291"/>
      <c r="S1445" s="292">
        <f t="shared" si="119"/>
        <v>2092.2326224636799</v>
      </c>
    </row>
    <row r="1446" spans="1:19" ht="14.1" customHeight="1">
      <c r="A1446" s="38">
        <v>1446</v>
      </c>
      <c r="B1446" s="253" t="s">
        <v>38</v>
      </c>
      <c r="C1446" s="253" t="s">
        <v>986</v>
      </c>
      <c r="D1446" s="284" t="s">
        <v>219</v>
      </c>
      <c r="E1446" s="49" t="s">
        <v>1956</v>
      </c>
      <c r="F1446" s="50" t="s">
        <v>1957</v>
      </c>
      <c r="G1446" s="268" t="s">
        <v>47</v>
      </c>
      <c r="H1446" s="268" t="s">
        <v>142</v>
      </c>
      <c r="I1446" s="286">
        <v>19.725035277743999</v>
      </c>
      <c r="J1446" s="287">
        <f t="shared" si="115"/>
        <v>80</v>
      </c>
      <c r="K1446" s="288">
        <v>80</v>
      </c>
      <c r="L1446" s="288"/>
      <c r="M1446" s="289" t="e">
        <f t="shared" si="116"/>
        <v>#DIV/0!</v>
      </c>
      <c r="N1446" s="289">
        <f t="shared" si="117"/>
        <v>0</v>
      </c>
      <c r="O1446" s="290">
        <f>IF(K1446="nio",0,IF(K1446&gt;0,VLOOKUP(G1446,'3-Productie normen'!A:K,VLOOKUP(K1446,'3-Productie normen'!$B$35:$C$41,2,FALSE),FALSE)))/VLOOKUP(B1446,'2-Kosten per locatie'!$A$12:$C$15,3,FALSE)</f>
        <v>0</v>
      </c>
      <c r="P1446" s="290">
        <f t="shared" si="118"/>
        <v>0</v>
      </c>
      <c r="Q1446" s="291"/>
      <c r="S1446" s="292">
        <f t="shared" si="119"/>
        <v>1578.0028222195199</v>
      </c>
    </row>
    <row r="1447" spans="1:19" ht="14.1" customHeight="1">
      <c r="A1447" s="38">
        <v>1447</v>
      </c>
      <c r="B1447" s="253" t="s">
        <v>38</v>
      </c>
      <c r="C1447" s="253" t="s">
        <v>986</v>
      </c>
      <c r="D1447" s="284" t="s">
        <v>219</v>
      </c>
      <c r="E1447" s="49" t="s">
        <v>1958</v>
      </c>
      <c r="F1447" s="50" t="s">
        <v>1959</v>
      </c>
      <c r="G1447" s="268" t="s">
        <v>47</v>
      </c>
      <c r="H1447" s="268" t="s">
        <v>142</v>
      </c>
      <c r="I1447" s="286">
        <v>19.724968068578999</v>
      </c>
      <c r="J1447" s="287">
        <f t="shared" si="115"/>
        <v>80</v>
      </c>
      <c r="K1447" s="288">
        <v>80</v>
      </c>
      <c r="L1447" s="288"/>
      <c r="M1447" s="289" t="e">
        <f t="shared" si="116"/>
        <v>#DIV/0!</v>
      </c>
      <c r="N1447" s="289">
        <f t="shared" si="117"/>
        <v>0</v>
      </c>
      <c r="O1447" s="290">
        <f>IF(K1447="nio",0,IF(K1447&gt;0,VLOOKUP(G1447,'3-Productie normen'!A:K,VLOOKUP(K1447,'3-Productie normen'!$B$35:$C$41,2,FALSE),FALSE)))/VLOOKUP(B1447,'2-Kosten per locatie'!$A$12:$C$15,3,FALSE)</f>
        <v>0</v>
      </c>
      <c r="P1447" s="290">
        <f t="shared" si="118"/>
        <v>0</v>
      </c>
      <c r="Q1447" s="291"/>
      <c r="S1447" s="292">
        <f t="shared" si="119"/>
        <v>1577.99744548632</v>
      </c>
    </row>
    <row r="1448" spans="1:19" ht="14.1" customHeight="1">
      <c r="A1448" s="38">
        <v>1448</v>
      </c>
      <c r="B1448" s="253" t="s">
        <v>38</v>
      </c>
      <c r="C1448" s="253" t="s">
        <v>986</v>
      </c>
      <c r="D1448" s="284" t="s">
        <v>219</v>
      </c>
      <c r="E1448" s="49" t="s">
        <v>1960</v>
      </c>
      <c r="F1448" s="50" t="s">
        <v>1961</v>
      </c>
      <c r="G1448" s="271" t="s">
        <v>60</v>
      </c>
      <c r="H1448" s="268" t="s">
        <v>142</v>
      </c>
      <c r="I1448" s="286">
        <v>52.409909927866003</v>
      </c>
      <c r="J1448" s="287">
        <f t="shared" si="115"/>
        <v>200</v>
      </c>
      <c r="K1448" s="288">
        <v>200</v>
      </c>
      <c r="L1448" s="288"/>
      <c r="M1448" s="289" t="e">
        <f t="shared" si="116"/>
        <v>#DIV/0!</v>
      </c>
      <c r="N1448" s="289">
        <f t="shared" si="117"/>
        <v>0</v>
      </c>
      <c r="O1448" s="290">
        <f>IF(K1448="nio",0,IF(K1448&gt;0,VLOOKUP(G1448,'3-Productie normen'!A:K,VLOOKUP(K1448,'3-Productie normen'!$B$35:$C$41,2,FALSE),FALSE)))/VLOOKUP(B1448,'2-Kosten per locatie'!$A$12:$C$15,3,FALSE)</f>
        <v>0</v>
      </c>
      <c r="P1448" s="290">
        <f t="shared" si="118"/>
        <v>0</v>
      </c>
      <c r="Q1448" s="291"/>
      <c r="S1448" s="292">
        <f t="shared" si="119"/>
        <v>10481.9819855732</v>
      </c>
    </row>
    <row r="1449" spans="1:19" ht="14.1" customHeight="1">
      <c r="A1449" s="38">
        <v>1449</v>
      </c>
      <c r="B1449" s="253" t="s">
        <v>38</v>
      </c>
      <c r="C1449" s="253" t="s">
        <v>986</v>
      </c>
      <c r="D1449" s="284" t="s">
        <v>219</v>
      </c>
      <c r="E1449" s="49" t="s">
        <v>1962</v>
      </c>
      <c r="F1449" s="50" t="s">
        <v>1963</v>
      </c>
      <c r="G1449" s="268" t="s">
        <v>47</v>
      </c>
      <c r="H1449" s="268" t="s">
        <v>142</v>
      </c>
      <c r="I1449" s="286">
        <v>38.467096324167002</v>
      </c>
      <c r="J1449" s="287">
        <f t="shared" si="115"/>
        <v>80</v>
      </c>
      <c r="K1449" s="288">
        <v>80</v>
      </c>
      <c r="L1449" s="288"/>
      <c r="M1449" s="289" t="e">
        <f t="shared" si="116"/>
        <v>#DIV/0!</v>
      </c>
      <c r="N1449" s="289">
        <f t="shared" si="117"/>
        <v>0</v>
      </c>
      <c r="O1449" s="290">
        <f>IF(K1449="nio",0,IF(K1449&gt;0,VLOOKUP(G1449,'3-Productie normen'!A:K,VLOOKUP(K1449,'3-Productie normen'!$B$35:$C$41,2,FALSE),FALSE)))/VLOOKUP(B1449,'2-Kosten per locatie'!$A$12:$C$15,3,FALSE)</f>
        <v>0</v>
      </c>
      <c r="P1449" s="290">
        <f t="shared" si="118"/>
        <v>0</v>
      </c>
      <c r="Q1449" s="291"/>
      <c r="S1449" s="292">
        <f t="shared" si="119"/>
        <v>3077.3677059333604</v>
      </c>
    </row>
    <row r="1450" spans="1:19" ht="14.1" customHeight="1">
      <c r="A1450" s="38">
        <v>1450</v>
      </c>
      <c r="B1450" s="253" t="s">
        <v>38</v>
      </c>
      <c r="C1450" s="253" t="s">
        <v>986</v>
      </c>
      <c r="D1450" s="284" t="s">
        <v>219</v>
      </c>
      <c r="E1450" s="49" t="s">
        <v>1964</v>
      </c>
      <c r="F1450" s="50" t="s">
        <v>1965</v>
      </c>
      <c r="G1450" s="268" t="s">
        <v>47</v>
      </c>
      <c r="H1450" s="268" t="s">
        <v>142</v>
      </c>
      <c r="I1450" s="286">
        <v>22.195803005323</v>
      </c>
      <c r="J1450" s="287">
        <f t="shared" si="115"/>
        <v>80</v>
      </c>
      <c r="K1450" s="288">
        <v>80</v>
      </c>
      <c r="L1450" s="288"/>
      <c r="M1450" s="289" t="e">
        <f t="shared" si="116"/>
        <v>#DIV/0!</v>
      </c>
      <c r="N1450" s="289">
        <f t="shared" si="117"/>
        <v>0</v>
      </c>
      <c r="O1450" s="290">
        <f>IF(K1450="nio",0,IF(K1450&gt;0,VLOOKUP(G1450,'3-Productie normen'!A:K,VLOOKUP(K1450,'3-Productie normen'!$B$35:$C$41,2,FALSE),FALSE)))/VLOOKUP(B1450,'2-Kosten per locatie'!$A$12:$C$15,3,FALSE)</f>
        <v>0</v>
      </c>
      <c r="P1450" s="290">
        <f t="shared" si="118"/>
        <v>0</v>
      </c>
      <c r="Q1450" s="291"/>
      <c r="S1450" s="292">
        <f t="shared" si="119"/>
        <v>1775.66424042584</v>
      </c>
    </row>
    <row r="1451" spans="1:19" ht="14.1" customHeight="1">
      <c r="A1451" s="38">
        <v>1451</v>
      </c>
      <c r="B1451" s="253" t="s">
        <v>38</v>
      </c>
      <c r="C1451" s="253" t="s">
        <v>986</v>
      </c>
      <c r="D1451" s="284" t="s">
        <v>219</v>
      </c>
      <c r="E1451" s="49" t="s">
        <v>1966</v>
      </c>
      <c r="F1451" s="50" t="s">
        <v>1967</v>
      </c>
      <c r="G1451" s="268" t="s">
        <v>47</v>
      </c>
      <c r="H1451" s="268" t="s">
        <v>142</v>
      </c>
      <c r="I1451" s="286">
        <v>12.092323425190999</v>
      </c>
      <c r="J1451" s="287">
        <f t="shared" si="115"/>
        <v>80</v>
      </c>
      <c r="K1451" s="288">
        <v>80</v>
      </c>
      <c r="L1451" s="288"/>
      <c r="M1451" s="289" t="e">
        <f t="shared" si="116"/>
        <v>#DIV/0!</v>
      </c>
      <c r="N1451" s="289">
        <f t="shared" si="117"/>
        <v>0</v>
      </c>
      <c r="O1451" s="290">
        <f>IF(K1451="nio",0,IF(K1451&gt;0,VLOOKUP(G1451,'3-Productie normen'!A:K,VLOOKUP(K1451,'3-Productie normen'!$B$35:$C$41,2,FALSE),FALSE)))/VLOOKUP(B1451,'2-Kosten per locatie'!$A$12:$C$15,3,FALSE)</f>
        <v>0</v>
      </c>
      <c r="P1451" s="290">
        <f t="shared" si="118"/>
        <v>0</v>
      </c>
      <c r="Q1451" s="291"/>
      <c r="S1451" s="292">
        <f t="shared" si="119"/>
        <v>967.38587401527991</v>
      </c>
    </row>
    <row r="1452" spans="1:19" ht="14.1" customHeight="1">
      <c r="A1452" s="38">
        <v>1452</v>
      </c>
      <c r="B1452" s="253" t="s">
        <v>38</v>
      </c>
      <c r="C1452" s="253" t="s">
        <v>986</v>
      </c>
      <c r="D1452" s="284" t="s">
        <v>219</v>
      </c>
      <c r="E1452" s="49" t="s">
        <v>1968</v>
      </c>
      <c r="F1452" s="50" t="s">
        <v>1969</v>
      </c>
      <c r="G1452" s="271" t="s">
        <v>61</v>
      </c>
      <c r="H1452" s="268" t="s">
        <v>142</v>
      </c>
      <c r="I1452" s="286">
        <v>105.02226555722901</v>
      </c>
      <c r="J1452" s="287">
        <f t="shared" si="115"/>
        <v>200</v>
      </c>
      <c r="K1452" s="288">
        <v>200</v>
      </c>
      <c r="L1452" s="288"/>
      <c r="M1452" s="289" t="e">
        <f t="shared" si="116"/>
        <v>#DIV/0!</v>
      </c>
      <c r="N1452" s="289">
        <f t="shared" si="117"/>
        <v>0</v>
      </c>
      <c r="O1452" s="290">
        <f>IF(K1452="nio",0,IF(K1452&gt;0,VLOOKUP(G1452,'3-Productie normen'!A:K,VLOOKUP(K1452,'3-Productie normen'!$B$35:$C$41,2,FALSE),FALSE)))/VLOOKUP(B1452,'2-Kosten per locatie'!$A$12:$C$15,3,FALSE)</f>
        <v>0</v>
      </c>
      <c r="P1452" s="290">
        <f t="shared" si="118"/>
        <v>0</v>
      </c>
      <c r="Q1452" s="291"/>
      <c r="S1452" s="292">
        <f t="shared" si="119"/>
        <v>21004.4531114458</v>
      </c>
    </row>
    <row r="1453" spans="1:19" ht="14.1" customHeight="1">
      <c r="A1453" s="38">
        <v>1453</v>
      </c>
      <c r="B1453" s="253" t="s">
        <v>38</v>
      </c>
      <c r="C1453" s="253" t="s">
        <v>986</v>
      </c>
      <c r="D1453" s="284" t="s">
        <v>219</v>
      </c>
      <c r="E1453" s="49" t="s">
        <v>1970</v>
      </c>
      <c r="F1453" s="50" t="s">
        <v>1969</v>
      </c>
      <c r="G1453" s="271" t="s">
        <v>61</v>
      </c>
      <c r="H1453" s="268" t="s">
        <v>142</v>
      </c>
      <c r="I1453" s="286">
        <v>65.602832751050002</v>
      </c>
      <c r="J1453" s="287">
        <f t="shared" si="115"/>
        <v>200</v>
      </c>
      <c r="K1453" s="288">
        <v>200</v>
      </c>
      <c r="L1453" s="288"/>
      <c r="M1453" s="289" t="e">
        <f t="shared" si="116"/>
        <v>#DIV/0!</v>
      </c>
      <c r="N1453" s="289">
        <f t="shared" si="117"/>
        <v>0</v>
      </c>
      <c r="O1453" s="290">
        <f>IF(K1453="nio",0,IF(K1453&gt;0,VLOOKUP(G1453,'3-Productie normen'!A:K,VLOOKUP(K1453,'3-Productie normen'!$B$35:$C$41,2,FALSE),FALSE)))/VLOOKUP(B1453,'2-Kosten per locatie'!$A$12:$C$15,3,FALSE)</f>
        <v>0</v>
      </c>
      <c r="P1453" s="290">
        <f t="shared" si="118"/>
        <v>0</v>
      </c>
      <c r="Q1453" s="291"/>
      <c r="S1453" s="292">
        <f t="shared" si="119"/>
        <v>13120.56655021</v>
      </c>
    </row>
    <row r="1454" spans="1:19" ht="14.1" customHeight="1">
      <c r="A1454" s="38">
        <v>1454</v>
      </c>
      <c r="B1454" s="253" t="s">
        <v>38</v>
      </c>
      <c r="C1454" s="253" t="s">
        <v>986</v>
      </c>
      <c r="D1454" s="284" t="s">
        <v>219</v>
      </c>
      <c r="E1454" s="49" t="s">
        <v>1971</v>
      </c>
      <c r="F1454" s="50" t="s">
        <v>1972</v>
      </c>
      <c r="G1454" s="268" t="s">
        <v>47</v>
      </c>
      <c r="H1454" s="268" t="s">
        <v>142</v>
      </c>
      <c r="I1454" s="286">
        <v>38.65831</v>
      </c>
      <c r="J1454" s="287">
        <f t="shared" si="115"/>
        <v>80</v>
      </c>
      <c r="K1454" s="288">
        <v>80</v>
      </c>
      <c r="L1454" s="288"/>
      <c r="M1454" s="289" t="e">
        <f t="shared" si="116"/>
        <v>#DIV/0!</v>
      </c>
      <c r="N1454" s="289">
        <f t="shared" si="117"/>
        <v>0</v>
      </c>
      <c r="O1454" s="290">
        <f>IF(K1454="nio",0,IF(K1454&gt;0,VLOOKUP(G1454,'3-Productie normen'!A:K,VLOOKUP(K1454,'3-Productie normen'!$B$35:$C$41,2,FALSE),FALSE)))/VLOOKUP(B1454,'2-Kosten per locatie'!$A$12:$C$15,3,FALSE)</f>
        <v>0</v>
      </c>
      <c r="P1454" s="290">
        <f t="shared" si="118"/>
        <v>0</v>
      </c>
      <c r="Q1454" s="291"/>
      <c r="S1454" s="292">
        <f t="shared" si="119"/>
        <v>3092.6648</v>
      </c>
    </row>
    <row r="1455" spans="1:19" ht="14.1" customHeight="1">
      <c r="A1455" s="38">
        <v>1455</v>
      </c>
      <c r="B1455" s="253" t="s">
        <v>38</v>
      </c>
      <c r="C1455" s="253" t="s">
        <v>986</v>
      </c>
      <c r="D1455" s="284" t="s">
        <v>219</v>
      </c>
      <c r="E1455" s="49" t="s">
        <v>1973</v>
      </c>
      <c r="F1455" s="50" t="s">
        <v>566</v>
      </c>
      <c r="G1455" s="194" t="s">
        <v>65</v>
      </c>
      <c r="H1455" s="268" t="s">
        <v>164</v>
      </c>
      <c r="I1455" s="286">
        <v>48.149778189814</v>
      </c>
      <c r="J1455" s="287">
        <f t="shared" si="115"/>
        <v>0</v>
      </c>
      <c r="K1455" s="288" t="s">
        <v>104</v>
      </c>
      <c r="L1455" s="288"/>
      <c r="M1455" s="289">
        <f t="shared" si="116"/>
        <v>0</v>
      </c>
      <c r="N1455" s="289">
        <f t="shared" si="117"/>
        <v>0</v>
      </c>
      <c r="O1455" s="290">
        <f>IF(K1455="nio",0,IF(K1455&gt;0,VLOOKUP(G1455,'3-Productie normen'!A:K,VLOOKUP(K1455,'3-Productie normen'!$B$35:$C$41,2,FALSE),FALSE)))/VLOOKUP(B1455,'2-Kosten per locatie'!$A$12:$C$15,3,FALSE)</f>
        <v>0</v>
      </c>
      <c r="P1455" s="290">
        <f t="shared" si="118"/>
        <v>0</v>
      </c>
      <c r="Q1455" s="291"/>
      <c r="S1455" s="292">
        <f t="shared" si="119"/>
        <v>0</v>
      </c>
    </row>
    <row r="1456" spans="1:19" ht="14.1" customHeight="1">
      <c r="A1456" s="38">
        <v>1456</v>
      </c>
      <c r="B1456" s="253" t="s">
        <v>38</v>
      </c>
      <c r="C1456" s="253" t="s">
        <v>986</v>
      </c>
      <c r="D1456" s="284" t="s">
        <v>219</v>
      </c>
      <c r="E1456" s="49" t="s">
        <v>1974</v>
      </c>
      <c r="F1456" s="50" t="s">
        <v>210</v>
      </c>
      <c r="G1456" s="268" t="s">
        <v>49</v>
      </c>
      <c r="H1456" s="268" t="s">
        <v>164</v>
      </c>
      <c r="I1456" s="286">
        <v>111.714169162044</v>
      </c>
      <c r="J1456" s="287">
        <f t="shared" si="115"/>
        <v>200</v>
      </c>
      <c r="K1456" s="288">
        <v>200</v>
      </c>
      <c r="L1456" s="288"/>
      <c r="M1456" s="289" t="e">
        <f t="shared" si="116"/>
        <v>#DIV/0!</v>
      </c>
      <c r="N1456" s="289">
        <f t="shared" si="117"/>
        <v>0</v>
      </c>
      <c r="O1456" s="290">
        <f>IF(K1456="nio",0,IF(K1456&gt;0,VLOOKUP(G1456,'3-Productie normen'!A:K,VLOOKUP(K1456,'3-Productie normen'!$B$35:$C$41,2,FALSE),FALSE)))/VLOOKUP(B1456,'2-Kosten per locatie'!$A$12:$C$15,3,FALSE)</f>
        <v>0</v>
      </c>
      <c r="P1456" s="290">
        <f t="shared" si="118"/>
        <v>0</v>
      </c>
      <c r="Q1456" s="291"/>
      <c r="S1456" s="292">
        <f t="shared" si="119"/>
        <v>22342.8338324088</v>
      </c>
    </row>
    <row r="1457" spans="1:19" ht="14.1" customHeight="1">
      <c r="A1457" s="38">
        <v>1457</v>
      </c>
      <c r="B1457" s="253" t="s">
        <v>38</v>
      </c>
      <c r="C1457" s="253" t="s">
        <v>986</v>
      </c>
      <c r="D1457" s="284" t="s">
        <v>219</v>
      </c>
      <c r="E1457" s="49" t="s">
        <v>1975</v>
      </c>
      <c r="F1457" s="50" t="s">
        <v>210</v>
      </c>
      <c r="G1457" s="268" t="s">
        <v>49</v>
      </c>
      <c r="H1457" s="268" t="s">
        <v>164</v>
      </c>
      <c r="I1457" s="286">
        <v>77.553054347306002</v>
      </c>
      <c r="J1457" s="287">
        <f t="shared" si="115"/>
        <v>200</v>
      </c>
      <c r="K1457" s="288">
        <v>200</v>
      </c>
      <c r="L1457" s="288"/>
      <c r="M1457" s="289" t="e">
        <f t="shared" si="116"/>
        <v>#DIV/0!</v>
      </c>
      <c r="N1457" s="289">
        <f t="shared" si="117"/>
        <v>0</v>
      </c>
      <c r="O1457" s="290">
        <f>IF(K1457="nio",0,IF(K1457&gt;0,VLOOKUP(G1457,'3-Productie normen'!A:K,VLOOKUP(K1457,'3-Productie normen'!$B$35:$C$41,2,FALSE),FALSE)))/VLOOKUP(B1457,'2-Kosten per locatie'!$A$12:$C$15,3,FALSE)</f>
        <v>0</v>
      </c>
      <c r="P1457" s="290">
        <f t="shared" si="118"/>
        <v>0</v>
      </c>
      <c r="Q1457" s="291"/>
      <c r="S1457" s="292">
        <f t="shared" si="119"/>
        <v>15510.610869461201</v>
      </c>
    </row>
    <row r="1458" spans="1:19" ht="14.1" customHeight="1">
      <c r="A1458" s="38">
        <v>1458</v>
      </c>
      <c r="B1458" s="253" t="s">
        <v>38</v>
      </c>
      <c r="C1458" s="253" t="s">
        <v>986</v>
      </c>
      <c r="D1458" s="284" t="s">
        <v>219</v>
      </c>
      <c r="E1458" s="49" t="s">
        <v>1976</v>
      </c>
      <c r="F1458" s="50" t="s">
        <v>610</v>
      </c>
      <c r="G1458" s="271" t="s">
        <v>58</v>
      </c>
      <c r="H1458" s="268" t="s">
        <v>970</v>
      </c>
      <c r="I1458" s="286">
        <v>18.301420542649002</v>
      </c>
      <c r="J1458" s="287">
        <f t="shared" si="115"/>
        <v>200</v>
      </c>
      <c r="K1458" s="288">
        <v>200</v>
      </c>
      <c r="L1458" s="288"/>
      <c r="M1458" s="289" t="e">
        <f t="shared" si="116"/>
        <v>#DIV/0!</v>
      </c>
      <c r="N1458" s="289">
        <f t="shared" si="117"/>
        <v>0</v>
      </c>
      <c r="O1458" s="290">
        <f>IF(K1458="nio",0,IF(K1458&gt;0,VLOOKUP(G1458,'3-Productie normen'!A:K,VLOOKUP(K1458,'3-Productie normen'!$B$35:$C$41,2,FALSE),FALSE)))/VLOOKUP(B1458,'2-Kosten per locatie'!$A$12:$C$15,3,FALSE)</f>
        <v>0</v>
      </c>
      <c r="P1458" s="290">
        <f t="shared" si="118"/>
        <v>0</v>
      </c>
      <c r="Q1458" s="291"/>
      <c r="S1458" s="292">
        <f t="shared" si="119"/>
        <v>3660.2841085298005</v>
      </c>
    </row>
    <row r="1459" spans="1:19" ht="14.1" customHeight="1">
      <c r="A1459" s="38">
        <v>1459</v>
      </c>
      <c r="B1459" s="253" t="s">
        <v>38</v>
      </c>
      <c r="C1459" s="253" t="s">
        <v>986</v>
      </c>
      <c r="D1459" s="284" t="s">
        <v>219</v>
      </c>
      <c r="E1459" s="49" t="s">
        <v>1977</v>
      </c>
      <c r="F1459" s="50" t="s">
        <v>1978</v>
      </c>
      <c r="G1459" s="268" t="s">
        <v>54</v>
      </c>
      <c r="H1459" s="268" t="s">
        <v>142</v>
      </c>
      <c r="I1459" s="286">
        <v>146.52116045246299</v>
      </c>
      <c r="J1459" s="287">
        <f t="shared" si="115"/>
        <v>200</v>
      </c>
      <c r="K1459" s="288">
        <v>200</v>
      </c>
      <c r="L1459" s="288"/>
      <c r="M1459" s="289" t="e">
        <f t="shared" si="116"/>
        <v>#DIV/0!</v>
      </c>
      <c r="N1459" s="289">
        <f t="shared" si="117"/>
        <v>0</v>
      </c>
      <c r="O1459" s="290">
        <f>IF(K1459="nio",0,IF(K1459&gt;0,VLOOKUP(G1459,'3-Productie normen'!A:K,VLOOKUP(K1459,'3-Productie normen'!$B$35:$C$41,2,FALSE),FALSE)))/VLOOKUP(B1459,'2-Kosten per locatie'!$A$12:$C$15,3,FALSE)</f>
        <v>0</v>
      </c>
      <c r="P1459" s="290">
        <f t="shared" si="118"/>
        <v>0</v>
      </c>
      <c r="Q1459" s="291"/>
      <c r="S1459" s="292">
        <f t="shared" si="119"/>
        <v>29304.232090492598</v>
      </c>
    </row>
    <row r="1460" spans="1:19" ht="14.1" customHeight="1">
      <c r="A1460" s="38">
        <v>1460</v>
      </c>
      <c r="B1460" s="253" t="s">
        <v>38</v>
      </c>
      <c r="C1460" s="253" t="s">
        <v>986</v>
      </c>
      <c r="D1460" s="284" t="s">
        <v>219</v>
      </c>
      <c r="E1460" s="49" t="s">
        <v>1979</v>
      </c>
      <c r="F1460" s="50" t="s">
        <v>210</v>
      </c>
      <c r="G1460" s="268" t="s">
        <v>49</v>
      </c>
      <c r="H1460" s="268" t="s">
        <v>164</v>
      </c>
      <c r="I1460" s="286">
        <v>31.862932421833001</v>
      </c>
      <c r="J1460" s="287">
        <f t="shared" si="115"/>
        <v>200</v>
      </c>
      <c r="K1460" s="288">
        <v>200</v>
      </c>
      <c r="L1460" s="288"/>
      <c r="M1460" s="289" t="e">
        <f t="shared" si="116"/>
        <v>#DIV/0!</v>
      </c>
      <c r="N1460" s="289">
        <f t="shared" si="117"/>
        <v>0</v>
      </c>
      <c r="O1460" s="290">
        <f>IF(K1460="nio",0,IF(K1460&gt;0,VLOOKUP(G1460,'3-Productie normen'!A:K,VLOOKUP(K1460,'3-Productie normen'!$B$35:$C$41,2,FALSE),FALSE)))/VLOOKUP(B1460,'2-Kosten per locatie'!$A$12:$C$15,3,FALSE)</f>
        <v>0</v>
      </c>
      <c r="P1460" s="290">
        <f t="shared" si="118"/>
        <v>0</v>
      </c>
      <c r="Q1460" s="291"/>
      <c r="S1460" s="292">
        <f t="shared" si="119"/>
        <v>6372.5864843666004</v>
      </c>
    </row>
    <row r="1461" spans="1:19" ht="14.1" customHeight="1">
      <c r="A1461" s="38">
        <v>1461</v>
      </c>
      <c r="B1461" s="253" t="s">
        <v>38</v>
      </c>
      <c r="C1461" s="253" t="s">
        <v>986</v>
      </c>
      <c r="D1461" s="284" t="s">
        <v>219</v>
      </c>
      <c r="E1461" s="49" t="s">
        <v>1980</v>
      </c>
      <c r="F1461" s="50" t="s">
        <v>1129</v>
      </c>
      <c r="G1461" s="268" t="s">
        <v>48</v>
      </c>
      <c r="H1461" s="268" t="s">
        <v>139</v>
      </c>
      <c r="I1461" s="286">
        <v>5.64</v>
      </c>
      <c r="J1461" s="287">
        <f t="shared" si="115"/>
        <v>400</v>
      </c>
      <c r="K1461" s="288">
        <v>200</v>
      </c>
      <c r="L1461" s="288">
        <v>200</v>
      </c>
      <c r="M1461" s="289" t="e">
        <f t="shared" si="116"/>
        <v>#DIV/0!</v>
      </c>
      <c r="N1461" s="289" t="e">
        <f t="shared" si="117"/>
        <v>#DIV/0!</v>
      </c>
      <c r="O1461" s="290">
        <f>IF(K1461="nio",0,IF(K1461&gt;0,VLOOKUP(G1461,'3-Productie normen'!A:K,VLOOKUP(K1461,'3-Productie normen'!$B$35:$C$41,2,FALSE),FALSE)))/VLOOKUP(B1461,'2-Kosten per locatie'!$A$12:$C$15,3,FALSE)</f>
        <v>0</v>
      </c>
      <c r="P1461" s="290">
        <f t="shared" si="118"/>
        <v>0</v>
      </c>
      <c r="Q1461" s="291"/>
      <c r="S1461" s="292">
        <f t="shared" si="119"/>
        <v>2256</v>
      </c>
    </row>
    <row r="1462" spans="1:19" ht="14.1" customHeight="1">
      <c r="A1462" s="38">
        <v>1462</v>
      </c>
      <c r="B1462" s="253" t="s">
        <v>38</v>
      </c>
      <c r="C1462" s="253" t="s">
        <v>986</v>
      </c>
      <c r="D1462" s="284" t="s">
        <v>219</v>
      </c>
      <c r="E1462" s="49" t="s">
        <v>1981</v>
      </c>
      <c r="F1462" s="50" t="s">
        <v>1406</v>
      </c>
      <c r="G1462" s="268" t="s">
        <v>48</v>
      </c>
      <c r="H1462" s="268" t="s">
        <v>139</v>
      </c>
      <c r="I1462" s="286">
        <v>1.6214999999999999</v>
      </c>
      <c r="J1462" s="287">
        <f t="shared" si="115"/>
        <v>400</v>
      </c>
      <c r="K1462" s="288">
        <v>200</v>
      </c>
      <c r="L1462" s="288">
        <v>200</v>
      </c>
      <c r="M1462" s="289" t="e">
        <f t="shared" si="116"/>
        <v>#DIV/0!</v>
      </c>
      <c r="N1462" s="289" t="e">
        <f t="shared" si="117"/>
        <v>#DIV/0!</v>
      </c>
      <c r="O1462" s="290">
        <f>IF(K1462="nio",0,IF(K1462&gt;0,VLOOKUP(G1462,'3-Productie normen'!A:K,VLOOKUP(K1462,'3-Productie normen'!$B$35:$C$41,2,FALSE),FALSE)))/VLOOKUP(B1462,'2-Kosten per locatie'!$A$12:$C$15,3,FALSE)</f>
        <v>0</v>
      </c>
      <c r="P1462" s="290">
        <f t="shared" si="118"/>
        <v>0</v>
      </c>
      <c r="Q1462" s="291"/>
      <c r="S1462" s="292">
        <f t="shared" si="119"/>
        <v>648.6</v>
      </c>
    </row>
    <row r="1463" spans="1:19" ht="14.1" customHeight="1">
      <c r="A1463" s="38">
        <v>1463</v>
      </c>
      <c r="B1463" s="253" t="s">
        <v>38</v>
      </c>
      <c r="C1463" s="253" t="s">
        <v>986</v>
      </c>
      <c r="D1463" s="284" t="s">
        <v>219</v>
      </c>
      <c r="E1463" s="49" t="s">
        <v>1982</v>
      </c>
      <c r="F1463" s="50" t="s">
        <v>1404</v>
      </c>
      <c r="G1463" s="268" t="s">
        <v>48</v>
      </c>
      <c r="H1463" s="268" t="s">
        <v>139</v>
      </c>
      <c r="I1463" s="286">
        <v>1.6919999999999999</v>
      </c>
      <c r="J1463" s="287">
        <f t="shared" si="115"/>
        <v>400</v>
      </c>
      <c r="K1463" s="288">
        <v>200</v>
      </c>
      <c r="L1463" s="288">
        <v>200</v>
      </c>
      <c r="M1463" s="289" t="e">
        <f t="shared" si="116"/>
        <v>#DIV/0!</v>
      </c>
      <c r="N1463" s="289" t="e">
        <f t="shared" si="117"/>
        <v>#DIV/0!</v>
      </c>
      <c r="O1463" s="290">
        <f>IF(K1463="nio",0,IF(K1463&gt;0,VLOOKUP(G1463,'3-Productie normen'!A:K,VLOOKUP(K1463,'3-Productie normen'!$B$35:$C$41,2,FALSE),FALSE)))/VLOOKUP(B1463,'2-Kosten per locatie'!$A$12:$C$15,3,FALSE)</f>
        <v>0</v>
      </c>
      <c r="P1463" s="290">
        <f t="shared" si="118"/>
        <v>0</v>
      </c>
      <c r="Q1463" s="291"/>
      <c r="S1463" s="292">
        <f t="shared" si="119"/>
        <v>676.8</v>
      </c>
    </row>
    <row r="1464" spans="1:19" ht="14.1" customHeight="1">
      <c r="A1464" s="38">
        <v>1464</v>
      </c>
      <c r="B1464" s="253" t="s">
        <v>38</v>
      </c>
      <c r="C1464" s="253" t="s">
        <v>986</v>
      </c>
      <c r="D1464" s="284" t="s">
        <v>219</v>
      </c>
      <c r="E1464" s="49" t="s">
        <v>1983</v>
      </c>
      <c r="F1464" s="50" t="s">
        <v>1624</v>
      </c>
      <c r="G1464" s="194" t="s">
        <v>65</v>
      </c>
      <c r="H1464" s="268" t="s">
        <v>164</v>
      </c>
      <c r="I1464" s="286">
        <v>5.2852251339169998</v>
      </c>
      <c r="J1464" s="287">
        <f t="shared" si="115"/>
        <v>0</v>
      </c>
      <c r="K1464" s="288" t="s">
        <v>104</v>
      </c>
      <c r="L1464" s="288"/>
      <c r="M1464" s="289">
        <f t="shared" si="116"/>
        <v>0</v>
      </c>
      <c r="N1464" s="289">
        <f t="shared" si="117"/>
        <v>0</v>
      </c>
      <c r="O1464" s="290">
        <f>IF(K1464="nio",0,IF(K1464&gt;0,VLOOKUP(G1464,'3-Productie normen'!A:K,VLOOKUP(K1464,'3-Productie normen'!$B$35:$C$41,2,FALSE),FALSE)))/VLOOKUP(B1464,'2-Kosten per locatie'!$A$12:$C$15,3,FALSE)</f>
        <v>0</v>
      </c>
      <c r="P1464" s="290">
        <f t="shared" si="118"/>
        <v>0</v>
      </c>
      <c r="Q1464" s="291"/>
      <c r="S1464" s="292">
        <f t="shared" si="119"/>
        <v>0</v>
      </c>
    </row>
    <row r="1465" spans="1:19" ht="14.1" customHeight="1">
      <c r="A1465" s="38">
        <v>1465</v>
      </c>
      <c r="B1465" s="253" t="s">
        <v>38</v>
      </c>
      <c r="C1465" s="253" t="s">
        <v>986</v>
      </c>
      <c r="D1465" s="284" t="s">
        <v>219</v>
      </c>
      <c r="E1465" s="49" t="s">
        <v>1984</v>
      </c>
      <c r="F1465" s="50" t="s">
        <v>1137</v>
      </c>
      <c r="G1465" s="268" t="s">
        <v>48</v>
      </c>
      <c r="H1465" s="268" t="s">
        <v>139</v>
      </c>
      <c r="I1465" s="286">
        <v>5.64</v>
      </c>
      <c r="J1465" s="287">
        <f t="shared" si="115"/>
        <v>400</v>
      </c>
      <c r="K1465" s="288">
        <v>200</v>
      </c>
      <c r="L1465" s="288">
        <v>200</v>
      </c>
      <c r="M1465" s="289" t="e">
        <f t="shared" si="116"/>
        <v>#DIV/0!</v>
      </c>
      <c r="N1465" s="289" t="e">
        <f t="shared" si="117"/>
        <v>#DIV/0!</v>
      </c>
      <c r="O1465" s="290">
        <f>IF(K1465="nio",0,IF(K1465&gt;0,VLOOKUP(G1465,'3-Productie normen'!A:K,VLOOKUP(K1465,'3-Productie normen'!$B$35:$C$41,2,FALSE),FALSE)))/VLOOKUP(B1465,'2-Kosten per locatie'!$A$12:$C$15,3,FALSE)</f>
        <v>0</v>
      </c>
      <c r="P1465" s="290">
        <f t="shared" si="118"/>
        <v>0</v>
      </c>
      <c r="Q1465" s="291"/>
      <c r="S1465" s="292">
        <f t="shared" si="119"/>
        <v>2256</v>
      </c>
    </row>
    <row r="1466" spans="1:19" ht="14.1" customHeight="1">
      <c r="A1466" s="38">
        <v>1466</v>
      </c>
      <c r="B1466" s="253" t="s">
        <v>38</v>
      </c>
      <c r="C1466" s="253" t="s">
        <v>986</v>
      </c>
      <c r="D1466" s="284" t="s">
        <v>219</v>
      </c>
      <c r="E1466" s="49" t="s">
        <v>1985</v>
      </c>
      <c r="F1466" s="50" t="s">
        <v>1399</v>
      </c>
      <c r="G1466" s="268" t="s">
        <v>48</v>
      </c>
      <c r="H1466" s="268" t="s">
        <v>139</v>
      </c>
      <c r="I1466" s="286">
        <v>1.6919999999999999</v>
      </c>
      <c r="J1466" s="287">
        <f t="shared" si="115"/>
        <v>400</v>
      </c>
      <c r="K1466" s="288">
        <v>200</v>
      </c>
      <c r="L1466" s="288">
        <v>200</v>
      </c>
      <c r="M1466" s="289" t="e">
        <f t="shared" si="116"/>
        <v>#DIV/0!</v>
      </c>
      <c r="N1466" s="289" t="e">
        <f t="shared" si="117"/>
        <v>#DIV/0!</v>
      </c>
      <c r="O1466" s="290">
        <f>IF(K1466="nio",0,IF(K1466&gt;0,VLOOKUP(G1466,'3-Productie normen'!A:K,VLOOKUP(K1466,'3-Productie normen'!$B$35:$C$41,2,FALSE),FALSE)))/VLOOKUP(B1466,'2-Kosten per locatie'!$A$12:$C$15,3,FALSE)</f>
        <v>0</v>
      </c>
      <c r="P1466" s="290">
        <f t="shared" si="118"/>
        <v>0</v>
      </c>
      <c r="Q1466" s="291"/>
      <c r="S1466" s="292">
        <f t="shared" si="119"/>
        <v>676.8</v>
      </c>
    </row>
    <row r="1467" spans="1:19" ht="14.1" customHeight="1">
      <c r="A1467" s="38">
        <v>1467</v>
      </c>
      <c r="B1467" s="253" t="s">
        <v>38</v>
      </c>
      <c r="C1467" s="253" t="s">
        <v>986</v>
      </c>
      <c r="D1467" s="284" t="s">
        <v>219</v>
      </c>
      <c r="E1467" s="49" t="s">
        <v>1986</v>
      </c>
      <c r="F1467" s="50" t="s">
        <v>1397</v>
      </c>
      <c r="G1467" s="268" t="s">
        <v>48</v>
      </c>
      <c r="H1467" s="268" t="s">
        <v>139</v>
      </c>
      <c r="I1467" s="286">
        <v>1.6214999999999999</v>
      </c>
      <c r="J1467" s="287">
        <f t="shared" si="115"/>
        <v>400</v>
      </c>
      <c r="K1467" s="288">
        <v>200</v>
      </c>
      <c r="L1467" s="288">
        <v>200</v>
      </c>
      <c r="M1467" s="289" t="e">
        <f t="shared" si="116"/>
        <v>#DIV/0!</v>
      </c>
      <c r="N1467" s="289" t="e">
        <f t="shared" si="117"/>
        <v>#DIV/0!</v>
      </c>
      <c r="O1467" s="290">
        <f>IF(K1467="nio",0,IF(K1467&gt;0,VLOOKUP(G1467,'3-Productie normen'!A:K,VLOOKUP(K1467,'3-Productie normen'!$B$35:$C$41,2,FALSE),FALSE)))/VLOOKUP(B1467,'2-Kosten per locatie'!$A$12:$C$15,3,FALSE)</f>
        <v>0</v>
      </c>
      <c r="P1467" s="290">
        <f t="shared" si="118"/>
        <v>0</v>
      </c>
      <c r="Q1467" s="291"/>
      <c r="S1467" s="292">
        <f t="shared" si="119"/>
        <v>648.6</v>
      </c>
    </row>
    <row r="1468" spans="1:19" ht="14.1" customHeight="1">
      <c r="A1468" s="38">
        <v>1468</v>
      </c>
      <c r="B1468" s="253" t="s">
        <v>38</v>
      </c>
      <c r="C1468" s="253" t="s">
        <v>986</v>
      </c>
      <c r="D1468" s="284" t="s">
        <v>219</v>
      </c>
      <c r="E1468" s="49" t="s">
        <v>1987</v>
      </c>
      <c r="F1468" s="50" t="s">
        <v>289</v>
      </c>
      <c r="G1468" s="194" t="s">
        <v>65</v>
      </c>
      <c r="H1468" s="268" t="s">
        <v>164</v>
      </c>
      <c r="I1468" s="286">
        <v>5.2852251339169998</v>
      </c>
      <c r="J1468" s="287">
        <f t="shared" si="115"/>
        <v>0</v>
      </c>
      <c r="K1468" s="288" t="s">
        <v>104</v>
      </c>
      <c r="L1468" s="288"/>
      <c r="M1468" s="289">
        <f t="shared" si="116"/>
        <v>0</v>
      </c>
      <c r="N1468" s="289">
        <f t="shared" si="117"/>
        <v>0</v>
      </c>
      <c r="O1468" s="290">
        <f>IF(K1468="nio",0,IF(K1468&gt;0,VLOOKUP(G1468,'3-Productie normen'!A:K,VLOOKUP(K1468,'3-Productie normen'!$B$35:$C$41,2,FALSE),FALSE)))/VLOOKUP(B1468,'2-Kosten per locatie'!$A$12:$C$15,3,FALSE)</f>
        <v>0</v>
      </c>
      <c r="P1468" s="290">
        <f t="shared" si="118"/>
        <v>0</v>
      </c>
      <c r="Q1468" s="291"/>
      <c r="S1468" s="292">
        <f t="shared" si="119"/>
        <v>0</v>
      </c>
    </row>
    <row r="1469" spans="1:19" ht="14.1" customHeight="1">
      <c r="A1469" s="38">
        <v>1469</v>
      </c>
      <c r="B1469" s="253" t="s">
        <v>38</v>
      </c>
      <c r="C1469" s="253" t="s">
        <v>986</v>
      </c>
      <c r="D1469" s="284" t="s">
        <v>219</v>
      </c>
      <c r="E1469" s="49" t="s">
        <v>1988</v>
      </c>
      <c r="F1469" s="50" t="s">
        <v>363</v>
      </c>
      <c r="G1469" s="194" t="s">
        <v>65</v>
      </c>
      <c r="H1469" s="268" t="s">
        <v>164</v>
      </c>
      <c r="I1469" s="286">
        <v>0.437718170292</v>
      </c>
      <c r="J1469" s="287">
        <f t="shared" si="115"/>
        <v>0</v>
      </c>
      <c r="K1469" s="288" t="s">
        <v>104</v>
      </c>
      <c r="L1469" s="288"/>
      <c r="M1469" s="289">
        <f t="shared" si="116"/>
        <v>0</v>
      </c>
      <c r="N1469" s="289">
        <f t="shared" si="117"/>
        <v>0</v>
      </c>
      <c r="O1469" s="290">
        <f>IF(K1469="nio",0,IF(K1469&gt;0,VLOOKUP(G1469,'3-Productie normen'!A:K,VLOOKUP(K1469,'3-Productie normen'!$B$35:$C$41,2,FALSE),FALSE)))/VLOOKUP(B1469,'2-Kosten per locatie'!$A$12:$C$15,3,FALSE)</f>
        <v>0</v>
      </c>
      <c r="P1469" s="290">
        <f t="shared" si="118"/>
        <v>0</v>
      </c>
      <c r="Q1469" s="291"/>
      <c r="S1469" s="292">
        <f t="shared" si="119"/>
        <v>0</v>
      </c>
    </row>
    <row r="1470" spans="1:19" ht="14.1" customHeight="1">
      <c r="A1470" s="38">
        <v>1470</v>
      </c>
      <c r="B1470" s="253" t="s">
        <v>38</v>
      </c>
      <c r="C1470" s="253" t="s">
        <v>986</v>
      </c>
      <c r="D1470" s="284" t="s">
        <v>219</v>
      </c>
      <c r="E1470" s="49" t="s">
        <v>1989</v>
      </c>
      <c r="F1470" s="50" t="s">
        <v>771</v>
      </c>
      <c r="G1470" s="268" t="s">
        <v>50</v>
      </c>
      <c r="H1470" s="268" t="s">
        <v>164</v>
      </c>
      <c r="I1470" s="286">
        <v>2.444</v>
      </c>
      <c r="J1470" s="287">
        <f t="shared" si="115"/>
        <v>200</v>
      </c>
      <c r="K1470" s="288">
        <v>200</v>
      </c>
      <c r="L1470" s="288"/>
      <c r="M1470" s="289" t="e">
        <f t="shared" si="116"/>
        <v>#DIV/0!</v>
      </c>
      <c r="N1470" s="289">
        <f t="shared" si="117"/>
        <v>0</v>
      </c>
      <c r="O1470" s="290">
        <f>IF(K1470="nio",0,IF(K1470&gt;0,VLOOKUP(G1470,'3-Productie normen'!A:K,VLOOKUP(K1470,'3-Productie normen'!$B$35:$C$41,2,FALSE),FALSE)))/VLOOKUP(B1470,'2-Kosten per locatie'!$A$12:$C$15,3,FALSE)</f>
        <v>0</v>
      </c>
      <c r="P1470" s="290">
        <f t="shared" si="118"/>
        <v>0</v>
      </c>
      <c r="Q1470" s="291"/>
      <c r="S1470" s="292">
        <f t="shared" si="119"/>
        <v>488.8</v>
      </c>
    </row>
    <row r="1471" spans="1:19" ht="14.1" customHeight="1">
      <c r="A1471" s="38">
        <v>1471</v>
      </c>
      <c r="B1471" s="253" t="s">
        <v>38</v>
      </c>
      <c r="C1471" s="253" t="s">
        <v>986</v>
      </c>
      <c r="D1471" s="284" t="s">
        <v>219</v>
      </c>
      <c r="E1471" s="49" t="s">
        <v>1990</v>
      </c>
      <c r="F1471" s="50" t="s">
        <v>1411</v>
      </c>
      <c r="G1471" s="268" t="s">
        <v>47</v>
      </c>
      <c r="H1471" s="268" t="s">
        <v>164</v>
      </c>
      <c r="I1471" s="286">
        <v>2.444</v>
      </c>
      <c r="J1471" s="287">
        <f t="shared" ref="J1471:J1534" si="120">SUM(K1471:L1471)</f>
        <v>80</v>
      </c>
      <c r="K1471" s="288">
        <v>80</v>
      </c>
      <c r="L1471" s="288"/>
      <c r="M1471" s="289" t="e">
        <f t="shared" ref="M1471:M1534" si="121">IF(K1471="nio",0,IF(K1471&gt;0,K1471*I1471/O1471,0))</f>
        <v>#DIV/0!</v>
      </c>
      <c r="N1471" s="289">
        <f t="shared" ref="N1471:N1534" si="122">IF(L1471&gt;0,L1471*I1471/P1471,0)</f>
        <v>0</v>
      </c>
      <c r="O1471" s="290">
        <f>IF(K1471="nio",0,IF(K1471&gt;0,VLOOKUP(G1471,'3-Productie normen'!A:K,VLOOKUP(K1471,'3-Productie normen'!$B$35:$C$41,2,FALSE),FALSE)))/VLOOKUP(B1471,'2-Kosten per locatie'!$A$12:$C$15,3,FALSE)</f>
        <v>0</v>
      </c>
      <c r="P1471" s="290">
        <f t="shared" ref="P1471:P1534" si="123">IF(L1471&gt;0,O1471*$P$8,0)</f>
        <v>0</v>
      </c>
      <c r="Q1471" s="291"/>
      <c r="S1471" s="292">
        <f t="shared" ref="S1471:S1534" si="124">J1471*I1471</f>
        <v>195.51999999999998</v>
      </c>
    </row>
    <row r="1472" spans="1:19" ht="14.1" customHeight="1">
      <c r="A1472" s="38">
        <v>1472</v>
      </c>
      <c r="B1472" s="253" t="s">
        <v>38</v>
      </c>
      <c r="C1472" s="253" t="s">
        <v>986</v>
      </c>
      <c r="D1472" s="284" t="s">
        <v>219</v>
      </c>
      <c r="E1472" s="49" t="s">
        <v>1991</v>
      </c>
      <c r="F1472" s="50" t="s">
        <v>138</v>
      </c>
      <c r="G1472" s="194" t="s">
        <v>65</v>
      </c>
      <c r="H1472" s="268" t="s">
        <v>164</v>
      </c>
      <c r="I1472" s="286">
        <v>4.3724999999999996</v>
      </c>
      <c r="J1472" s="287">
        <f t="shared" si="120"/>
        <v>0</v>
      </c>
      <c r="K1472" s="288" t="s">
        <v>104</v>
      </c>
      <c r="L1472" s="288"/>
      <c r="M1472" s="289">
        <f t="shared" si="121"/>
        <v>0</v>
      </c>
      <c r="N1472" s="289">
        <f t="shared" si="122"/>
        <v>0</v>
      </c>
      <c r="O1472" s="290">
        <f>IF(K1472="nio",0,IF(K1472&gt;0,VLOOKUP(G1472,'3-Productie normen'!A:K,VLOOKUP(K1472,'3-Productie normen'!$B$35:$C$41,2,FALSE),FALSE)))/VLOOKUP(B1472,'2-Kosten per locatie'!$A$12:$C$15,3,FALSE)</f>
        <v>0</v>
      </c>
      <c r="P1472" s="290">
        <f t="shared" si="123"/>
        <v>0</v>
      </c>
      <c r="Q1472" s="291"/>
      <c r="S1472" s="292">
        <f t="shared" si="124"/>
        <v>0</v>
      </c>
    </row>
    <row r="1473" spans="1:19" ht="14.1" customHeight="1">
      <c r="A1473" s="38">
        <v>1473</v>
      </c>
      <c r="B1473" s="253" t="s">
        <v>38</v>
      </c>
      <c r="C1473" s="253" t="s">
        <v>986</v>
      </c>
      <c r="D1473" s="284" t="s">
        <v>219</v>
      </c>
      <c r="E1473" s="49" t="s">
        <v>1992</v>
      </c>
      <c r="F1473" s="50" t="s">
        <v>289</v>
      </c>
      <c r="G1473" s="194" t="s">
        <v>65</v>
      </c>
      <c r="H1473" s="268" t="s">
        <v>164</v>
      </c>
      <c r="I1473" s="286">
        <v>4.724711284864</v>
      </c>
      <c r="J1473" s="287">
        <f t="shared" si="120"/>
        <v>0</v>
      </c>
      <c r="K1473" s="288" t="s">
        <v>104</v>
      </c>
      <c r="L1473" s="288"/>
      <c r="M1473" s="289">
        <f t="shared" si="121"/>
        <v>0</v>
      </c>
      <c r="N1473" s="289">
        <f t="shared" si="122"/>
        <v>0</v>
      </c>
      <c r="O1473" s="290">
        <f>IF(K1473="nio",0,IF(K1473&gt;0,VLOOKUP(G1473,'3-Productie normen'!A:K,VLOOKUP(K1473,'3-Productie normen'!$B$35:$C$41,2,FALSE),FALSE)))/VLOOKUP(B1473,'2-Kosten per locatie'!$A$12:$C$15,3,FALSE)</f>
        <v>0</v>
      </c>
      <c r="P1473" s="290">
        <f t="shared" si="123"/>
        <v>0</v>
      </c>
      <c r="Q1473" s="291"/>
      <c r="S1473" s="292">
        <f t="shared" si="124"/>
        <v>0</v>
      </c>
    </row>
    <row r="1474" spans="1:19" ht="14.1" customHeight="1">
      <c r="A1474" s="38">
        <v>1474</v>
      </c>
      <c r="B1474" s="253" t="s">
        <v>38</v>
      </c>
      <c r="C1474" s="253" t="s">
        <v>986</v>
      </c>
      <c r="D1474" s="284" t="s">
        <v>301</v>
      </c>
      <c r="E1474" s="49" t="s">
        <v>1993</v>
      </c>
      <c r="F1474" s="50" t="s">
        <v>1994</v>
      </c>
      <c r="G1474" s="268" t="s">
        <v>53</v>
      </c>
      <c r="H1474" s="268" t="s">
        <v>142</v>
      </c>
      <c r="I1474" s="286">
        <v>14.633238937934999</v>
      </c>
      <c r="J1474" s="287">
        <f t="shared" si="120"/>
        <v>200</v>
      </c>
      <c r="K1474" s="288">
        <v>200</v>
      </c>
      <c r="L1474" s="288"/>
      <c r="M1474" s="289" t="e">
        <f t="shared" si="121"/>
        <v>#DIV/0!</v>
      </c>
      <c r="N1474" s="289">
        <f t="shared" si="122"/>
        <v>0</v>
      </c>
      <c r="O1474" s="290">
        <f>IF(K1474="nio",0,IF(K1474&gt;0,VLOOKUP(G1474,'3-Productie normen'!A:K,VLOOKUP(K1474,'3-Productie normen'!$B$35:$C$41,2,FALSE),FALSE)))/VLOOKUP(B1474,'2-Kosten per locatie'!$A$12:$C$15,3,FALSE)</f>
        <v>0</v>
      </c>
      <c r="P1474" s="290">
        <f t="shared" si="123"/>
        <v>0</v>
      </c>
      <c r="Q1474" s="291"/>
      <c r="S1474" s="292">
        <f t="shared" si="124"/>
        <v>2926.647787587</v>
      </c>
    </row>
    <row r="1475" spans="1:19" ht="14.1" customHeight="1">
      <c r="A1475" s="38">
        <v>1475</v>
      </c>
      <c r="B1475" s="253" t="s">
        <v>38</v>
      </c>
      <c r="C1475" s="253" t="s">
        <v>986</v>
      </c>
      <c r="D1475" s="284" t="s">
        <v>301</v>
      </c>
      <c r="E1475" s="49" t="s">
        <v>1995</v>
      </c>
      <c r="F1475" s="50" t="s">
        <v>978</v>
      </c>
      <c r="G1475" s="293" t="s">
        <v>47</v>
      </c>
      <c r="H1475" s="268" t="s">
        <v>142</v>
      </c>
      <c r="I1475" s="286">
        <v>39.311259837960002</v>
      </c>
      <c r="J1475" s="287">
        <f t="shared" si="120"/>
        <v>80</v>
      </c>
      <c r="K1475" s="288">
        <v>80</v>
      </c>
      <c r="L1475" s="288"/>
      <c r="M1475" s="289" t="e">
        <f t="shared" si="121"/>
        <v>#DIV/0!</v>
      </c>
      <c r="N1475" s="289">
        <f t="shared" si="122"/>
        <v>0</v>
      </c>
      <c r="O1475" s="290">
        <f>IF(K1475="nio",0,IF(K1475&gt;0,VLOOKUP(G1475,'3-Productie normen'!A:K,VLOOKUP(K1475,'3-Productie normen'!$B$35:$C$41,2,FALSE),FALSE)))/VLOOKUP(B1475,'2-Kosten per locatie'!$A$12:$C$15,3,FALSE)</f>
        <v>0</v>
      </c>
      <c r="P1475" s="290">
        <f t="shared" si="123"/>
        <v>0</v>
      </c>
      <c r="Q1475" s="291"/>
      <c r="S1475" s="292">
        <f t="shared" si="124"/>
        <v>3144.9007870368</v>
      </c>
    </row>
    <row r="1476" spans="1:19" ht="14.1" customHeight="1">
      <c r="A1476" s="38">
        <v>1476</v>
      </c>
      <c r="B1476" s="253" t="s">
        <v>38</v>
      </c>
      <c r="C1476" s="253" t="s">
        <v>986</v>
      </c>
      <c r="D1476" s="284" t="s">
        <v>301</v>
      </c>
      <c r="E1476" s="49" t="s">
        <v>1996</v>
      </c>
      <c r="F1476" s="50" t="s">
        <v>1997</v>
      </c>
      <c r="G1476" s="268" t="s">
        <v>47</v>
      </c>
      <c r="H1476" s="268" t="s">
        <v>142</v>
      </c>
      <c r="I1476" s="286">
        <v>19.655743796945998</v>
      </c>
      <c r="J1476" s="287">
        <f t="shared" si="120"/>
        <v>80</v>
      </c>
      <c r="K1476" s="288">
        <v>80</v>
      </c>
      <c r="L1476" s="288"/>
      <c r="M1476" s="289" t="e">
        <f t="shared" si="121"/>
        <v>#DIV/0!</v>
      </c>
      <c r="N1476" s="289">
        <f t="shared" si="122"/>
        <v>0</v>
      </c>
      <c r="O1476" s="290">
        <f>IF(K1476="nio",0,IF(K1476&gt;0,VLOOKUP(G1476,'3-Productie normen'!A:K,VLOOKUP(K1476,'3-Productie normen'!$B$35:$C$41,2,FALSE),FALSE)))/VLOOKUP(B1476,'2-Kosten per locatie'!$A$12:$C$15,3,FALSE)</f>
        <v>0</v>
      </c>
      <c r="P1476" s="290">
        <f t="shared" si="123"/>
        <v>0</v>
      </c>
      <c r="Q1476" s="291"/>
      <c r="S1476" s="292">
        <f t="shared" si="124"/>
        <v>1572.4595037556799</v>
      </c>
    </row>
    <row r="1477" spans="1:19" ht="14.1" customHeight="1">
      <c r="A1477" s="38">
        <v>1477</v>
      </c>
      <c r="B1477" s="253" t="s">
        <v>38</v>
      </c>
      <c r="C1477" s="253" t="s">
        <v>986</v>
      </c>
      <c r="D1477" s="284" t="s">
        <v>301</v>
      </c>
      <c r="E1477" s="49" t="s">
        <v>1998</v>
      </c>
      <c r="F1477" s="50" t="s">
        <v>1997</v>
      </c>
      <c r="G1477" s="268" t="s">
        <v>47</v>
      </c>
      <c r="H1477" s="268" t="s">
        <v>142</v>
      </c>
      <c r="I1477" s="286">
        <v>19.655663252648001</v>
      </c>
      <c r="J1477" s="287">
        <f t="shared" si="120"/>
        <v>80</v>
      </c>
      <c r="K1477" s="288">
        <v>80</v>
      </c>
      <c r="L1477" s="288"/>
      <c r="M1477" s="289" t="e">
        <f t="shared" si="121"/>
        <v>#DIV/0!</v>
      </c>
      <c r="N1477" s="289">
        <f t="shared" si="122"/>
        <v>0</v>
      </c>
      <c r="O1477" s="290">
        <f>IF(K1477="nio",0,IF(K1477&gt;0,VLOOKUP(G1477,'3-Productie normen'!A:K,VLOOKUP(K1477,'3-Productie normen'!$B$35:$C$41,2,FALSE),FALSE)))/VLOOKUP(B1477,'2-Kosten per locatie'!$A$12:$C$15,3,FALSE)</f>
        <v>0</v>
      </c>
      <c r="P1477" s="290">
        <f t="shared" si="123"/>
        <v>0</v>
      </c>
      <c r="Q1477" s="291"/>
      <c r="S1477" s="292">
        <f t="shared" si="124"/>
        <v>1572.45306021184</v>
      </c>
    </row>
    <row r="1478" spans="1:19" ht="14.1" customHeight="1">
      <c r="A1478" s="38">
        <v>1478</v>
      </c>
      <c r="B1478" s="253" t="s">
        <v>38</v>
      </c>
      <c r="C1478" s="253" t="s">
        <v>986</v>
      </c>
      <c r="D1478" s="284" t="s">
        <v>301</v>
      </c>
      <c r="E1478" s="49" t="s">
        <v>1999</v>
      </c>
      <c r="F1478" s="50" t="s">
        <v>1997</v>
      </c>
      <c r="G1478" s="268" t="s">
        <v>47</v>
      </c>
      <c r="H1478" s="268" t="s">
        <v>142</v>
      </c>
      <c r="I1478" s="286">
        <v>38.582044928500999</v>
      </c>
      <c r="J1478" s="287">
        <f t="shared" si="120"/>
        <v>80</v>
      </c>
      <c r="K1478" s="288">
        <v>80</v>
      </c>
      <c r="L1478" s="288"/>
      <c r="M1478" s="289" t="e">
        <f t="shared" si="121"/>
        <v>#DIV/0!</v>
      </c>
      <c r="N1478" s="289">
        <f t="shared" si="122"/>
        <v>0</v>
      </c>
      <c r="O1478" s="290">
        <f>IF(K1478="nio",0,IF(K1478&gt;0,VLOOKUP(G1478,'3-Productie normen'!A:K,VLOOKUP(K1478,'3-Productie normen'!$B$35:$C$41,2,FALSE),FALSE)))/VLOOKUP(B1478,'2-Kosten per locatie'!$A$12:$C$15,3,FALSE)</f>
        <v>0</v>
      </c>
      <c r="P1478" s="290">
        <f t="shared" si="123"/>
        <v>0</v>
      </c>
      <c r="Q1478" s="291"/>
      <c r="S1478" s="292">
        <f t="shared" si="124"/>
        <v>3086.56359428008</v>
      </c>
    </row>
    <row r="1479" spans="1:19" ht="14.1" customHeight="1">
      <c r="A1479" s="38">
        <v>1479</v>
      </c>
      <c r="B1479" s="253" t="s">
        <v>38</v>
      </c>
      <c r="C1479" s="253" t="s">
        <v>986</v>
      </c>
      <c r="D1479" s="284" t="s">
        <v>301</v>
      </c>
      <c r="E1479" s="49" t="s">
        <v>2000</v>
      </c>
      <c r="F1479" s="50" t="s">
        <v>2001</v>
      </c>
      <c r="G1479" s="268" t="s">
        <v>47</v>
      </c>
      <c r="H1479" s="268" t="s">
        <v>142</v>
      </c>
      <c r="I1479" s="286">
        <v>9.2179953062200006</v>
      </c>
      <c r="J1479" s="287">
        <f t="shared" si="120"/>
        <v>80</v>
      </c>
      <c r="K1479" s="288">
        <v>80</v>
      </c>
      <c r="L1479" s="288"/>
      <c r="M1479" s="289" t="e">
        <f t="shared" si="121"/>
        <v>#DIV/0!</v>
      </c>
      <c r="N1479" s="289">
        <f t="shared" si="122"/>
        <v>0</v>
      </c>
      <c r="O1479" s="290">
        <f>IF(K1479="nio",0,IF(K1479&gt;0,VLOOKUP(G1479,'3-Productie normen'!A:K,VLOOKUP(K1479,'3-Productie normen'!$B$35:$C$41,2,FALSE),FALSE)))/VLOOKUP(B1479,'2-Kosten per locatie'!$A$12:$C$15,3,FALSE)</f>
        <v>0</v>
      </c>
      <c r="P1479" s="290">
        <f t="shared" si="123"/>
        <v>0</v>
      </c>
      <c r="Q1479" s="291"/>
      <c r="S1479" s="292">
        <f t="shared" si="124"/>
        <v>737.43962449760011</v>
      </c>
    </row>
    <row r="1480" spans="1:19" ht="14.1" customHeight="1">
      <c r="A1480" s="38">
        <v>1480</v>
      </c>
      <c r="B1480" s="253" t="s">
        <v>38</v>
      </c>
      <c r="C1480" s="253" t="s">
        <v>986</v>
      </c>
      <c r="D1480" s="284" t="s">
        <v>301</v>
      </c>
      <c r="E1480" s="49" t="s">
        <v>2002</v>
      </c>
      <c r="F1480" s="50" t="s">
        <v>2003</v>
      </c>
      <c r="G1480" s="268" t="s">
        <v>47</v>
      </c>
      <c r="H1480" s="268" t="s">
        <v>142</v>
      </c>
      <c r="I1480" s="286">
        <v>9.2304518536100009</v>
      </c>
      <c r="J1480" s="287">
        <f t="shared" si="120"/>
        <v>80</v>
      </c>
      <c r="K1480" s="288">
        <v>80</v>
      </c>
      <c r="L1480" s="288"/>
      <c r="M1480" s="289" t="e">
        <f t="shared" si="121"/>
        <v>#DIV/0!</v>
      </c>
      <c r="N1480" s="289">
        <f t="shared" si="122"/>
        <v>0</v>
      </c>
      <c r="O1480" s="290">
        <f>IF(K1480="nio",0,IF(K1480&gt;0,VLOOKUP(G1480,'3-Productie normen'!A:K,VLOOKUP(K1480,'3-Productie normen'!$B$35:$C$41,2,FALSE),FALSE)))/VLOOKUP(B1480,'2-Kosten per locatie'!$A$12:$C$15,3,FALSE)</f>
        <v>0</v>
      </c>
      <c r="P1480" s="290">
        <f t="shared" si="123"/>
        <v>0</v>
      </c>
      <c r="Q1480" s="291"/>
      <c r="S1480" s="292">
        <f t="shared" si="124"/>
        <v>738.43614828880004</v>
      </c>
    </row>
    <row r="1481" spans="1:19" ht="14.1" customHeight="1">
      <c r="A1481" s="38">
        <v>1481</v>
      </c>
      <c r="B1481" s="253" t="s">
        <v>38</v>
      </c>
      <c r="C1481" s="253" t="s">
        <v>986</v>
      </c>
      <c r="D1481" s="284" t="s">
        <v>301</v>
      </c>
      <c r="E1481" s="49" t="s">
        <v>2004</v>
      </c>
      <c r="F1481" s="50" t="s">
        <v>2003</v>
      </c>
      <c r="G1481" s="268" t="s">
        <v>47</v>
      </c>
      <c r="H1481" s="268" t="s">
        <v>142</v>
      </c>
      <c r="I1481" s="286">
        <v>9.2357796696090002</v>
      </c>
      <c r="J1481" s="287">
        <f t="shared" si="120"/>
        <v>80</v>
      </c>
      <c r="K1481" s="288">
        <v>80</v>
      </c>
      <c r="L1481" s="288"/>
      <c r="M1481" s="289" t="e">
        <f t="shared" si="121"/>
        <v>#DIV/0!</v>
      </c>
      <c r="N1481" s="289">
        <f t="shared" si="122"/>
        <v>0</v>
      </c>
      <c r="O1481" s="290">
        <f>IF(K1481="nio",0,IF(K1481&gt;0,VLOOKUP(G1481,'3-Productie normen'!A:K,VLOOKUP(K1481,'3-Productie normen'!$B$35:$C$41,2,FALSE),FALSE)))/VLOOKUP(B1481,'2-Kosten per locatie'!$A$12:$C$15,3,FALSE)</f>
        <v>0</v>
      </c>
      <c r="P1481" s="290">
        <f t="shared" si="123"/>
        <v>0</v>
      </c>
      <c r="Q1481" s="291"/>
      <c r="S1481" s="292">
        <f t="shared" si="124"/>
        <v>738.86237356872005</v>
      </c>
    </row>
    <row r="1482" spans="1:19" ht="14.1" customHeight="1">
      <c r="A1482" s="38">
        <v>1482</v>
      </c>
      <c r="B1482" s="253" t="s">
        <v>38</v>
      </c>
      <c r="C1482" s="253" t="s">
        <v>986</v>
      </c>
      <c r="D1482" s="284" t="s">
        <v>301</v>
      </c>
      <c r="E1482" s="49" t="s">
        <v>2005</v>
      </c>
      <c r="F1482" s="50" t="s">
        <v>141</v>
      </c>
      <c r="G1482" s="271" t="s">
        <v>60</v>
      </c>
      <c r="H1482" s="268" t="s">
        <v>142</v>
      </c>
      <c r="I1482" s="286">
        <v>52.611569474154003</v>
      </c>
      <c r="J1482" s="287">
        <f t="shared" si="120"/>
        <v>200</v>
      </c>
      <c r="K1482" s="288">
        <v>200</v>
      </c>
      <c r="L1482" s="288"/>
      <c r="M1482" s="289" t="e">
        <f t="shared" si="121"/>
        <v>#DIV/0!</v>
      </c>
      <c r="N1482" s="289">
        <f t="shared" si="122"/>
        <v>0</v>
      </c>
      <c r="O1482" s="290">
        <f>IF(K1482="nio",0,IF(K1482&gt;0,VLOOKUP(G1482,'3-Productie normen'!A:K,VLOOKUP(K1482,'3-Productie normen'!$B$35:$C$41,2,FALSE),FALSE)))/VLOOKUP(B1482,'2-Kosten per locatie'!$A$12:$C$15,3,FALSE)</f>
        <v>0</v>
      </c>
      <c r="P1482" s="290">
        <f t="shared" si="123"/>
        <v>0</v>
      </c>
      <c r="Q1482" s="291"/>
      <c r="S1482" s="292">
        <f t="shared" si="124"/>
        <v>10522.313894830801</v>
      </c>
    </row>
    <row r="1483" spans="1:19" ht="14.1" customHeight="1">
      <c r="A1483" s="38">
        <v>1483</v>
      </c>
      <c r="B1483" s="253" t="s">
        <v>38</v>
      </c>
      <c r="C1483" s="253" t="s">
        <v>986</v>
      </c>
      <c r="D1483" s="284" t="s">
        <v>301</v>
      </c>
      <c r="E1483" s="49" t="s">
        <v>2006</v>
      </c>
      <c r="F1483" s="50" t="s">
        <v>141</v>
      </c>
      <c r="G1483" s="271" t="s">
        <v>60</v>
      </c>
      <c r="H1483" s="268" t="s">
        <v>142</v>
      </c>
      <c r="I1483" s="286">
        <v>52.27240079181</v>
      </c>
      <c r="J1483" s="287">
        <f t="shared" si="120"/>
        <v>200</v>
      </c>
      <c r="K1483" s="288">
        <v>200</v>
      </c>
      <c r="L1483" s="288"/>
      <c r="M1483" s="289" t="e">
        <f t="shared" si="121"/>
        <v>#DIV/0!</v>
      </c>
      <c r="N1483" s="289">
        <f t="shared" si="122"/>
        <v>0</v>
      </c>
      <c r="O1483" s="290">
        <f>IF(K1483="nio",0,IF(K1483&gt;0,VLOOKUP(G1483,'3-Productie normen'!A:K,VLOOKUP(K1483,'3-Productie normen'!$B$35:$C$41,2,FALSE),FALSE)))/VLOOKUP(B1483,'2-Kosten per locatie'!$A$12:$C$15,3,FALSE)</f>
        <v>0</v>
      </c>
      <c r="P1483" s="290">
        <f t="shared" si="123"/>
        <v>0</v>
      </c>
      <c r="Q1483" s="291"/>
      <c r="S1483" s="292">
        <f t="shared" si="124"/>
        <v>10454.480158361999</v>
      </c>
    </row>
    <row r="1484" spans="1:19" ht="14.1" customHeight="1">
      <c r="A1484" s="38">
        <v>1484</v>
      </c>
      <c r="B1484" s="253" t="s">
        <v>38</v>
      </c>
      <c r="C1484" s="253" t="s">
        <v>986</v>
      </c>
      <c r="D1484" s="284" t="s">
        <v>301</v>
      </c>
      <c r="E1484" s="49" t="s">
        <v>2007</v>
      </c>
      <c r="F1484" s="50" t="s">
        <v>1957</v>
      </c>
      <c r="G1484" s="268" t="s">
        <v>47</v>
      </c>
      <c r="H1484" s="268" t="s">
        <v>142</v>
      </c>
      <c r="I1484" s="286">
        <v>19.655647593903002</v>
      </c>
      <c r="J1484" s="287">
        <f t="shared" si="120"/>
        <v>80</v>
      </c>
      <c r="K1484" s="288">
        <v>80</v>
      </c>
      <c r="L1484" s="288"/>
      <c r="M1484" s="289" t="e">
        <f t="shared" si="121"/>
        <v>#DIV/0!</v>
      </c>
      <c r="N1484" s="289">
        <f t="shared" si="122"/>
        <v>0</v>
      </c>
      <c r="O1484" s="290">
        <f>IF(K1484="nio",0,IF(K1484&gt;0,VLOOKUP(G1484,'3-Productie normen'!A:K,VLOOKUP(K1484,'3-Productie normen'!$B$35:$C$41,2,FALSE),FALSE)))/VLOOKUP(B1484,'2-Kosten per locatie'!$A$12:$C$15,3,FALSE)</f>
        <v>0</v>
      </c>
      <c r="P1484" s="290">
        <f t="shared" si="123"/>
        <v>0</v>
      </c>
      <c r="Q1484" s="291"/>
      <c r="S1484" s="292">
        <f t="shared" si="124"/>
        <v>1572.4518075122401</v>
      </c>
    </row>
    <row r="1485" spans="1:19" ht="14.1" customHeight="1">
      <c r="A1485" s="38">
        <v>1485</v>
      </c>
      <c r="B1485" s="253" t="s">
        <v>38</v>
      </c>
      <c r="C1485" s="253" t="s">
        <v>986</v>
      </c>
      <c r="D1485" s="284" t="s">
        <v>301</v>
      </c>
      <c r="E1485" s="49" t="s">
        <v>2008</v>
      </c>
      <c r="F1485" s="50" t="s">
        <v>2009</v>
      </c>
      <c r="G1485" s="268" t="s">
        <v>47</v>
      </c>
      <c r="H1485" s="268" t="s">
        <v>142</v>
      </c>
      <c r="I1485" s="286">
        <v>19.655653148283001</v>
      </c>
      <c r="J1485" s="287">
        <f t="shared" si="120"/>
        <v>80</v>
      </c>
      <c r="K1485" s="288">
        <v>80</v>
      </c>
      <c r="L1485" s="288"/>
      <c r="M1485" s="289" t="e">
        <f t="shared" si="121"/>
        <v>#DIV/0!</v>
      </c>
      <c r="N1485" s="289">
        <f t="shared" si="122"/>
        <v>0</v>
      </c>
      <c r="O1485" s="290">
        <f>IF(K1485="nio",0,IF(K1485&gt;0,VLOOKUP(G1485,'3-Productie normen'!A:K,VLOOKUP(K1485,'3-Productie normen'!$B$35:$C$41,2,FALSE),FALSE)))/VLOOKUP(B1485,'2-Kosten per locatie'!$A$12:$C$15,3,FALSE)</f>
        <v>0</v>
      </c>
      <c r="P1485" s="290">
        <f t="shared" si="123"/>
        <v>0</v>
      </c>
      <c r="Q1485" s="291"/>
      <c r="S1485" s="292">
        <f t="shared" si="124"/>
        <v>1572.45225186264</v>
      </c>
    </row>
    <row r="1486" spans="1:19" ht="14.1" customHeight="1">
      <c r="A1486" s="38">
        <v>1486</v>
      </c>
      <c r="B1486" s="253" t="s">
        <v>38</v>
      </c>
      <c r="C1486" s="253" t="s">
        <v>986</v>
      </c>
      <c r="D1486" s="284" t="s">
        <v>301</v>
      </c>
      <c r="E1486" s="49" t="s">
        <v>2010</v>
      </c>
      <c r="F1486" s="50" t="s">
        <v>2011</v>
      </c>
      <c r="G1486" s="268" t="s">
        <v>54</v>
      </c>
      <c r="H1486" s="268" t="s">
        <v>142</v>
      </c>
      <c r="I1486" s="286">
        <v>26.153368057744</v>
      </c>
      <c r="J1486" s="287">
        <f t="shared" si="120"/>
        <v>200</v>
      </c>
      <c r="K1486" s="288">
        <v>200</v>
      </c>
      <c r="L1486" s="288"/>
      <c r="M1486" s="289" t="e">
        <f t="shared" si="121"/>
        <v>#DIV/0!</v>
      </c>
      <c r="N1486" s="289">
        <f t="shared" si="122"/>
        <v>0</v>
      </c>
      <c r="O1486" s="290">
        <f>IF(K1486="nio",0,IF(K1486&gt;0,VLOOKUP(G1486,'3-Productie normen'!A:K,VLOOKUP(K1486,'3-Productie normen'!$B$35:$C$41,2,FALSE),FALSE)))/VLOOKUP(B1486,'2-Kosten per locatie'!$A$12:$C$15,3,FALSE)</f>
        <v>0</v>
      </c>
      <c r="P1486" s="290">
        <f t="shared" si="123"/>
        <v>0</v>
      </c>
      <c r="Q1486" s="291"/>
      <c r="S1486" s="292">
        <f t="shared" si="124"/>
        <v>5230.6736115488002</v>
      </c>
    </row>
    <row r="1487" spans="1:19" ht="14.1" customHeight="1">
      <c r="A1487" s="38">
        <v>1487</v>
      </c>
      <c r="B1487" s="253" t="s">
        <v>38</v>
      </c>
      <c r="C1487" s="253" t="s">
        <v>986</v>
      </c>
      <c r="D1487" s="284" t="s">
        <v>301</v>
      </c>
      <c r="E1487" s="49" t="s">
        <v>2012</v>
      </c>
      <c r="F1487" s="50" t="s">
        <v>1385</v>
      </c>
      <c r="G1487" s="268" t="s">
        <v>56</v>
      </c>
      <c r="H1487" s="268" t="s">
        <v>142</v>
      </c>
      <c r="I1487" s="286">
        <v>103.00769543700601</v>
      </c>
      <c r="J1487" s="287">
        <f t="shared" si="120"/>
        <v>200</v>
      </c>
      <c r="K1487" s="288">
        <v>200</v>
      </c>
      <c r="L1487" s="288"/>
      <c r="M1487" s="289" t="e">
        <f t="shared" si="121"/>
        <v>#DIV/0!</v>
      </c>
      <c r="N1487" s="289">
        <f t="shared" si="122"/>
        <v>0</v>
      </c>
      <c r="O1487" s="290">
        <f>IF(K1487="nio",0,IF(K1487&gt;0,VLOOKUP(G1487,'3-Productie normen'!A:K,VLOOKUP(K1487,'3-Productie normen'!$B$35:$C$41,2,FALSE),FALSE)))/VLOOKUP(B1487,'2-Kosten per locatie'!$A$12:$C$15,3,FALSE)</f>
        <v>0</v>
      </c>
      <c r="P1487" s="290">
        <f t="shared" si="123"/>
        <v>0</v>
      </c>
      <c r="Q1487" s="291"/>
      <c r="S1487" s="292">
        <f t="shared" si="124"/>
        <v>20601.539087401201</v>
      </c>
    </row>
    <row r="1488" spans="1:19" ht="14.1" customHeight="1">
      <c r="A1488" s="38">
        <v>1488</v>
      </c>
      <c r="B1488" s="253" t="s">
        <v>38</v>
      </c>
      <c r="C1488" s="253" t="s">
        <v>986</v>
      </c>
      <c r="D1488" s="284" t="s">
        <v>301</v>
      </c>
      <c r="E1488" s="49" t="s">
        <v>2013</v>
      </c>
      <c r="F1488" s="50" t="s">
        <v>210</v>
      </c>
      <c r="G1488" s="268" t="s">
        <v>49</v>
      </c>
      <c r="H1488" s="268" t="s">
        <v>164</v>
      </c>
      <c r="I1488" s="286">
        <v>95.473127680534006</v>
      </c>
      <c r="J1488" s="287">
        <f t="shared" si="120"/>
        <v>200</v>
      </c>
      <c r="K1488" s="288">
        <v>200</v>
      </c>
      <c r="L1488" s="288"/>
      <c r="M1488" s="289" t="e">
        <f t="shared" si="121"/>
        <v>#DIV/0!</v>
      </c>
      <c r="N1488" s="289">
        <f t="shared" si="122"/>
        <v>0</v>
      </c>
      <c r="O1488" s="290">
        <f>IF(K1488="nio",0,IF(K1488&gt;0,VLOOKUP(G1488,'3-Productie normen'!A:K,VLOOKUP(K1488,'3-Productie normen'!$B$35:$C$41,2,FALSE),FALSE)))/VLOOKUP(B1488,'2-Kosten per locatie'!$A$12:$C$15,3,FALSE)</f>
        <v>0</v>
      </c>
      <c r="P1488" s="290">
        <f t="shared" si="123"/>
        <v>0</v>
      </c>
      <c r="Q1488" s="291"/>
      <c r="S1488" s="292">
        <f t="shared" si="124"/>
        <v>19094.6255361068</v>
      </c>
    </row>
    <row r="1489" spans="1:19" ht="14.1" customHeight="1">
      <c r="A1489" s="38">
        <v>1489</v>
      </c>
      <c r="B1489" s="253" t="s">
        <v>38</v>
      </c>
      <c r="C1489" s="253" t="s">
        <v>986</v>
      </c>
      <c r="D1489" s="284" t="s">
        <v>301</v>
      </c>
      <c r="E1489" s="49" t="s">
        <v>2014</v>
      </c>
      <c r="F1489" s="50" t="s">
        <v>1978</v>
      </c>
      <c r="G1489" s="268" t="s">
        <v>54</v>
      </c>
      <c r="H1489" s="268" t="s">
        <v>142</v>
      </c>
      <c r="I1489" s="286">
        <v>207.26314768540701</v>
      </c>
      <c r="J1489" s="287">
        <f t="shared" si="120"/>
        <v>200</v>
      </c>
      <c r="K1489" s="288">
        <v>200</v>
      </c>
      <c r="L1489" s="288"/>
      <c r="M1489" s="289" t="e">
        <f t="shared" si="121"/>
        <v>#DIV/0!</v>
      </c>
      <c r="N1489" s="289">
        <f t="shared" si="122"/>
        <v>0</v>
      </c>
      <c r="O1489" s="290">
        <f>IF(K1489="nio",0,IF(K1489&gt;0,VLOOKUP(G1489,'3-Productie normen'!A:K,VLOOKUP(K1489,'3-Productie normen'!$B$35:$C$41,2,FALSE),FALSE)))/VLOOKUP(B1489,'2-Kosten per locatie'!$A$12:$C$15,3,FALSE)</f>
        <v>0</v>
      </c>
      <c r="P1489" s="290">
        <f t="shared" si="123"/>
        <v>0</v>
      </c>
      <c r="Q1489" s="291"/>
      <c r="S1489" s="292">
        <f t="shared" si="124"/>
        <v>41452.629537081404</v>
      </c>
    </row>
    <row r="1490" spans="1:19" ht="14.1" customHeight="1">
      <c r="A1490" s="38">
        <v>1490</v>
      </c>
      <c r="B1490" s="253" t="s">
        <v>38</v>
      </c>
      <c r="C1490" s="253" t="s">
        <v>986</v>
      </c>
      <c r="D1490" s="284" t="s">
        <v>301</v>
      </c>
      <c r="E1490" s="49" t="s">
        <v>2015</v>
      </c>
      <c r="F1490" s="50" t="s">
        <v>210</v>
      </c>
      <c r="G1490" s="268" t="s">
        <v>49</v>
      </c>
      <c r="H1490" s="268" t="s">
        <v>164</v>
      </c>
      <c r="I1490" s="286">
        <v>77.154341125035003</v>
      </c>
      <c r="J1490" s="287">
        <f t="shared" si="120"/>
        <v>200</v>
      </c>
      <c r="K1490" s="288">
        <v>200</v>
      </c>
      <c r="L1490" s="288"/>
      <c r="M1490" s="289" t="e">
        <f t="shared" si="121"/>
        <v>#DIV/0!</v>
      </c>
      <c r="N1490" s="289">
        <f t="shared" si="122"/>
        <v>0</v>
      </c>
      <c r="O1490" s="290">
        <f>IF(K1490="nio",0,IF(K1490&gt;0,VLOOKUP(G1490,'3-Productie normen'!A:K,VLOOKUP(K1490,'3-Productie normen'!$B$35:$C$41,2,FALSE),FALSE)))/VLOOKUP(B1490,'2-Kosten per locatie'!$A$12:$C$15,3,FALSE)</f>
        <v>0</v>
      </c>
      <c r="P1490" s="290">
        <f t="shared" si="123"/>
        <v>0</v>
      </c>
      <c r="Q1490" s="291"/>
      <c r="S1490" s="292">
        <f t="shared" si="124"/>
        <v>15430.868225007001</v>
      </c>
    </row>
    <row r="1491" spans="1:19" ht="14.1" customHeight="1">
      <c r="A1491" s="38">
        <v>1491</v>
      </c>
      <c r="B1491" s="253" t="s">
        <v>38</v>
      </c>
      <c r="C1491" s="253" t="s">
        <v>986</v>
      </c>
      <c r="D1491" s="284" t="s">
        <v>301</v>
      </c>
      <c r="E1491" s="49" t="s">
        <v>2016</v>
      </c>
      <c r="F1491" s="50" t="s">
        <v>610</v>
      </c>
      <c r="G1491" s="271" t="s">
        <v>58</v>
      </c>
      <c r="H1491" s="268" t="s">
        <v>970</v>
      </c>
      <c r="I1491" s="286">
        <v>18.391209786872</v>
      </c>
      <c r="J1491" s="287">
        <f t="shared" si="120"/>
        <v>200</v>
      </c>
      <c r="K1491" s="288">
        <v>200</v>
      </c>
      <c r="L1491" s="288"/>
      <c r="M1491" s="289" t="e">
        <f t="shared" si="121"/>
        <v>#DIV/0!</v>
      </c>
      <c r="N1491" s="289">
        <f t="shared" si="122"/>
        <v>0</v>
      </c>
      <c r="O1491" s="290">
        <f>IF(K1491="nio",0,IF(K1491&gt;0,VLOOKUP(G1491,'3-Productie normen'!A:K,VLOOKUP(K1491,'3-Productie normen'!$B$35:$C$41,2,FALSE),FALSE)))/VLOOKUP(B1491,'2-Kosten per locatie'!$A$12:$C$15,3,FALSE)</f>
        <v>0</v>
      </c>
      <c r="P1491" s="290">
        <f t="shared" si="123"/>
        <v>0</v>
      </c>
      <c r="Q1491" s="291"/>
      <c r="S1491" s="292">
        <f t="shared" si="124"/>
        <v>3678.2419573744</v>
      </c>
    </row>
    <row r="1492" spans="1:19" ht="14.1" customHeight="1">
      <c r="A1492" s="38">
        <v>1492</v>
      </c>
      <c r="B1492" s="253" t="s">
        <v>38</v>
      </c>
      <c r="C1492" s="253" t="s">
        <v>986</v>
      </c>
      <c r="D1492" s="284" t="s">
        <v>301</v>
      </c>
      <c r="E1492" s="49" t="s">
        <v>2017</v>
      </c>
      <c r="F1492" s="50" t="s">
        <v>1215</v>
      </c>
      <c r="G1492" s="268" t="s">
        <v>48</v>
      </c>
      <c r="H1492" s="268" t="s">
        <v>139</v>
      </c>
      <c r="I1492" s="286">
        <v>5.6400001638850004</v>
      </c>
      <c r="J1492" s="287">
        <f t="shared" si="120"/>
        <v>400</v>
      </c>
      <c r="K1492" s="288">
        <v>200</v>
      </c>
      <c r="L1492" s="288">
        <v>200</v>
      </c>
      <c r="M1492" s="289" t="e">
        <f t="shared" si="121"/>
        <v>#DIV/0!</v>
      </c>
      <c r="N1492" s="289" t="e">
        <f t="shared" si="122"/>
        <v>#DIV/0!</v>
      </c>
      <c r="O1492" s="290">
        <f>IF(K1492="nio",0,IF(K1492&gt;0,VLOOKUP(G1492,'3-Productie normen'!A:K,VLOOKUP(K1492,'3-Productie normen'!$B$35:$C$41,2,FALSE),FALSE)))/VLOOKUP(B1492,'2-Kosten per locatie'!$A$12:$C$15,3,FALSE)</f>
        <v>0</v>
      </c>
      <c r="P1492" s="290">
        <f t="shared" si="123"/>
        <v>0</v>
      </c>
      <c r="Q1492" s="291"/>
      <c r="S1492" s="292">
        <f t="shared" si="124"/>
        <v>2256.0000655540002</v>
      </c>
    </row>
    <row r="1493" spans="1:19" ht="14.1" customHeight="1">
      <c r="A1493" s="38">
        <v>1493</v>
      </c>
      <c r="B1493" s="253" t="s">
        <v>38</v>
      </c>
      <c r="C1493" s="253" t="s">
        <v>986</v>
      </c>
      <c r="D1493" s="284" t="s">
        <v>301</v>
      </c>
      <c r="E1493" s="49" t="s">
        <v>2018</v>
      </c>
      <c r="F1493" s="50" t="s">
        <v>1406</v>
      </c>
      <c r="G1493" s="268" t="s">
        <v>48</v>
      </c>
      <c r="H1493" s="268" t="s">
        <v>139</v>
      </c>
      <c r="I1493" s="286">
        <v>1.6919999260359999</v>
      </c>
      <c r="J1493" s="287">
        <f t="shared" si="120"/>
        <v>400</v>
      </c>
      <c r="K1493" s="288">
        <v>200</v>
      </c>
      <c r="L1493" s="288">
        <v>200</v>
      </c>
      <c r="M1493" s="289" t="e">
        <f t="shared" si="121"/>
        <v>#DIV/0!</v>
      </c>
      <c r="N1493" s="289" t="e">
        <f t="shared" si="122"/>
        <v>#DIV/0!</v>
      </c>
      <c r="O1493" s="290">
        <f>IF(K1493="nio",0,IF(K1493&gt;0,VLOOKUP(G1493,'3-Productie normen'!A:K,VLOOKUP(K1493,'3-Productie normen'!$B$35:$C$41,2,FALSE),FALSE)))/VLOOKUP(B1493,'2-Kosten per locatie'!$A$12:$C$15,3,FALSE)</f>
        <v>0</v>
      </c>
      <c r="P1493" s="290">
        <f t="shared" si="123"/>
        <v>0</v>
      </c>
      <c r="Q1493" s="291"/>
      <c r="S1493" s="292">
        <f t="shared" si="124"/>
        <v>676.79997041439992</v>
      </c>
    </row>
    <row r="1494" spans="1:19" ht="14.1" customHeight="1">
      <c r="A1494" s="38">
        <v>1494</v>
      </c>
      <c r="B1494" s="253" t="s">
        <v>38</v>
      </c>
      <c r="C1494" s="253" t="s">
        <v>986</v>
      </c>
      <c r="D1494" s="284" t="s">
        <v>301</v>
      </c>
      <c r="E1494" s="49" t="s">
        <v>2019</v>
      </c>
      <c r="F1494" s="50" t="s">
        <v>1404</v>
      </c>
      <c r="G1494" s="268" t="s">
        <v>48</v>
      </c>
      <c r="H1494" s="268" t="s">
        <v>139</v>
      </c>
      <c r="I1494" s="286">
        <v>1.621425872214</v>
      </c>
      <c r="J1494" s="287">
        <f t="shared" si="120"/>
        <v>400</v>
      </c>
      <c r="K1494" s="288">
        <v>200</v>
      </c>
      <c r="L1494" s="288">
        <v>200</v>
      </c>
      <c r="M1494" s="289" t="e">
        <f t="shared" si="121"/>
        <v>#DIV/0!</v>
      </c>
      <c r="N1494" s="289" t="e">
        <f t="shared" si="122"/>
        <v>#DIV/0!</v>
      </c>
      <c r="O1494" s="290">
        <f>IF(K1494="nio",0,IF(K1494&gt;0,VLOOKUP(G1494,'3-Productie normen'!A:K,VLOOKUP(K1494,'3-Productie normen'!$B$35:$C$41,2,FALSE),FALSE)))/VLOOKUP(B1494,'2-Kosten per locatie'!$A$12:$C$15,3,FALSE)</f>
        <v>0</v>
      </c>
      <c r="P1494" s="290">
        <f t="shared" si="123"/>
        <v>0</v>
      </c>
      <c r="Q1494" s="291"/>
      <c r="S1494" s="292">
        <f t="shared" si="124"/>
        <v>648.57034888559997</v>
      </c>
    </row>
    <row r="1495" spans="1:19" ht="14.1" customHeight="1">
      <c r="A1495" s="38">
        <v>1495</v>
      </c>
      <c r="B1495" s="253" t="s">
        <v>38</v>
      </c>
      <c r="C1495" s="253" t="s">
        <v>986</v>
      </c>
      <c r="D1495" s="284" t="s">
        <v>301</v>
      </c>
      <c r="E1495" s="49" t="s">
        <v>2020</v>
      </c>
      <c r="F1495" s="50" t="s">
        <v>1624</v>
      </c>
      <c r="G1495" s="194" t="s">
        <v>65</v>
      </c>
      <c r="H1495" s="268" t="s">
        <v>164</v>
      </c>
      <c r="I1495" s="286">
        <v>5.2852251339169998</v>
      </c>
      <c r="J1495" s="287">
        <f t="shared" si="120"/>
        <v>0</v>
      </c>
      <c r="K1495" s="288" t="s">
        <v>104</v>
      </c>
      <c r="L1495" s="288"/>
      <c r="M1495" s="289">
        <f t="shared" si="121"/>
        <v>0</v>
      </c>
      <c r="N1495" s="289">
        <f t="shared" si="122"/>
        <v>0</v>
      </c>
      <c r="O1495" s="290">
        <f>IF(K1495="nio",0,IF(K1495&gt;0,VLOOKUP(G1495,'3-Productie normen'!A:K,VLOOKUP(K1495,'3-Productie normen'!$B$35:$C$41,2,FALSE),FALSE)))/VLOOKUP(B1495,'2-Kosten per locatie'!$A$12:$C$15,3,FALSE)</f>
        <v>0</v>
      </c>
      <c r="P1495" s="290">
        <f t="shared" si="123"/>
        <v>0</v>
      </c>
      <c r="Q1495" s="291"/>
      <c r="S1495" s="292">
        <f t="shared" si="124"/>
        <v>0</v>
      </c>
    </row>
    <row r="1496" spans="1:19" ht="14.1" customHeight="1">
      <c r="A1496" s="38">
        <v>1496</v>
      </c>
      <c r="B1496" s="253" t="s">
        <v>38</v>
      </c>
      <c r="C1496" s="253" t="s">
        <v>986</v>
      </c>
      <c r="D1496" s="284" t="s">
        <v>301</v>
      </c>
      <c r="E1496" s="49" t="s">
        <v>2021</v>
      </c>
      <c r="F1496" s="50" t="s">
        <v>610</v>
      </c>
      <c r="G1496" s="271" t="s">
        <v>58</v>
      </c>
      <c r="H1496" s="268" t="s">
        <v>970</v>
      </c>
      <c r="I1496" s="286">
        <v>2.3078400000000001</v>
      </c>
      <c r="J1496" s="287">
        <f t="shared" si="120"/>
        <v>200</v>
      </c>
      <c r="K1496" s="288">
        <v>200</v>
      </c>
      <c r="L1496" s="288"/>
      <c r="M1496" s="289" t="e">
        <f t="shared" si="121"/>
        <v>#DIV/0!</v>
      </c>
      <c r="N1496" s="289">
        <f t="shared" si="122"/>
        <v>0</v>
      </c>
      <c r="O1496" s="290">
        <f>IF(K1496="nio",0,IF(K1496&gt;0,VLOOKUP(G1496,'3-Productie normen'!A:K,VLOOKUP(K1496,'3-Productie normen'!$B$35:$C$41,2,FALSE),FALSE)))/VLOOKUP(B1496,'2-Kosten per locatie'!$A$12:$C$15,3,FALSE)</f>
        <v>0</v>
      </c>
      <c r="P1496" s="290">
        <f t="shared" si="123"/>
        <v>0</v>
      </c>
      <c r="Q1496" s="291"/>
      <c r="S1496" s="292">
        <f t="shared" si="124"/>
        <v>461.56800000000004</v>
      </c>
    </row>
    <row r="1497" spans="1:19" ht="14.1" customHeight="1">
      <c r="A1497" s="38">
        <v>1497</v>
      </c>
      <c r="B1497" s="253" t="s">
        <v>38</v>
      </c>
      <c r="C1497" s="253" t="s">
        <v>986</v>
      </c>
      <c r="D1497" s="284" t="s">
        <v>301</v>
      </c>
      <c r="E1497" s="49" t="s">
        <v>2022</v>
      </c>
      <c r="F1497" s="50" t="s">
        <v>1505</v>
      </c>
      <c r="G1497" s="268" t="s">
        <v>48</v>
      </c>
      <c r="H1497" s="268" t="s">
        <v>139</v>
      </c>
      <c r="I1497" s="286">
        <v>5.64</v>
      </c>
      <c r="J1497" s="287">
        <f t="shared" si="120"/>
        <v>400</v>
      </c>
      <c r="K1497" s="288">
        <v>200</v>
      </c>
      <c r="L1497" s="288">
        <v>200</v>
      </c>
      <c r="M1497" s="289" t="e">
        <f t="shared" si="121"/>
        <v>#DIV/0!</v>
      </c>
      <c r="N1497" s="289" t="e">
        <f t="shared" si="122"/>
        <v>#DIV/0!</v>
      </c>
      <c r="O1497" s="290">
        <f>IF(K1497="nio",0,IF(K1497&gt;0,VLOOKUP(G1497,'3-Productie normen'!A:K,VLOOKUP(K1497,'3-Productie normen'!$B$35:$C$41,2,FALSE),FALSE)))/VLOOKUP(B1497,'2-Kosten per locatie'!$A$12:$C$15,3,FALSE)</f>
        <v>0</v>
      </c>
      <c r="P1497" s="290">
        <f t="shared" si="123"/>
        <v>0</v>
      </c>
      <c r="Q1497" s="291"/>
      <c r="S1497" s="292">
        <f t="shared" si="124"/>
        <v>2256</v>
      </c>
    </row>
    <row r="1498" spans="1:19" ht="14.1" customHeight="1">
      <c r="A1498" s="38">
        <v>1498</v>
      </c>
      <c r="B1498" s="253" t="s">
        <v>38</v>
      </c>
      <c r="C1498" s="253" t="s">
        <v>986</v>
      </c>
      <c r="D1498" s="284" t="s">
        <v>301</v>
      </c>
      <c r="E1498" s="49" t="s">
        <v>2023</v>
      </c>
      <c r="F1498" s="50" t="s">
        <v>1399</v>
      </c>
      <c r="G1498" s="268" t="s">
        <v>48</v>
      </c>
      <c r="H1498" s="268" t="s">
        <v>139</v>
      </c>
      <c r="I1498" s="286">
        <v>1.6919999260359999</v>
      </c>
      <c r="J1498" s="287">
        <f t="shared" si="120"/>
        <v>400</v>
      </c>
      <c r="K1498" s="288">
        <v>200</v>
      </c>
      <c r="L1498" s="288">
        <v>200</v>
      </c>
      <c r="M1498" s="289" t="e">
        <f t="shared" si="121"/>
        <v>#DIV/0!</v>
      </c>
      <c r="N1498" s="289" t="e">
        <f t="shared" si="122"/>
        <v>#DIV/0!</v>
      </c>
      <c r="O1498" s="290">
        <f>IF(K1498="nio",0,IF(K1498&gt;0,VLOOKUP(G1498,'3-Productie normen'!A:K,VLOOKUP(K1498,'3-Productie normen'!$B$35:$C$41,2,FALSE),FALSE)))/VLOOKUP(B1498,'2-Kosten per locatie'!$A$12:$C$15,3,FALSE)</f>
        <v>0</v>
      </c>
      <c r="P1498" s="290">
        <f t="shared" si="123"/>
        <v>0</v>
      </c>
      <c r="Q1498" s="291"/>
      <c r="S1498" s="292">
        <f t="shared" si="124"/>
        <v>676.79997041439992</v>
      </c>
    </row>
    <row r="1499" spans="1:19" ht="14.1" customHeight="1">
      <c r="A1499" s="38">
        <v>1499</v>
      </c>
      <c r="B1499" s="253" t="s">
        <v>38</v>
      </c>
      <c r="C1499" s="253" t="s">
        <v>986</v>
      </c>
      <c r="D1499" s="284" t="s">
        <v>301</v>
      </c>
      <c r="E1499" s="49" t="s">
        <v>2024</v>
      </c>
      <c r="F1499" s="50" t="s">
        <v>1397</v>
      </c>
      <c r="G1499" s="268" t="s">
        <v>48</v>
      </c>
      <c r="H1499" s="268" t="s">
        <v>139</v>
      </c>
      <c r="I1499" s="286">
        <v>1.621425872214</v>
      </c>
      <c r="J1499" s="287">
        <f t="shared" si="120"/>
        <v>400</v>
      </c>
      <c r="K1499" s="288">
        <v>200</v>
      </c>
      <c r="L1499" s="288">
        <v>200</v>
      </c>
      <c r="M1499" s="289" t="e">
        <f t="shared" si="121"/>
        <v>#DIV/0!</v>
      </c>
      <c r="N1499" s="289" t="e">
        <f t="shared" si="122"/>
        <v>#DIV/0!</v>
      </c>
      <c r="O1499" s="290">
        <f>IF(K1499="nio",0,IF(K1499&gt;0,VLOOKUP(G1499,'3-Productie normen'!A:K,VLOOKUP(K1499,'3-Productie normen'!$B$35:$C$41,2,FALSE),FALSE)))/VLOOKUP(B1499,'2-Kosten per locatie'!$A$12:$C$15,3,FALSE)</f>
        <v>0</v>
      </c>
      <c r="P1499" s="290">
        <f t="shared" si="123"/>
        <v>0</v>
      </c>
      <c r="Q1499" s="291"/>
      <c r="S1499" s="292">
        <f t="shared" si="124"/>
        <v>648.57034888559997</v>
      </c>
    </row>
    <row r="1500" spans="1:19" ht="14.1" customHeight="1">
      <c r="A1500" s="38">
        <v>1500</v>
      </c>
      <c r="B1500" s="253" t="s">
        <v>38</v>
      </c>
      <c r="C1500" s="253" t="s">
        <v>986</v>
      </c>
      <c r="D1500" s="284" t="s">
        <v>301</v>
      </c>
      <c r="E1500" s="49" t="s">
        <v>2025</v>
      </c>
      <c r="F1500" s="50" t="s">
        <v>289</v>
      </c>
      <c r="G1500" s="194" t="s">
        <v>65</v>
      </c>
      <c r="H1500" s="268" t="s">
        <v>164</v>
      </c>
      <c r="I1500" s="286">
        <v>5.2852254205770004</v>
      </c>
      <c r="J1500" s="287">
        <f t="shared" si="120"/>
        <v>0</v>
      </c>
      <c r="K1500" s="288" t="s">
        <v>104</v>
      </c>
      <c r="L1500" s="288"/>
      <c r="M1500" s="289">
        <f t="shared" si="121"/>
        <v>0</v>
      </c>
      <c r="N1500" s="289">
        <f t="shared" si="122"/>
        <v>0</v>
      </c>
      <c r="O1500" s="290">
        <f>IF(K1500="nio",0,IF(K1500&gt;0,VLOOKUP(G1500,'3-Productie normen'!A:K,VLOOKUP(K1500,'3-Productie normen'!$B$35:$C$41,2,FALSE),FALSE)))/VLOOKUP(B1500,'2-Kosten per locatie'!$A$12:$C$15,3,FALSE)</f>
        <v>0</v>
      </c>
      <c r="P1500" s="290">
        <f t="shared" si="123"/>
        <v>0</v>
      </c>
      <c r="Q1500" s="291"/>
      <c r="S1500" s="292">
        <f t="shared" si="124"/>
        <v>0</v>
      </c>
    </row>
    <row r="1501" spans="1:19" ht="14.1" customHeight="1">
      <c r="A1501" s="38">
        <v>1501</v>
      </c>
      <c r="B1501" s="253" t="s">
        <v>38</v>
      </c>
      <c r="C1501" s="253" t="s">
        <v>986</v>
      </c>
      <c r="D1501" s="284" t="s">
        <v>301</v>
      </c>
      <c r="E1501" s="49" t="s">
        <v>2026</v>
      </c>
      <c r="F1501" s="50" t="s">
        <v>289</v>
      </c>
      <c r="G1501" s="194" t="s">
        <v>65</v>
      </c>
      <c r="H1501" s="268" t="s">
        <v>164</v>
      </c>
      <c r="I1501" s="286">
        <v>0.43771817722099998</v>
      </c>
      <c r="J1501" s="287">
        <f t="shared" si="120"/>
        <v>0</v>
      </c>
      <c r="K1501" s="288" t="s">
        <v>104</v>
      </c>
      <c r="L1501" s="288"/>
      <c r="M1501" s="289">
        <f t="shared" si="121"/>
        <v>0</v>
      </c>
      <c r="N1501" s="289">
        <f t="shared" si="122"/>
        <v>0</v>
      </c>
      <c r="O1501" s="290">
        <f>IF(K1501="nio",0,IF(K1501&gt;0,VLOOKUP(G1501,'3-Productie normen'!A:K,VLOOKUP(K1501,'3-Productie normen'!$B$35:$C$41,2,FALSE),FALSE)))/VLOOKUP(B1501,'2-Kosten per locatie'!$A$12:$C$15,3,FALSE)</f>
        <v>0</v>
      </c>
      <c r="P1501" s="290">
        <f t="shared" si="123"/>
        <v>0</v>
      </c>
      <c r="Q1501" s="291"/>
      <c r="S1501" s="292">
        <f t="shared" si="124"/>
        <v>0</v>
      </c>
    </row>
    <row r="1502" spans="1:19" ht="14.1" customHeight="1">
      <c r="A1502" s="38">
        <v>1502</v>
      </c>
      <c r="B1502" s="253" t="s">
        <v>38</v>
      </c>
      <c r="C1502" s="253" t="s">
        <v>986</v>
      </c>
      <c r="D1502" s="284" t="s">
        <v>301</v>
      </c>
      <c r="E1502" s="49" t="s">
        <v>2027</v>
      </c>
      <c r="F1502" s="50" t="s">
        <v>771</v>
      </c>
      <c r="G1502" s="268" t="s">
        <v>50</v>
      </c>
      <c r="H1502" s="268" t="s">
        <v>164</v>
      </c>
      <c r="I1502" s="286">
        <v>2.444</v>
      </c>
      <c r="J1502" s="287">
        <f t="shared" si="120"/>
        <v>200</v>
      </c>
      <c r="K1502" s="288">
        <v>200</v>
      </c>
      <c r="L1502" s="288"/>
      <c r="M1502" s="289" t="e">
        <f t="shared" si="121"/>
        <v>#DIV/0!</v>
      </c>
      <c r="N1502" s="289">
        <f t="shared" si="122"/>
        <v>0</v>
      </c>
      <c r="O1502" s="290">
        <f>IF(K1502="nio",0,IF(K1502&gt;0,VLOOKUP(G1502,'3-Productie normen'!A:K,VLOOKUP(K1502,'3-Productie normen'!$B$35:$C$41,2,FALSE),FALSE)))/VLOOKUP(B1502,'2-Kosten per locatie'!$A$12:$C$15,3,FALSE)</f>
        <v>0</v>
      </c>
      <c r="P1502" s="290">
        <f t="shared" si="123"/>
        <v>0</v>
      </c>
      <c r="Q1502" s="291"/>
      <c r="S1502" s="292">
        <f t="shared" si="124"/>
        <v>488.8</v>
      </c>
    </row>
    <row r="1503" spans="1:19" ht="14.1" customHeight="1">
      <c r="A1503" s="38">
        <v>1503</v>
      </c>
      <c r="B1503" s="253" t="s">
        <v>38</v>
      </c>
      <c r="C1503" s="253" t="s">
        <v>986</v>
      </c>
      <c r="D1503" s="284" t="s">
        <v>301</v>
      </c>
      <c r="E1503" s="49" t="s">
        <v>2028</v>
      </c>
      <c r="F1503" s="50" t="s">
        <v>1411</v>
      </c>
      <c r="G1503" s="268" t="s">
        <v>47</v>
      </c>
      <c r="H1503" s="268" t="s">
        <v>164</v>
      </c>
      <c r="I1503" s="286">
        <v>2.4440002158629999</v>
      </c>
      <c r="J1503" s="287">
        <f t="shared" si="120"/>
        <v>80</v>
      </c>
      <c r="K1503" s="288">
        <v>80</v>
      </c>
      <c r="L1503" s="288"/>
      <c r="M1503" s="289" t="e">
        <f t="shared" si="121"/>
        <v>#DIV/0!</v>
      </c>
      <c r="N1503" s="289">
        <f t="shared" si="122"/>
        <v>0</v>
      </c>
      <c r="O1503" s="290">
        <f>IF(K1503="nio",0,IF(K1503&gt;0,VLOOKUP(G1503,'3-Productie normen'!A:K,VLOOKUP(K1503,'3-Productie normen'!$B$35:$C$41,2,FALSE),FALSE)))/VLOOKUP(B1503,'2-Kosten per locatie'!$A$12:$C$15,3,FALSE)</f>
        <v>0</v>
      </c>
      <c r="P1503" s="290">
        <f t="shared" si="123"/>
        <v>0</v>
      </c>
      <c r="Q1503" s="291"/>
      <c r="S1503" s="292">
        <f t="shared" si="124"/>
        <v>195.52001726903998</v>
      </c>
    </row>
    <row r="1504" spans="1:19" ht="14.1" customHeight="1">
      <c r="A1504" s="38">
        <v>1504</v>
      </c>
      <c r="B1504" s="253" t="s">
        <v>38</v>
      </c>
      <c r="C1504" s="253" t="s">
        <v>986</v>
      </c>
      <c r="D1504" s="284" t="s">
        <v>301</v>
      </c>
      <c r="E1504" s="49" t="s">
        <v>2029</v>
      </c>
      <c r="F1504" s="50" t="s">
        <v>138</v>
      </c>
      <c r="G1504" s="194" t="s">
        <v>65</v>
      </c>
      <c r="H1504" s="268" t="s">
        <v>164</v>
      </c>
      <c r="I1504" s="286">
        <v>4.3725313618520003</v>
      </c>
      <c r="J1504" s="287">
        <f t="shared" si="120"/>
        <v>0</v>
      </c>
      <c r="K1504" s="288" t="s">
        <v>104</v>
      </c>
      <c r="L1504" s="288"/>
      <c r="M1504" s="289">
        <f t="shared" si="121"/>
        <v>0</v>
      </c>
      <c r="N1504" s="289">
        <f t="shared" si="122"/>
        <v>0</v>
      </c>
      <c r="O1504" s="290">
        <f>IF(K1504="nio",0,IF(K1504&gt;0,VLOOKUP(G1504,'3-Productie normen'!A:K,VLOOKUP(K1504,'3-Productie normen'!$B$35:$C$41,2,FALSE),FALSE)))/VLOOKUP(B1504,'2-Kosten per locatie'!$A$12:$C$15,3,FALSE)</f>
        <v>0</v>
      </c>
      <c r="P1504" s="290">
        <f t="shared" si="123"/>
        <v>0</v>
      </c>
      <c r="Q1504" s="291"/>
      <c r="S1504" s="292">
        <f t="shared" si="124"/>
        <v>0</v>
      </c>
    </row>
    <row r="1505" spans="1:19" ht="14.1" customHeight="1">
      <c r="A1505" s="38">
        <v>1505</v>
      </c>
      <c r="B1505" s="253" t="s">
        <v>38</v>
      </c>
      <c r="C1505" s="253" t="s">
        <v>986</v>
      </c>
      <c r="D1505" s="284" t="s">
        <v>301</v>
      </c>
      <c r="E1505" s="49" t="s">
        <v>2030</v>
      </c>
      <c r="F1505" s="50" t="s">
        <v>289</v>
      </c>
      <c r="G1505" s="194" t="s">
        <v>65</v>
      </c>
      <c r="H1505" s="268" t="s">
        <v>164</v>
      </c>
      <c r="I1505" s="286">
        <v>4.0297442808800001</v>
      </c>
      <c r="J1505" s="287">
        <f t="shared" si="120"/>
        <v>0</v>
      </c>
      <c r="K1505" s="288" t="s">
        <v>104</v>
      </c>
      <c r="L1505" s="288"/>
      <c r="M1505" s="289">
        <f t="shared" si="121"/>
        <v>0</v>
      </c>
      <c r="N1505" s="289">
        <f t="shared" si="122"/>
        <v>0</v>
      </c>
      <c r="O1505" s="290">
        <f>IF(K1505="nio",0,IF(K1505&gt;0,VLOOKUP(G1505,'3-Productie normen'!A:K,VLOOKUP(K1505,'3-Productie normen'!$B$35:$C$41,2,FALSE),FALSE)))/VLOOKUP(B1505,'2-Kosten per locatie'!$A$12:$C$15,3,FALSE)</f>
        <v>0</v>
      </c>
      <c r="P1505" s="290">
        <f t="shared" si="123"/>
        <v>0</v>
      </c>
      <c r="Q1505" s="291"/>
      <c r="S1505" s="292">
        <f t="shared" si="124"/>
        <v>0</v>
      </c>
    </row>
    <row r="1506" spans="1:19" ht="14.1" customHeight="1">
      <c r="A1506" s="38">
        <v>1506</v>
      </c>
      <c r="B1506" s="253" t="s">
        <v>38</v>
      </c>
      <c r="C1506" s="253" t="s">
        <v>986</v>
      </c>
      <c r="D1506" s="284" t="s">
        <v>372</v>
      </c>
      <c r="E1506" s="49" t="s">
        <v>2031</v>
      </c>
      <c r="F1506" s="50" t="s">
        <v>2032</v>
      </c>
      <c r="G1506" s="268" t="s">
        <v>47</v>
      </c>
      <c r="H1506" s="268" t="s">
        <v>142</v>
      </c>
      <c r="I1506" s="286">
        <v>26.153239001064001</v>
      </c>
      <c r="J1506" s="287">
        <f t="shared" si="120"/>
        <v>80</v>
      </c>
      <c r="K1506" s="288">
        <v>80</v>
      </c>
      <c r="L1506" s="288"/>
      <c r="M1506" s="289" t="e">
        <f t="shared" si="121"/>
        <v>#DIV/0!</v>
      </c>
      <c r="N1506" s="289">
        <f t="shared" si="122"/>
        <v>0</v>
      </c>
      <c r="O1506" s="290">
        <f>IF(K1506="nio",0,IF(K1506&gt;0,VLOOKUP(G1506,'3-Productie normen'!A:K,VLOOKUP(K1506,'3-Productie normen'!$B$35:$C$41,2,FALSE),FALSE)))/VLOOKUP(B1506,'2-Kosten per locatie'!$A$12:$C$15,3,FALSE)</f>
        <v>0</v>
      </c>
      <c r="P1506" s="290">
        <f t="shared" si="123"/>
        <v>0</v>
      </c>
      <c r="Q1506" s="291"/>
      <c r="S1506" s="292">
        <f t="shared" si="124"/>
        <v>2092.2591200851202</v>
      </c>
    </row>
    <row r="1507" spans="1:19" ht="14.1" customHeight="1">
      <c r="A1507" s="38">
        <v>1507</v>
      </c>
      <c r="B1507" s="253" t="s">
        <v>38</v>
      </c>
      <c r="C1507" s="253" t="s">
        <v>986</v>
      </c>
      <c r="D1507" s="284" t="s">
        <v>372</v>
      </c>
      <c r="E1507" s="49" t="s">
        <v>2033</v>
      </c>
      <c r="F1507" s="50" t="s">
        <v>1957</v>
      </c>
      <c r="G1507" s="268" t="s">
        <v>47</v>
      </c>
      <c r="H1507" s="268" t="s">
        <v>142</v>
      </c>
      <c r="I1507" s="286">
        <v>19.655718259019999</v>
      </c>
      <c r="J1507" s="287">
        <f t="shared" si="120"/>
        <v>80</v>
      </c>
      <c r="K1507" s="288">
        <v>80</v>
      </c>
      <c r="L1507" s="288"/>
      <c r="M1507" s="289" t="e">
        <f t="shared" si="121"/>
        <v>#DIV/0!</v>
      </c>
      <c r="N1507" s="289">
        <f t="shared" si="122"/>
        <v>0</v>
      </c>
      <c r="O1507" s="290">
        <f>IF(K1507="nio",0,IF(K1507&gt;0,VLOOKUP(G1507,'3-Productie normen'!A:K,VLOOKUP(K1507,'3-Productie normen'!$B$35:$C$41,2,FALSE),FALSE)))/VLOOKUP(B1507,'2-Kosten per locatie'!$A$12:$C$15,3,FALSE)</f>
        <v>0</v>
      </c>
      <c r="P1507" s="290">
        <f t="shared" si="123"/>
        <v>0</v>
      </c>
      <c r="Q1507" s="291"/>
      <c r="S1507" s="292">
        <f t="shared" si="124"/>
        <v>1572.4574607216</v>
      </c>
    </row>
    <row r="1508" spans="1:19" ht="14.1" customHeight="1">
      <c r="A1508" s="38">
        <v>1508</v>
      </c>
      <c r="B1508" s="253" t="s">
        <v>38</v>
      </c>
      <c r="C1508" s="253" t="s">
        <v>986</v>
      </c>
      <c r="D1508" s="284" t="s">
        <v>372</v>
      </c>
      <c r="E1508" s="49" t="s">
        <v>2034</v>
      </c>
      <c r="F1508" s="50" t="s">
        <v>2035</v>
      </c>
      <c r="G1508" s="268" t="s">
        <v>53</v>
      </c>
      <c r="H1508" s="268" t="s">
        <v>142</v>
      </c>
      <c r="I1508" s="286">
        <v>19.655541578941001</v>
      </c>
      <c r="J1508" s="287">
        <f t="shared" si="120"/>
        <v>200</v>
      </c>
      <c r="K1508" s="288">
        <v>200</v>
      </c>
      <c r="L1508" s="288"/>
      <c r="M1508" s="289" t="e">
        <f t="shared" si="121"/>
        <v>#DIV/0!</v>
      </c>
      <c r="N1508" s="289">
        <f t="shared" si="122"/>
        <v>0</v>
      </c>
      <c r="O1508" s="290">
        <f>IF(K1508="nio",0,IF(K1508&gt;0,VLOOKUP(G1508,'3-Productie normen'!A:K,VLOOKUP(K1508,'3-Productie normen'!$B$35:$C$41,2,FALSE),FALSE)))/VLOOKUP(B1508,'2-Kosten per locatie'!$A$12:$C$15,3,FALSE)</f>
        <v>0</v>
      </c>
      <c r="P1508" s="290">
        <f t="shared" si="123"/>
        <v>0</v>
      </c>
      <c r="Q1508" s="291"/>
      <c r="S1508" s="292">
        <f t="shared" si="124"/>
        <v>3931.1083157882003</v>
      </c>
    </row>
    <row r="1509" spans="1:19" ht="14.1" customHeight="1">
      <c r="A1509" s="38">
        <v>1509</v>
      </c>
      <c r="B1509" s="253" t="s">
        <v>38</v>
      </c>
      <c r="C1509" s="253" t="s">
        <v>986</v>
      </c>
      <c r="D1509" s="284" t="s">
        <v>372</v>
      </c>
      <c r="E1509" s="49" t="s">
        <v>2036</v>
      </c>
      <c r="F1509" s="50" t="s">
        <v>1385</v>
      </c>
      <c r="G1509" s="268" t="s">
        <v>56</v>
      </c>
      <c r="H1509" s="268" t="s">
        <v>142</v>
      </c>
      <c r="I1509" s="286">
        <v>104.172918149979</v>
      </c>
      <c r="J1509" s="287">
        <f t="shared" si="120"/>
        <v>200</v>
      </c>
      <c r="K1509" s="288">
        <v>200</v>
      </c>
      <c r="L1509" s="288"/>
      <c r="M1509" s="289" t="e">
        <f t="shared" si="121"/>
        <v>#DIV/0!</v>
      </c>
      <c r="N1509" s="289">
        <f t="shared" si="122"/>
        <v>0</v>
      </c>
      <c r="O1509" s="290">
        <f>IF(K1509="nio",0,IF(K1509&gt;0,VLOOKUP(G1509,'3-Productie normen'!A:K,VLOOKUP(K1509,'3-Productie normen'!$B$35:$C$41,2,FALSE),FALSE)))/VLOOKUP(B1509,'2-Kosten per locatie'!$A$12:$C$15,3,FALSE)</f>
        <v>0</v>
      </c>
      <c r="P1509" s="290">
        <f t="shared" si="123"/>
        <v>0</v>
      </c>
      <c r="Q1509" s="291"/>
      <c r="S1509" s="292">
        <f t="shared" si="124"/>
        <v>20834.583629995799</v>
      </c>
    </row>
    <row r="1510" spans="1:19" ht="14.1" customHeight="1">
      <c r="A1510" s="38">
        <v>1510</v>
      </c>
      <c r="B1510" s="253" t="s">
        <v>38</v>
      </c>
      <c r="C1510" s="253" t="s">
        <v>986</v>
      </c>
      <c r="D1510" s="284" t="s">
        <v>372</v>
      </c>
      <c r="E1510" s="49" t="s">
        <v>2037</v>
      </c>
      <c r="F1510" s="50" t="s">
        <v>2001</v>
      </c>
      <c r="G1510" s="268" t="s">
        <v>47</v>
      </c>
      <c r="H1510" s="268" t="s">
        <v>142</v>
      </c>
      <c r="I1510" s="286">
        <v>9.2179953062200006</v>
      </c>
      <c r="J1510" s="287">
        <f t="shared" si="120"/>
        <v>80</v>
      </c>
      <c r="K1510" s="288">
        <v>80</v>
      </c>
      <c r="L1510" s="288"/>
      <c r="M1510" s="289" t="e">
        <f t="shared" si="121"/>
        <v>#DIV/0!</v>
      </c>
      <c r="N1510" s="289">
        <f t="shared" si="122"/>
        <v>0</v>
      </c>
      <c r="O1510" s="290">
        <f>IF(K1510="nio",0,IF(K1510&gt;0,VLOOKUP(G1510,'3-Productie normen'!A:K,VLOOKUP(K1510,'3-Productie normen'!$B$35:$C$41,2,FALSE),FALSE)))/VLOOKUP(B1510,'2-Kosten per locatie'!$A$12:$C$15,3,FALSE)</f>
        <v>0</v>
      </c>
      <c r="P1510" s="290">
        <f t="shared" si="123"/>
        <v>0</v>
      </c>
      <c r="Q1510" s="291"/>
      <c r="S1510" s="292">
        <f t="shared" si="124"/>
        <v>737.43962449760011</v>
      </c>
    </row>
    <row r="1511" spans="1:19" ht="14.1" customHeight="1">
      <c r="A1511" s="38">
        <v>1511</v>
      </c>
      <c r="B1511" s="253" t="s">
        <v>38</v>
      </c>
      <c r="C1511" s="253" t="s">
        <v>986</v>
      </c>
      <c r="D1511" s="284" t="s">
        <v>372</v>
      </c>
      <c r="E1511" s="49" t="s">
        <v>2038</v>
      </c>
      <c r="F1511" s="50" t="s">
        <v>2003</v>
      </c>
      <c r="G1511" s="268" t="s">
        <v>47</v>
      </c>
      <c r="H1511" s="268" t="s">
        <v>142</v>
      </c>
      <c r="I1511" s="286">
        <v>9.2304518536100009</v>
      </c>
      <c r="J1511" s="287">
        <f t="shared" si="120"/>
        <v>80</v>
      </c>
      <c r="K1511" s="288">
        <v>80</v>
      </c>
      <c r="L1511" s="288"/>
      <c r="M1511" s="289" t="e">
        <f t="shared" si="121"/>
        <v>#DIV/0!</v>
      </c>
      <c r="N1511" s="289">
        <f t="shared" si="122"/>
        <v>0</v>
      </c>
      <c r="O1511" s="290">
        <f>IF(K1511="nio",0,IF(K1511&gt;0,VLOOKUP(G1511,'3-Productie normen'!A:K,VLOOKUP(K1511,'3-Productie normen'!$B$35:$C$41,2,FALSE),FALSE)))/VLOOKUP(B1511,'2-Kosten per locatie'!$A$12:$C$15,3,FALSE)</f>
        <v>0</v>
      </c>
      <c r="P1511" s="290">
        <f t="shared" si="123"/>
        <v>0</v>
      </c>
      <c r="Q1511" s="291"/>
      <c r="S1511" s="292">
        <f t="shared" si="124"/>
        <v>738.43614828880004</v>
      </c>
    </row>
    <row r="1512" spans="1:19" ht="14.1" customHeight="1">
      <c r="A1512" s="38">
        <v>1512</v>
      </c>
      <c r="B1512" s="253" t="s">
        <v>38</v>
      </c>
      <c r="C1512" s="253" t="s">
        <v>986</v>
      </c>
      <c r="D1512" s="284" t="s">
        <v>372</v>
      </c>
      <c r="E1512" s="49" t="s">
        <v>2039</v>
      </c>
      <c r="F1512" s="50" t="s">
        <v>2003</v>
      </c>
      <c r="G1512" s="268" t="s">
        <v>47</v>
      </c>
      <c r="H1512" s="268" t="s">
        <v>142</v>
      </c>
      <c r="I1512" s="286">
        <v>9.2356260904909995</v>
      </c>
      <c r="J1512" s="287">
        <f t="shared" si="120"/>
        <v>80</v>
      </c>
      <c r="K1512" s="288">
        <v>80</v>
      </c>
      <c r="L1512" s="288"/>
      <c r="M1512" s="289" t="e">
        <f t="shared" si="121"/>
        <v>#DIV/0!</v>
      </c>
      <c r="N1512" s="289">
        <f t="shared" si="122"/>
        <v>0</v>
      </c>
      <c r="O1512" s="290">
        <f>IF(K1512="nio",0,IF(K1512&gt;0,VLOOKUP(G1512,'3-Productie normen'!A:K,VLOOKUP(K1512,'3-Productie normen'!$B$35:$C$41,2,FALSE),FALSE)))/VLOOKUP(B1512,'2-Kosten per locatie'!$A$12:$C$15,3,FALSE)</f>
        <v>0</v>
      </c>
      <c r="P1512" s="290">
        <f t="shared" si="123"/>
        <v>0</v>
      </c>
      <c r="Q1512" s="291"/>
      <c r="S1512" s="292">
        <f t="shared" si="124"/>
        <v>738.8500872392799</v>
      </c>
    </row>
    <row r="1513" spans="1:19" ht="14.1" customHeight="1">
      <c r="A1513" s="38">
        <v>1513</v>
      </c>
      <c r="B1513" s="253" t="s">
        <v>38</v>
      </c>
      <c r="C1513" s="253" t="s">
        <v>986</v>
      </c>
      <c r="D1513" s="284" t="s">
        <v>372</v>
      </c>
      <c r="E1513" s="49" t="s">
        <v>2040</v>
      </c>
      <c r="F1513" s="50" t="s">
        <v>2041</v>
      </c>
      <c r="G1513" s="271" t="s">
        <v>60</v>
      </c>
      <c r="H1513" s="268" t="s">
        <v>142</v>
      </c>
      <c r="I1513" s="286">
        <v>52.611634388535002</v>
      </c>
      <c r="J1513" s="287">
        <f t="shared" si="120"/>
        <v>200</v>
      </c>
      <c r="K1513" s="288">
        <v>200</v>
      </c>
      <c r="L1513" s="288"/>
      <c r="M1513" s="289" t="e">
        <f t="shared" si="121"/>
        <v>#DIV/0!</v>
      </c>
      <c r="N1513" s="289">
        <f t="shared" si="122"/>
        <v>0</v>
      </c>
      <c r="O1513" s="290">
        <f>IF(K1513="nio",0,IF(K1513&gt;0,VLOOKUP(G1513,'3-Productie normen'!A:K,VLOOKUP(K1513,'3-Productie normen'!$B$35:$C$41,2,FALSE),FALSE)))/VLOOKUP(B1513,'2-Kosten per locatie'!$A$12:$C$15,3,FALSE)</f>
        <v>0</v>
      </c>
      <c r="P1513" s="290">
        <f t="shared" si="123"/>
        <v>0</v>
      </c>
      <c r="Q1513" s="291"/>
      <c r="S1513" s="292">
        <f t="shared" si="124"/>
        <v>10522.326877707001</v>
      </c>
    </row>
    <row r="1514" spans="1:19" ht="14.1" customHeight="1">
      <c r="A1514" s="38">
        <v>1514</v>
      </c>
      <c r="B1514" s="253" t="s">
        <v>38</v>
      </c>
      <c r="C1514" s="253" t="s">
        <v>986</v>
      </c>
      <c r="D1514" s="284" t="s">
        <v>372</v>
      </c>
      <c r="E1514" s="49" t="s">
        <v>2042</v>
      </c>
      <c r="F1514" s="50" t="s">
        <v>2041</v>
      </c>
      <c r="G1514" s="271" t="s">
        <v>60</v>
      </c>
      <c r="H1514" s="268" t="s">
        <v>142</v>
      </c>
      <c r="I1514" s="286">
        <v>52.272522734858001</v>
      </c>
      <c r="J1514" s="287">
        <f t="shared" si="120"/>
        <v>200</v>
      </c>
      <c r="K1514" s="288">
        <v>200</v>
      </c>
      <c r="L1514" s="288"/>
      <c r="M1514" s="289" t="e">
        <f t="shared" si="121"/>
        <v>#DIV/0!</v>
      </c>
      <c r="N1514" s="289">
        <f t="shared" si="122"/>
        <v>0</v>
      </c>
      <c r="O1514" s="290">
        <f>IF(K1514="nio",0,IF(K1514&gt;0,VLOOKUP(G1514,'3-Productie normen'!A:K,VLOOKUP(K1514,'3-Productie normen'!$B$35:$C$41,2,FALSE),FALSE)))/VLOOKUP(B1514,'2-Kosten per locatie'!$A$12:$C$15,3,FALSE)</f>
        <v>0</v>
      </c>
      <c r="P1514" s="290">
        <f t="shared" si="123"/>
        <v>0</v>
      </c>
      <c r="Q1514" s="291"/>
      <c r="S1514" s="292">
        <f t="shared" si="124"/>
        <v>10454.504546971601</v>
      </c>
    </row>
    <row r="1515" spans="1:19" ht="14.1" customHeight="1">
      <c r="A1515" s="38">
        <v>1515</v>
      </c>
      <c r="B1515" s="253" t="s">
        <v>38</v>
      </c>
      <c r="C1515" s="253" t="s">
        <v>986</v>
      </c>
      <c r="D1515" s="284" t="s">
        <v>372</v>
      </c>
      <c r="E1515" s="49" t="s">
        <v>2043</v>
      </c>
      <c r="F1515" s="50" t="s">
        <v>2044</v>
      </c>
      <c r="G1515" s="268" t="s">
        <v>47</v>
      </c>
      <c r="H1515" s="268" t="s">
        <v>142</v>
      </c>
      <c r="I1515" s="286">
        <v>19.655647656593001</v>
      </c>
      <c r="J1515" s="287">
        <f t="shared" si="120"/>
        <v>80</v>
      </c>
      <c r="K1515" s="288">
        <v>80</v>
      </c>
      <c r="L1515" s="288"/>
      <c r="M1515" s="289" t="e">
        <f t="shared" si="121"/>
        <v>#DIV/0!</v>
      </c>
      <c r="N1515" s="289">
        <f t="shared" si="122"/>
        <v>0</v>
      </c>
      <c r="O1515" s="290">
        <f>IF(K1515="nio",0,IF(K1515&gt;0,VLOOKUP(G1515,'3-Productie normen'!A:K,VLOOKUP(K1515,'3-Productie normen'!$B$35:$C$41,2,FALSE),FALSE)))/VLOOKUP(B1515,'2-Kosten per locatie'!$A$12:$C$15,3,FALSE)</f>
        <v>0</v>
      </c>
      <c r="P1515" s="290">
        <f t="shared" si="123"/>
        <v>0</v>
      </c>
      <c r="Q1515" s="291"/>
      <c r="S1515" s="292">
        <f t="shared" si="124"/>
        <v>1572.4518125274401</v>
      </c>
    </row>
    <row r="1516" spans="1:19" ht="14.1" customHeight="1">
      <c r="A1516" s="38">
        <v>1516</v>
      </c>
      <c r="B1516" s="253" t="s">
        <v>38</v>
      </c>
      <c r="C1516" s="253" t="s">
        <v>986</v>
      </c>
      <c r="D1516" s="284" t="s">
        <v>372</v>
      </c>
      <c r="E1516" s="49" t="s">
        <v>2045</v>
      </c>
      <c r="F1516" s="50" t="s">
        <v>2046</v>
      </c>
      <c r="G1516" s="268" t="s">
        <v>54</v>
      </c>
      <c r="H1516" s="268" t="s">
        <v>142</v>
      </c>
      <c r="I1516" s="286">
        <v>19.655653085594</v>
      </c>
      <c r="J1516" s="287">
        <f t="shared" si="120"/>
        <v>200</v>
      </c>
      <c r="K1516" s="288">
        <v>200</v>
      </c>
      <c r="L1516" s="288"/>
      <c r="M1516" s="289" t="e">
        <f t="shared" si="121"/>
        <v>#DIV/0!</v>
      </c>
      <c r="N1516" s="289">
        <f t="shared" si="122"/>
        <v>0</v>
      </c>
      <c r="O1516" s="290">
        <f>IF(K1516="nio",0,IF(K1516&gt;0,VLOOKUP(G1516,'3-Productie normen'!A:K,VLOOKUP(K1516,'3-Productie normen'!$B$35:$C$41,2,FALSE),FALSE)))/VLOOKUP(B1516,'2-Kosten per locatie'!$A$12:$C$15,3,FALSE)</f>
        <v>0</v>
      </c>
      <c r="P1516" s="290">
        <f t="shared" si="123"/>
        <v>0</v>
      </c>
      <c r="Q1516" s="291"/>
      <c r="S1516" s="292">
        <f t="shared" si="124"/>
        <v>3931.1306171188003</v>
      </c>
    </row>
    <row r="1517" spans="1:19" ht="14.1" customHeight="1">
      <c r="A1517" s="38">
        <v>1517</v>
      </c>
      <c r="B1517" s="253" t="s">
        <v>38</v>
      </c>
      <c r="C1517" s="253" t="s">
        <v>986</v>
      </c>
      <c r="D1517" s="284" t="s">
        <v>372</v>
      </c>
      <c r="E1517" s="49" t="s">
        <v>2047</v>
      </c>
      <c r="F1517" s="50" t="s">
        <v>2046</v>
      </c>
      <c r="G1517" s="268" t="s">
        <v>54</v>
      </c>
      <c r="H1517" s="268" t="s">
        <v>142</v>
      </c>
      <c r="I1517" s="286">
        <v>26.079261535533998</v>
      </c>
      <c r="J1517" s="287">
        <f t="shared" si="120"/>
        <v>200</v>
      </c>
      <c r="K1517" s="288">
        <v>200</v>
      </c>
      <c r="L1517" s="288"/>
      <c r="M1517" s="289" t="e">
        <f t="shared" si="121"/>
        <v>#DIV/0!</v>
      </c>
      <c r="N1517" s="289">
        <f t="shared" si="122"/>
        <v>0</v>
      </c>
      <c r="O1517" s="290">
        <f>IF(K1517="nio",0,IF(K1517&gt;0,VLOOKUP(G1517,'3-Productie normen'!A:K,VLOOKUP(K1517,'3-Productie normen'!$B$35:$C$41,2,FALSE),FALSE)))/VLOOKUP(B1517,'2-Kosten per locatie'!$A$12:$C$15,3,FALSE)</f>
        <v>0</v>
      </c>
      <c r="P1517" s="290">
        <f t="shared" si="123"/>
        <v>0</v>
      </c>
      <c r="Q1517" s="291"/>
      <c r="S1517" s="292">
        <f t="shared" si="124"/>
        <v>5215.8523071067993</v>
      </c>
    </row>
    <row r="1518" spans="1:19" ht="14.1" customHeight="1">
      <c r="A1518" s="38">
        <v>1518</v>
      </c>
      <c r="B1518" s="253" t="s">
        <v>38</v>
      </c>
      <c r="C1518" s="253" t="s">
        <v>986</v>
      </c>
      <c r="D1518" s="284" t="s">
        <v>372</v>
      </c>
      <c r="E1518" s="49" t="s">
        <v>2048</v>
      </c>
      <c r="F1518" s="50" t="s">
        <v>141</v>
      </c>
      <c r="G1518" s="271" t="s">
        <v>60</v>
      </c>
      <c r="H1518" s="268" t="s">
        <v>142</v>
      </c>
      <c r="I1518" s="286">
        <v>51.528346786779998</v>
      </c>
      <c r="J1518" s="287">
        <f t="shared" si="120"/>
        <v>200</v>
      </c>
      <c r="K1518" s="288">
        <v>200</v>
      </c>
      <c r="L1518" s="288"/>
      <c r="M1518" s="289" t="e">
        <f t="shared" si="121"/>
        <v>#DIV/0!</v>
      </c>
      <c r="N1518" s="289">
        <f t="shared" si="122"/>
        <v>0</v>
      </c>
      <c r="O1518" s="290">
        <f>IF(K1518="nio",0,IF(K1518&gt;0,VLOOKUP(G1518,'3-Productie normen'!A:K,VLOOKUP(K1518,'3-Productie normen'!$B$35:$C$41,2,FALSE),FALSE)))/VLOOKUP(B1518,'2-Kosten per locatie'!$A$12:$C$15,3,FALSE)</f>
        <v>0</v>
      </c>
      <c r="P1518" s="290">
        <f t="shared" si="123"/>
        <v>0</v>
      </c>
      <c r="Q1518" s="291"/>
      <c r="S1518" s="292">
        <f t="shared" si="124"/>
        <v>10305.669357356001</v>
      </c>
    </row>
    <row r="1519" spans="1:19" ht="14.1" customHeight="1">
      <c r="A1519" s="38">
        <v>1519</v>
      </c>
      <c r="B1519" s="253" t="s">
        <v>38</v>
      </c>
      <c r="C1519" s="253" t="s">
        <v>986</v>
      </c>
      <c r="D1519" s="284" t="s">
        <v>372</v>
      </c>
      <c r="E1519" s="49" t="s">
        <v>2049</v>
      </c>
      <c r="F1519" s="50" t="s">
        <v>1957</v>
      </c>
      <c r="G1519" s="268" t="s">
        <v>47</v>
      </c>
      <c r="H1519" s="268" t="s">
        <v>142</v>
      </c>
      <c r="I1519" s="286">
        <v>39.932958845343002</v>
      </c>
      <c r="J1519" s="287">
        <f t="shared" si="120"/>
        <v>80</v>
      </c>
      <c r="K1519" s="288">
        <v>80</v>
      </c>
      <c r="L1519" s="288"/>
      <c r="M1519" s="289" t="e">
        <f t="shared" si="121"/>
        <v>#DIV/0!</v>
      </c>
      <c r="N1519" s="289">
        <f t="shared" si="122"/>
        <v>0</v>
      </c>
      <c r="O1519" s="290">
        <f>IF(K1519="nio",0,IF(K1519&gt;0,VLOOKUP(G1519,'3-Productie normen'!A:K,VLOOKUP(K1519,'3-Productie normen'!$B$35:$C$41,2,FALSE),FALSE)))/VLOOKUP(B1519,'2-Kosten per locatie'!$A$12:$C$15,3,FALSE)</f>
        <v>0</v>
      </c>
      <c r="P1519" s="290">
        <f t="shared" si="123"/>
        <v>0</v>
      </c>
      <c r="Q1519" s="291"/>
      <c r="S1519" s="292">
        <f t="shared" si="124"/>
        <v>3194.63670762744</v>
      </c>
    </row>
    <row r="1520" spans="1:19" ht="14.1" customHeight="1">
      <c r="A1520" s="38">
        <v>1520</v>
      </c>
      <c r="B1520" s="253" t="s">
        <v>38</v>
      </c>
      <c r="C1520" s="253" t="s">
        <v>986</v>
      </c>
      <c r="D1520" s="284" t="s">
        <v>372</v>
      </c>
      <c r="E1520" s="49" t="s">
        <v>2050</v>
      </c>
      <c r="F1520" s="50" t="s">
        <v>2051</v>
      </c>
      <c r="G1520" s="194" t="s">
        <v>65</v>
      </c>
      <c r="H1520" s="268" t="s">
        <v>142</v>
      </c>
      <c r="I1520" s="286">
        <v>9.4946554331369999</v>
      </c>
      <c r="J1520" s="287">
        <f t="shared" si="120"/>
        <v>0</v>
      </c>
      <c r="K1520" s="288" t="s">
        <v>104</v>
      </c>
      <c r="L1520" s="288"/>
      <c r="M1520" s="289">
        <f t="shared" si="121"/>
        <v>0</v>
      </c>
      <c r="N1520" s="289">
        <f t="shared" si="122"/>
        <v>0</v>
      </c>
      <c r="O1520" s="290">
        <f>IF(K1520="nio",0,IF(K1520&gt;0,VLOOKUP(G1520,'3-Productie normen'!A:K,VLOOKUP(K1520,'3-Productie normen'!$B$35:$C$41,2,FALSE),FALSE)))/VLOOKUP(B1520,'2-Kosten per locatie'!$A$12:$C$15,3,FALSE)</f>
        <v>0</v>
      </c>
      <c r="P1520" s="290">
        <f t="shared" si="123"/>
        <v>0</v>
      </c>
      <c r="Q1520" s="291"/>
      <c r="S1520" s="292">
        <f t="shared" si="124"/>
        <v>0</v>
      </c>
    </row>
    <row r="1521" spans="1:19" ht="14.1" customHeight="1">
      <c r="A1521" s="38">
        <v>1521</v>
      </c>
      <c r="B1521" s="253" t="s">
        <v>38</v>
      </c>
      <c r="C1521" s="253" t="s">
        <v>986</v>
      </c>
      <c r="D1521" s="284" t="s">
        <v>372</v>
      </c>
      <c r="E1521" s="49" t="s">
        <v>2052</v>
      </c>
      <c r="F1521" s="50" t="s">
        <v>210</v>
      </c>
      <c r="G1521" s="268" t="s">
        <v>49</v>
      </c>
      <c r="H1521" s="268" t="s">
        <v>164</v>
      </c>
      <c r="I1521" s="286">
        <v>97.437909166577995</v>
      </c>
      <c r="J1521" s="287">
        <f t="shared" si="120"/>
        <v>200</v>
      </c>
      <c r="K1521" s="288">
        <v>200</v>
      </c>
      <c r="L1521" s="288"/>
      <c r="M1521" s="289" t="e">
        <f t="shared" si="121"/>
        <v>#DIV/0!</v>
      </c>
      <c r="N1521" s="289">
        <f t="shared" si="122"/>
        <v>0</v>
      </c>
      <c r="O1521" s="290">
        <f>IF(K1521="nio",0,IF(K1521&gt;0,VLOOKUP(G1521,'3-Productie normen'!A:K,VLOOKUP(K1521,'3-Productie normen'!$B$35:$C$41,2,FALSE),FALSE)))/VLOOKUP(B1521,'2-Kosten per locatie'!$A$12:$C$15,3,FALSE)</f>
        <v>0</v>
      </c>
      <c r="P1521" s="290">
        <f t="shared" si="123"/>
        <v>0</v>
      </c>
      <c r="Q1521" s="291"/>
      <c r="S1521" s="292">
        <f t="shared" si="124"/>
        <v>19487.581833315598</v>
      </c>
    </row>
    <row r="1522" spans="1:19" ht="14.1" customHeight="1">
      <c r="A1522" s="38">
        <v>1522</v>
      </c>
      <c r="B1522" s="253" t="s">
        <v>38</v>
      </c>
      <c r="C1522" s="253" t="s">
        <v>986</v>
      </c>
      <c r="D1522" s="284" t="s">
        <v>372</v>
      </c>
      <c r="E1522" s="49" t="s">
        <v>2053</v>
      </c>
      <c r="F1522" s="50" t="s">
        <v>1608</v>
      </c>
      <c r="G1522" s="268" t="s">
        <v>54</v>
      </c>
      <c r="H1522" s="268" t="s">
        <v>142</v>
      </c>
      <c r="I1522" s="286">
        <v>145.84591131299601</v>
      </c>
      <c r="J1522" s="287">
        <f t="shared" si="120"/>
        <v>200</v>
      </c>
      <c r="K1522" s="288">
        <v>200</v>
      </c>
      <c r="L1522" s="288"/>
      <c r="M1522" s="289" t="e">
        <f t="shared" si="121"/>
        <v>#DIV/0!</v>
      </c>
      <c r="N1522" s="289">
        <f t="shared" si="122"/>
        <v>0</v>
      </c>
      <c r="O1522" s="290">
        <f>IF(K1522="nio",0,IF(K1522&gt;0,VLOOKUP(G1522,'3-Productie normen'!A:K,VLOOKUP(K1522,'3-Productie normen'!$B$35:$C$41,2,FALSE),FALSE)))/VLOOKUP(B1522,'2-Kosten per locatie'!$A$12:$C$15,3,FALSE)</f>
        <v>0</v>
      </c>
      <c r="P1522" s="290">
        <f t="shared" si="123"/>
        <v>0</v>
      </c>
      <c r="Q1522" s="291"/>
      <c r="S1522" s="292">
        <f t="shared" si="124"/>
        <v>29169.182262599203</v>
      </c>
    </row>
    <row r="1523" spans="1:19" ht="14.1" customHeight="1">
      <c r="A1523" s="38">
        <v>1523</v>
      </c>
      <c r="B1523" s="253" t="s">
        <v>38</v>
      </c>
      <c r="C1523" s="253" t="s">
        <v>986</v>
      </c>
      <c r="D1523" s="284" t="s">
        <v>372</v>
      </c>
      <c r="E1523" s="49" t="s">
        <v>2054</v>
      </c>
      <c r="F1523" s="50" t="s">
        <v>1129</v>
      </c>
      <c r="G1523" s="268" t="s">
        <v>48</v>
      </c>
      <c r="H1523" s="268" t="s">
        <v>139</v>
      </c>
      <c r="I1523" s="286">
        <v>5.6400001638850004</v>
      </c>
      <c r="J1523" s="287">
        <f t="shared" si="120"/>
        <v>400</v>
      </c>
      <c r="K1523" s="288">
        <v>200</v>
      </c>
      <c r="L1523" s="288">
        <v>200</v>
      </c>
      <c r="M1523" s="289" t="e">
        <f t="shared" si="121"/>
        <v>#DIV/0!</v>
      </c>
      <c r="N1523" s="289" t="e">
        <f t="shared" si="122"/>
        <v>#DIV/0!</v>
      </c>
      <c r="O1523" s="290">
        <f>IF(K1523="nio",0,IF(K1523&gt;0,VLOOKUP(G1523,'3-Productie normen'!A:K,VLOOKUP(K1523,'3-Productie normen'!$B$35:$C$41,2,FALSE),FALSE)))/VLOOKUP(B1523,'2-Kosten per locatie'!$A$12:$C$15,3,FALSE)</f>
        <v>0</v>
      </c>
      <c r="P1523" s="290">
        <f t="shared" si="123"/>
        <v>0</v>
      </c>
      <c r="Q1523" s="291"/>
      <c r="S1523" s="292">
        <f t="shared" si="124"/>
        <v>2256.0000655540002</v>
      </c>
    </row>
    <row r="1524" spans="1:19" ht="14.1" customHeight="1">
      <c r="A1524" s="38">
        <v>1524</v>
      </c>
      <c r="B1524" s="253" t="s">
        <v>38</v>
      </c>
      <c r="C1524" s="253" t="s">
        <v>986</v>
      </c>
      <c r="D1524" s="284" t="s">
        <v>372</v>
      </c>
      <c r="E1524" s="49" t="s">
        <v>2055</v>
      </c>
      <c r="F1524" s="50" t="s">
        <v>1406</v>
      </c>
      <c r="G1524" s="268" t="s">
        <v>48</v>
      </c>
      <c r="H1524" s="268" t="s">
        <v>139</v>
      </c>
      <c r="I1524" s="286">
        <v>1.6919999999999999</v>
      </c>
      <c r="J1524" s="287">
        <f t="shared" si="120"/>
        <v>400</v>
      </c>
      <c r="K1524" s="288">
        <v>200</v>
      </c>
      <c r="L1524" s="288">
        <v>200</v>
      </c>
      <c r="M1524" s="289" t="e">
        <f t="shared" si="121"/>
        <v>#DIV/0!</v>
      </c>
      <c r="N1524" s="289" t="e">
        <f t="shared" si="122"/>
        <v>#DIV/0!</v>
      </c>
      <c r="O1524" s="290">
        <f>IF(K1524="nio",0,IF(K1524&gt;0,VLOOKUP(G1524,'3-Productie normen'!A:K,VLOOKUP(K1524,'3-Productie normen'!$B$35:$C$41,2,FALSE),FALSE)))/VLOOKUP(B1524,'2-Kosten per locatie'!$A$12:$C$15,3,FALSE)</f>
        <v>0</v>
      </c>
      <c r="P1524" s="290">
        <f t="shared" si="123"/>
        <v>0</v>
      </c>
      <c r="Q1524" s="291"/>
      <c r="S1524" s="292">
        <f t="shared" si="124"/>
        <v>676.8</v>
      </c>
    </row>
    <row r="1525" spans="1:19" ht="14.1" customHeight="1">
      <c r="A1525" s="38">
        <v>1525</v>
      </c>
      <c r="B1525" s="253" t="s">
        <v>38</v>
      </c>
      <c r="C1525" s="253" t="s">
        <v>986</v>
      </c>
      <c r="D1525" s="284" t="s">
        <v>372</v>
      </c>
      <c r="E1525" s="49" t="s">
        <v>2056</v>
      </c>
      <c r="F1525" s="50" t="s">
        <v>1404</v>
      </c>
      <c r="G1525" s="268" t="s">
        <v>48</v>
      </c>
      <c r="H1525" s="268" t="s">
        <v>139</v>
      </c>
      <c r="I1525" s="286">
        <v>1.6214999999999999</v>
      </c>
      <c r="J1525" s="287">
        <f t="shared" si="120"/>
        <v>400</v>
      </c>
      <c r="K1525" s="288">
        <v>200</v>
      </c>
      <c r="L1525" s="288">
        <v>200</v>
      </c>
      <c r="M1525" s="289" t="e">
        <f t="shared" si="121"/>
        <v>#DIV/0!</v>
      </c>
      <c r="N1525" s="289" t="e">
        <f t="shared" si="122"/>
        <v>#DIV/0!</v>
      </c>
      <c r="O1525" s="290">
        <f>IF(K1525="nio",0,IF(K1525&gt;0,VLOOKUP(G1525,'3-Productie normen'!A:K,VLOOKUP(K1525,'3-Productie normen'!$B$35:$C$41,2,FALSE),FALSE)))/VLOOKUP(B1525,'2-Kosten per locatie'!$A$12:$C$15,3,FALSE)</f>
        <v>0</v>
      </c>
      <c r="P1525" s="290">
        <f t="shared" si="123"/>
        <v>0</v>
      </c>
      <c r="Q1525" s="291"/>
      <c r="S1525" s="292">
        <f t="shared" si="124"/>
        <v>648.6</v>
      </c>
    </row>
    <row r="1526" spans="1:19" ht="14.1" customHeight="1">
      <c r="A1526" s="38">
        <v>1526</v>
      </c>
      <c r="B1526" s="253" t="s">
        <v>38</v>
      </c>
      <c r="C1526" s="253" t="s">
        <v>986</v>
      </c>
      <c r="D1526" s="284" t="s">
        <v>372</v>
      </c>
      <c r="E1526" s="49" t="s">
        <v>2057</v>
      </c>
      <c r="F1526" s="50" t="s">
        <v>1624</v>
      </c>
      <c r="G1526" s="194" t="s">
        <v>65</v>
      </c>
      <c r="H1526" s="268" t="s">
        <v>164</v>
      </c>
      <c r="I1526" s="286">
        <v>5.2852251339169998</v>
      </c>
      <c r="J1526" s="287">
        <f t="shared" si="120"/>
        <v>0</v>
      </c>
      <c r="K1526" s="288" t="s">
        <v>104</v>
      </c>
      <c r="L1526" s="288"/>
      <c r="M1526" s="289">
        <f t="shared" si="121"/>
        <v>0</v>
      </c>
      <c r="N1526" s="289">
        <f t="shared" si="122"/>
        <v>0</v>
      </c>
      <c r="O1526" s="290">
        <f>IF(K1526="nio",0,IF(K1526&gt;0,VLOOKUP(G1526,'3-Productie normen'!A:K,VLOOKUP(K1526,'3-Productie normen'!$B$35:$C$41,2,FALSE),FALSE)))/VLOOKUP(B1526,'2-Kosten per locatie'!$A$12:$C$15,3,FALSE)</f>
        <v>0</v>
      </c>
      <c r="P1526" s="290">
        <f t="shared" si="123"/>
        <v>0</v>
      </c>
      <c r="Q1526" s="291"/>
      <c r="S1526" s="292">
        <f t="shared" si="124"/>
        <v>0</v>
      </c>
    </row>
    <row r="1527" spans="1:19" ht="14.1" customHeight="1">
      <c r="A1527" s="38">
        <v>1527</v>
      </c>
      <c r="B1527" s="253" t="s">
        <v>38</v>
      </c>
      <c r="C1527" s="253" t="s">
        <v>986</v>
      </c>
      <c r="D1527" s="284" t="s">
        <v>372</v>
      </c>
      <c r="E1527" s="49" t="s">
        <v>2058</v>
      </c>
      <c r="F1527" s="50" t="s">
        <v>610</v>
      </c>
      <c r="G1527" s="271" t="s">
        <v>58</v>
      </c>
      <c r="H1527" s="268" t="s">
        <v>970</v>
      </c>
      <c r="I1527" s="286">
        <v>9.43872</v>
      </c>
      <c r="J1527" s="287">
        <f t="shared" si="120"/>
        <v>200</v>
      </c>
      <c r="K1527" s="288">
        <v>200</v>
      </c>
      <c r="L1527" s="288"/>
      <c r="M1527" s="289" t="e">
        <f t="shared" si="121"/>
        <v>#DIV/0!</v>
      </c>
      <c r="N1527" s="289">
        <f t="shared" si="122"/>
        <v>0</v>
      </c>
      <c r="O1527" s="290">
        <f>IF(K1527="nio",0,IF(K1527&gt;0,VLOOKUP(G1527,'3-Productie normen'!A:K,VLOOKUP(K1527,'3-Productie normen'!$B$35:$C$41,2,FALSE),FALSE)))/VLOOKUP(B1527,'2-Kosten per locatie'!$A$12:$C$15,3,FALSE)</f>
        <v>0</v>
      </c>
      <c r="P1527" s="290">
        <f t="shared" si="123"/>
        <v>0</v>
      </c>
      <c r="Q1527" s="291"/>
      <c r="S1527" s="292">
        <f t="shared" si="124"/>
        <v>1887.7439999999999</v>
      </c>
    </row>
    <row r="1528" spans="1:19" ht="14.1" customHeight="1">
      <c r="A1528" s="38">
        <v>1528</v>
      </c>
      <c r="B1528" s="253" t="s">
        <v>38</v>
      </c>
      <c r="C1528" s="253" t="s">
        <v>986</v>
      </c>
      <c r="D1528" s="284" t="s">
        <v>372</v>
      </c>
      <c r="E1528" s="49" t="s">
        <v>2059</v>
      </c>
      <c r="F1528" s="50" t="s">
        <v>570</v>
      </c>
      <c r="G1528" s="268" t="s">
        <v>49</v>
      </c>
      <c r="H1528" s="268" t="s">
        <v>164</v>
      </c>
      <c r="I1528" s="286">
        <v>16.367050557032002</v>
      </c>
      <c r="J1528" s="287">
        <f t="shared" si="120"/>
        <v>200</v>
      </c>
      <c r="K1528" s="288">
        <v>200</v>
      </c>
      <c r="L1528" s="288"/>
      <c r="M1528" s="289" t="e">
        <f t="shared" si="121"/>
        <v>#DIV/0!</v>
      </c>
      <c r="N1528" s="289">
        <f t="shared" si="122"/>
        <v>0</v>
      </c>
      <c r="O1528" s="290">
        <f>IF(K1528="nio",0,IF(K1528&gt;0,VLOOKUP(G1528,'3-Productie normen'!A:K,VLOOKUP(K1528,'3-Productie normen'!$B$35:$C$41,2,FALSE),FALSE)))/VLOOKUP(B1528,'2-Kosten per locatie'!$A$12:$C$15,3,FALSE)</f>
        <v>0</v>
      </c>
      <c r="P1528" s="290">
        <f t="shared" si="123"/>
        <v>0</v>
      </c>
      <c r="Q1528" s="291"/>
      <c r="S1528" s="292">
        <f t="shared" si="124"/>
        <v>3273.4101114064006</v>
      </c>
    </row>
    <row r="1529" spans="1:19" ht="14.1" customHeight="1">
      <c r="A1529" s="38">
        <v>1529</v>
      </c>
      <c r="B1529" s="253" t="s">
        <v>38</v>
      </c>
      <c r="C1529" s="253" t="s">
        <v>986</v>
      </c>
      <c r="D1529" s="284" t="s">
        <v>372</v>
      </c>
      <c r="E1529" s="49" t="s">
        <v>2060</v>
      </c>
      <c r="F1529" s="50" t="s">
        <v>1505</v>
      </c>
      <c r="G1529" s="268" t="s">
        <v>48</v>
      </c>
      <c r="H1529" s="268" t="s">
        <v>139</v>
      </c>
      <c r="I1529" s="286">
        <v>5.64</v>
      </c>
      <c r="J1529" s="287">
        <f t="shared" si="120"/>
        <v>400</v>
      </c>
      <c r="K1529" s="288">
        <v>200</v>
      </c>
      <c r="L1529" s="288">
        <v>200</v>
      </c>
      <c r="M1529" s="289" t="e">
        <f t="shared" si="121"/>
        <v>#DIV/0!</v>
      </c>
      <c r="N1529" s="289" t="e">
        <f t="shared" si="122"/>
        <v>#DIV/0!</v>
      </c>
      <c r="O1529" s="290">
        <f>IF(K1529="nio",0,IF(K1529&gt;0,VLOOKUP(G1529,'3-Productie normen'!A:K,VLOOKUP(K1529,'3-Productie normen'!$B$35:$C$41,2,FALSE),FALSE)))/VLOOKUP(B1529,'2-Kosten per locatie'!$A$12:$C$15,3,FALSE)</f>
        <v>0</v>
      </c>
      <c r="P1529" s="290">
        <f t="shared" si="123"/>
        <v>0</v>
      </c>
      <c r="Q1529" s="291"/>
      <c r="S1529" s="292">
        <f t="shared" si="124"/>
        <v>2256</v>
      </c>
    </row>
    <row r="1530" spans="1:19" ht="14.1" customHeight="1">
      <c r="A1530" s="38">
        <v>1530</v>
      </c>
      <c r="B1530" s="253" t="s">
        <v>38</v>
      </c>
      <c r="C1530" s="253" t="s">
        <v>986</v>
      </c>
      <c r="D1530" s="284" t="s">
        <v>372</v>
      </c>
      <c r="E1530" s="49" t="s">
        <v>2061</v>
      </c>
      <c r="F1530" s="50" t="s">
        <v>1399</v>
      </c>
      <c r="G1530" s="268" t="s">
        <v>48</v>
      </c>
      <c r="H1530" s="268" t="s">
        <v>139</v>
      </c>
      <c r="I1530" s="286">
        <v>1.6919999999999999</v>
      </c>
      <c r="J1530" s="287">
        <f t="shared" si="120"/>
        <v>400</v>
      </c>
      <c r="K1530" s="288">
        <v>200</v>
      </c>
      <c r="L1530" s="288">
        <v>200</v>
      </c>
      <c r="M1530" s="289" t="e">
        <f t="shared" si="121"/>
        <v>#DIV/0!</v>
      </c>
      <c r="N1530" s="289" t="e">
        <f t="shared" si="122"/>
        <v>#DIV/0!</v>
      </c>
      <c r="O1530" s="290">
        <f>IF(K1530="nio",0,IF(K1530&gt;0,VLOOKUP(G1530,'3-Productie normen'!A:K,VLOOKUP(K1530,'3-Productie normen'!$B$35:$C$41,2,FALSE),FALSE)))/VLOOKUP(B1530,'2-Kosten per locatie'!$A$12:$C$15,3,FALSE)</f>
        <v>0</v>
      </c>
      <c r="P1530" s="290">
        <f t="shared" si="123"/>
        <v>0</v>
      </c>
      <c r="Q1530" s="291"/>
      <c r="S1530" s="292">
        <f t="shared" si="124"/>
        <v>676.8</v>
      </c>
    </row>
    <row r="1531" spans="1:19" ht="14.1" customHeight="1">
      <c r="A1531" s="38">
        <v>1531</v>
      </c>
      <c r="B1531" s="253" t="s">
        <v>38</v>
      </c>
      <c r="C1531" s="253" t="s">
        <v>986</v>
      </c>
      <c r="D1531" s="284" t="s">
        <v>372</v>
      </c>
      <c r="E1531" s="49" t="s">
        <v>2062</v>
      </c>
      <c r="F1531" s="50" t="s">
        <v>1397</v>
      </c>
      <c r="G1531" s="268" t="s">
        <v>48</v>
      </c>
      <c r="H1531" s="268" t="s">
        <v>139</v>
      </c>
      <c r="I1531" s="286">
        <v>1.6214999999999999</v>
      </c>
      <c r="J1531" s="287">
        <f t="shared" si="120"/>
        <v>400</v>
      </c>
      <c r="K1531" s="288">
        <v>200</v>
      </c>
      <c r="L1531" s="288">
        <v>200</v>
      </c>
      <c r="M1531" s="289" t="e">
        <f t="shared" si="121"/>
        <v>#DIV/0!</v>
      </c>
      <c r="N1531" s="289" t="e">
        <f t="shared" si="122"/>
        <v>#DIV/0!</v>
      </c>
      <c r="O1531" s="290">
        <f>IF(K1531="nio",0,IF(K1531&gt;0,VLOOKUP(G1531,'3-Productie normen'!A:K,VLOOKUP(K1531,'3-Productie normen'!$B$35:$C$41,2,FALSE),FALSE)))/VLOOKUP(B1531,'2-Kosten per locatie'!$A$12:$C$15,3,FALSE)</f>
        <v>0</v>
      </c>
      <c r="P1531" s="290">
        <f t="shared" si="123"/>
        <v>0</v>
      </c>
      <c r="Q1531" s="291"/>
      <c r="S1531" s="292">
        <f t="shared" si="124"/>
        <v>648.6</v>
      </c>
    </row>
    <row r="1532" spans="1:19" ht="14.1" customHeight="1">
      <c r="A1532" s="38">
        <v>1532</v>
      </c>
      <c r="B1532" s="253" t="s">
        <v>38</v>
      </c>
      <c r="C1532" s="253" t="s">
        <v>986</v>
      </c>
      <c r="D1532" s="284" t="s">
        <v>372</v>
      </c>
      <c r="E1532" s="49" t="s">
        <v>2063</v>
      </c>
      <c r="F1532" s="50" t="s">
        <v>289</v>
      </c>
      <c r="G1532" s="194" t="s">
        <v>65</v>
      </c>
      <c r="H1532" s="268" t="s">
        <v>164</v>
      </c>
      <c r="I1532" s="286">
        <v>5.2852254205770004</v>
      </c>
      <c r="J1532" s="287">
        <f t="shared" si="120"/>
        <v>0</v>
      </c>
      <c r="K1532" s="288" t="s">
        <v>104</v>
      </c>
      <c r="L1532" s="288"/>
      <c r="M1532" s="289">
        <f t="shared" si="121"/>
        <v>0</v>
      </c>
      <c r="N1532" s="289">
        <f t="shared" si="122"/>
        <v>0</v>
      </c>
      <c r="O1532" s="290">
        <f>IF(K1532="nio",0,IF(K1532&gt;0,VLOOKUP(G1532,'3-Productie normen'!A:K,VLOOKUP(K1532,'3-Productie normen'!$B$35:$C$41,2,FALSE),FALSE)))/VLOOKUP(B1532,'2-Kosten per locatie'!$A$12:$C$15,3,FALSE)</f>
        <v>0</v>
      </c>
      <c r="P1532" s="290">
        <f t="shared" si="123"/>
        <v>0</v>
      </c>
      <c r="Q1532" s="291"/>
      <c r="S1532" s="292">
        <f t="shared" si="124"/>
        <v>0</v>
      </c>
    </row>
    <row r="1533" spans="1:19" ht="14.1" customHeight="1">
      <c r="A1533" s="38">
        <v>1533</v>
      </c>
      <c r="B1533" s="253" t="s">
        <v>38</v>
      </c>
      <c r="C1533" s="253" t="s">
        <v>986</v>
      </c>
      <c r="D1533" s="284" t="s">
        <v>372</v>
      </c>
      <c r="E1533" s="49" t="s">
        <v>2064</v>
      </c>
      <c r="F1533" s="50" t="s">
        <v>363</v>
      </c>
      <c r="G1533" s="194" t="s">
        <v>65</v>
      </c>
      <c r="H1533" s="268" t="s">
        <v>164</v>
      </c>
      <c r="I1533" s="286">
        <v>0.44013852225700001</v>
      </c>
      <c r="J1533" s="287">
        <f t="shared" si="120"/>
        <v>0</v>
      </c>
      <c r="K1533" s="288" t="s">
        <v>104</v>
      </c>
      <c r="L1533" s="288"/>
      <c r="M1533" s="289">
        <f t="shared" si="121"/>
        <v>0</v>
      </c>
      <c r="N1533" s="289">
        <f t="shared" si="122"/>
        <v>0</v>
      </c>
      <c r="O1533" s="290">
        <f>IF(K1533="nio",0,IF(K1533&gt;0,VLOOKUP(G1533,'3-Productie normen'!A:K,VLOOKUP(K1533,'3-Productie normen'!$B$35:$C$41,2,FALSE),FALSE)))/VLOOKUP(B1533,'2-Kosten per locatie'!$A$12:$C$15,3,FALSE)</f>
        <v>0</v>
      </c>
      <c r="P1533" s="290">
        <f t="shared" si="123"/>
        <v>0</v>
      </c>
      <c r="Q1533" s="291"/>
      <c r="S1533" s="292">
        <f t="shared" si="124"/>
        <v>0</v>
      </c>
    </row>
    <row r="1534" spans="1:19" ht="14.1" customHeight="1">
      <c r="A1534" s="38">
        <v>1534</v>
      </c>
      <c r="B1534" s="253" t="s">
        <v>38</v>
      </c>
      <c r="C1534" s="253" t="s">
        <v>986</v>
      </c>
      <c r="D1534" s="284" t="s">
        <v>372</v>
      </c>
      <c r="E1534" s="49" t="s">
        <v>2065</v>
      </c>
      <c r="F1534" s="50" t="s">
        <v>771</v>
      </c>
      <c r="G1534" s="268" t="s">
        <v>50</v>
      </c>
      <c r="H1534" s="268" t="s">
        <v>164</v>
      </c>
      <c r="I1534" s="286">
        <v>2.444</v>
      </c>
      <c r="J1534" s="287">
        <f t="shared" si="120"/>
        <v>200</v>
      </c>
      <c r="K1534" s="288">
        <v>200</v>
      </c>
      <c r="L1534" s="288"/>
      <c r="M1534" s="289" t="e">
        <f t="shared" si="121"/>
        <v>#DIV/0!</v>
      </c>
      <c r="N1534" s="289">
        <f t="shared" si="122"/>
        <v>0</v>
      </c>
      <c r="O1534" s="290">
        <f>IF(K1534="nio",0,IF(K1534&gt;0,VLOOKUP(G1534,'3-Productie normen'!A:K,VLOOKUP(K1534,'3-Productie normen'!$B$35:$C$41,2,FALSE),FALSE)))/VLOOKUP(B1534,'2-Kosten per locatie'!$A$12:$C$15,3,FALSE)</f>
        <v>0</v>
      </c>
      <c r="P1534" s="290">
        <f t="shared" si="123"/>
        <v>0</v>
      </c>
      <c r="Q1534" s="291"/>
      <c r="S1534" s="292">
        <f t="shared" si="124"/>
        <v>488.8</v>
      </c>
    </row>
    <row r="1535" spans="1:19" ht="14.1" customHeight="1">
      <c r="A1535" s="38">
        <v>1535</v>
      </c>
      <c r="B1535" s="253" t="s">
        <v>38</v>
      </c>
      <c r="C1535" s="253" t="s">
        <v>986</v>
      </c>
      <c r="D1535" s="284" t="s">
        <v>372</v>
      </c>
      <c r="E1535" s="49" t="s">
        <v>2066</v>
      </c>
      <c r="F1535" s="50" t="s">
        <v>1411</v>
      </c>
      <c r="G1535" s="268" t="s">
        <v>47</v>
      </c>
      <c r="H1535" s="268" t="s">
        <v>164</v>
      </c>
      <c r="I1535" s="286">
        <v>2.4440002158629999</v>
      </c>
      <c r="J1535" s="287">
        <f t="shared" ref="J1535:J1598" si="125">SUM(K1535:L1535)</f>
        <v>80</v>
      </c>
      <c r="K1535" s="288">
        <v>80</v>
      </c>
      <c r="L1535" s="288"/>
      <c r="M1535" s="289" t="e">
        <f t="shared" ref="M1535:M1598" si="126">IF(K1535="nio",0,IF(K1535&gt;0,K1535*I1535/O1535,0))</f>
        <v>#DIV/0!</v>
      </c>
      <c r="N1535" s="289">
        <f t="shared" ref="N1535:N1598" si="127">IF(L1535&gt;0,L1535*I1535/P1535,0)</f>
        <v>0</v>
      </c>
      <c r="O1535" s="290">
        <f>IF(K1535="nio",0,IF(K1535&gt;0,VLOOKUP(G1535,'3-Productie normen'!A:K,VLOOKUP(K1535,'3-Productie normen'!$B$35:$C$41,2,FALSE),FALSE)))/VLOOKUP(B1535,'2-Kosten per locatie'!$A$12:$C$15,3,FALSE)</f>
        <v>0</v>
      </c>
      <c r="P1535" s="290">
        <f t="shared" ref="P1535:P1598" si="128">IF(L1535&gt;0,O1535*$P$8,0)</f>
        <v>0</v>
      </c>
      <c r="Q1535" s="291"/>
      <c r="S1535" s="292">
        <f t="shared" ref="S1535:S1598" si="129">J1535*I1535</f>
        <v>195.52001726903998</v>
      </c>
    </row>
    <row r="1536" spans="1:19" ht="14.1" customHeight="1">
      <c r="A1536" s="38">
        <v>1536</v>
      </c>
      <c r="B1536" s="253" t="s">
        <v>38</v>
      </c>
      <c r="C1536" s="253" t="s">
        <v>986</v>
      </c>
      <c r="D1536" s="284" t="s">
        <v>372</v>
      </c>
      <c r="E1536" s="49" t="s">
        <v>2067</v>
      </c>
      <c r="F1536" s="50" t="s">
        <v>138</v>
      </c>
      <c r="G1536" s="194" t="s">
        <v>65</v>
      </c>
      <c r="H1536" s="268" t="s">
        <v>164</v>
      </c>
      <c r="I1536" s="286">
        <v>4.3725313618520003</v>
      </c>
      <c r="J1536" s="287">
        <f t="shared" si="125"/>
        <v>0</v>
      </c>
      <c r="K1536" s="288" t="s">
        <v>104</v>
      </c>
      <c r="L1536" s="288"/>
      <c r="M1536" s="289">
        <f t="shared" si="126"/>
        <v>0</v>
      </c>
      <c r="N1536" s="289">
        <f t="shared" si="127"/>
        <v>0</v>
      </c>
      <c r="O1536" s="290">
        <f>IF(K1536="nio",0,IF(K1536&gt;0,VLOOKUP(G1536,'3-Productie normen'!A:K,VLOOKUP(K1536,'3-Productie normen'!$B$35:$C$41,2,FALSE),FALSE)))/VLOOKUP(B1536,'2-Kosten per locatie'!$A$12:$C$15,3,FALSE)</f>
        <v>0</v>
      </c>
      <c r="P1536" s="290">
        <f t="shared" si="128"/>
        <v>0</v>
      </c>
      <c r="Q1536" s="291"/>
      <c r="S1536" s="292">
        <f t="shared" si="129"/>
        <v>0</v>
      </c>
    </row>
    <row r="1537" spans="1:19" ht="14.1" customHeight="1">
      <c r="A1537" s="38">
        <v>1537</v>
      </c>
      <c r="B1537" s="253" t="s">
        <v>38</v>
      </c>
      <c r="C1537" s="253" t="s">
        <v>986</v>
      </c>
      <c r="D1537" s="284" t="s">
        <v>372</v>
      </c>
      <c r="E1537" s="49" t="s">
        <v>2068</v>
      </c>
      <c r="F1537" s="50" t="s">
        <v>289</v>
      </c>
      <c r="G1537" s="194" t="s">
        <v>65</v>
      </c>
      <c r="H1537" s="268" t="s">
        <v>164</v>
      </c>
      <c r="I1537" s="286">
        <v>4.0297442808800001</v>
      </c>
      <c r="J1537" s="287">
        <f t="shared" si="125"/>
        <v>0</v>
      </c>
      <c r="K1537" s="288" t="s">
        <v>104</v>
      </c>
      <c r="L1537" s="288"/>
      <c r="M1537" s="289">
        <f t="shared" si="126"/>
        <v>0</v>
      </c>
      <c r="N1537" s="289">
        <f t="shared" si="127"/>
        <v>0</v>
      </c>
      <c r="O1537" s="290">
        <f>IF(K1537="nio",0,IF(K1537&gt;0,VLOOKUP(G1537,'3-Productie normen'!A:K,VLOOKUP(K1537,'3-Productie normen'!$B$35:$C$41,2,FALSE),FALSE)))/VLOOKUP(B1537,'2-Kosten per locatie'!$A$12:$C$15,3,FALSE)</f>
        <v>0</v>
      </c>
      <c r="P1537" s="290">
        <f t="shared" si="128"/>
        <v>0</v>
      </c>
      <c r="Q1537" s="291"/>
      <c r="S1537" s="292">
        <f t="shared" si="129"/>
        <v>0</v>
      </c>
    </row>
    <row r="1538" spans="1:19" ht="14.1" customHeight="1">
      <c r="A1538" s="38">
        <v>1538</v>
      </c>
      <c r="B1538" s="253" t="s">
        <v>38</v>
      </c>
      <c r="C1538" s="253" t="s">
        <v>986</v>
      </c>
      <c r="D1538" s="284" t="s">
        <v>918</v>
      </c>
      <c r="E1538" s="49" t="s">
        <v>2069</v>
      </c>
      <c r="F1538" s="50" t="s">
        <v>2070</v>
      </c>
      <c r="G1538" s="194" t="s">
        <v>65</v>
      </c>
      <c r="H1538" s="268" t="s">
        <v>139</v>
      </c>
      <c r="I1538" s="286">
        <v>7.13</v>
      </c>
      <c r="J1538" s="287">
        <f t="shared" si="125"/>
        <v>0</v>
      </c>
      <c r="K1538" s="288" t="s">
        <v>104</v>
      </c>
      <c r="L1538" s="288"/>
      <c r="M1538" s="289">
        <f t="shared" si="126"/>
        <v>0</v>
      </c>
      <c r="N1538" s="289">
        <f t="shared" si="127"/>
        <v>0</v>
      </c>
      <c r="O1538" s="290">
        <f>IF(K1538="nio",0,IF(K1538&gt;0,VLOOKUP(G1538,'3-Productie normen'!A:K,VLOOKUP(K1538,'3-Productie normen'!$B$35:$C$41,2,FALSE),FALSE)))/VLOOKUP(B1538,'2-Kosten per locatie'!$A$12:$C$15,3,FALSE)</f>
        <v>0</v>
      </c>
      <c r="P1538" s="290">
        <f t="shared" si="128"/>
        <v>0</v>
      </c>
      <c r="Q1538" s="291"/>
      <c r="S1538" s="292">
        <f t="shared" si="129"/>
        <v>0</v>
      </c>
    </row>
    <row r="1539" spans="1:19" ht="14.1" customHeight="1">
      <c r="A1539" s="38">
        <v>1539</v>
      </c>
      <c r="B1539" s="253" t="s">
        <v>38</v>
      </c>
      <c r="C1539" s="253" t="s">
        <v>986</v>
      </c>
      <c r="D1539" s="284" t="s">
        <v>918</v>
      </c>
      <c r="E1539" s="49" t="s">
        <v>2071</v>
      </c>
      <c r="F1539" s="50" t="s">
        <v>2072</v>
      </c>
      <c r="G1539" s="268" t="s">
        <v>49</v>
      </c>
      <c r="H1539" s="268" t="s">
        <v>139</v>
      </c>
      <c r="I1539" s="286">
        <v>14.522954999996999</v>
      </c>
      <c r="J1539" s="287">
        <f t="shared" si="125"/>
        <v>200</v>
      </c>
      <c r="K1539" s="288">
        <v>200</v>
      </c>
      <c r="L1539" s="288"/>
      <c r="M1539" s="289" t="e">
        <f t="shared" si="126"/>
        <v>#DIV/0!</v>
      </c>
      <c r="N1539" s="289">
        <f t="shared" si="127"/>
        <v>0</v>
      </c>
      <c r="O1539" s="290">
        <f>IF(K1539="nio",0,IF(K1539&gt;0,VLOOKUP(G1539,'3-Productie normen'!A:K,VLOOKUP(K1539,'3-Productie normen'!$B$35:$C$41,2,FALSE),FALSE)))/VLOOKUP(B1539,'2-Kosten per locatie'!$A$12:$C$15,3,FALSE)</f>
        <v>0</v>
      </c>
      <c r="P1539" s="290">
        <f t="shared" si="128"/>
        <v>0</v>
      </c>
      <c r="Q1539" s="291"/>
      <c r="S1539" s="292">
        <f t="shared" si="129"/>
        <v>2904.5909999994001</v>
      </c>
    </row>
    <row r="1540" spans="1:19" ht="14.1" customHeight="1">
      <c r="A1540" s="38">
        <v>1540</v>
      </c>
      <c r="B1540" s="253" t="s">
        <v>38</v>
      </c>
      <c r="C1540" s="253" t="s">
        <v>986</v>
      </c>
      <c r="D1540" s="284" t="s">
        <v>918</v>
      </c>
      <c r="E1540" s="49" t="s">
        <v>2073</v>
      </c>
      <c r="F1540" s="50" t="s">
        <v>2074</v>
      </c>
      <c r="G1540" s="194" t="s">
        <v>65</v>
      </c>
      <c r="H1540" s="268" t="s">
        <v>139</v>
      </c>
      <c r="I1540" s="286">
        <v>35.339874999999999</v>
      </c>
      <c r="J1540" s="287">
        <f t="shared" si="125"/>
        <v>0</v>
      </c>
      <c r="K1540" s="288" t="s">
        <v>104</v>
      </c>
      <c r="L1540" s="288"/>
      <c r="M1540" s="289">
        <f t="shared" si="126"/>
        <v>0</v>
      </c>
      <c r="N1540" s="289">
        <f t="shared" si="127"/>
        <v>0</v>
      </c>
      <c r="O1540" s="290">
        <f>IF(K1540="nio",0,IF(K1540&gt;0,VLOOKUP(G1540,'3-Productie normen'!A:K,VLOOKUP(K1540,'3-Productie normen'!$B$35:$C$41,2,FALSE),FALSE)))/VLOOKUP(B1540,'2-Kosten per locatie'!$A$12:$C$15,3,FALSE)</f>
        <v>0</v>
      </c>
      <c r="P1540" s="290">
        <f t="shared" si="128"/>
        <v>0</v>
      </c>
      <c r="Q1540" s="291"/>
      <c r="S1540" s="292">
        <f t="shared" si="129"/>
        <v>0</v>
      </c>
    </row>
    <row r="1541" spans="1:19" ht="14.1" customHeight="1">
      <c r="A1541" s="38">
        <v>1541</v>
      </c>
      <c r="B1541" s="253" t="s">
        <v>38</v>
      </c>
      <c r="C1541" s="253" t="s">
        <v>986</v>
      </c>
      <c r="D1541" s="284" t="s">
        <v>918</v>
      </c>
      <c r="E1541" s="49" t="s">
        <v>2075</v>
      </c>
      <c r="F1541" s="50" t="s">
        <v>2076</v>
      </c>
      <c r="G1541" s="271" t="s">
        <v>58</v>
      </c>
      <c r="H1541" s="268" t="s">
        <v>139</v>
      </c>
      <c r="I1541" s="286">
        <v>3.1475499999999998</v>
      </c>
      <c r="J1541" s="287">
        <f t="shared" si="125"/>
        <v>200</v>
      </c>
      <c r="K1541" s="288">
        <v>200</v>
      </c>
      <c r="L1541" s="288"/>
      <c r="M1541" s="289" t="e">
        <f t="shared" si="126"/>
        <v>#DIV/0!</v>
      </c>
      <c r="N1541" s="289">
        <f t="shared" si="127"/>
        <v>0</v>
      </c>
      <c r="O1541" s="290">
        <f>IF(K1541="nio",0,IF(K1541&gt;0,VLOOKUP(G1541,'3-Productie normen'!A:K,VLOOKUP(K1541,'3-Productie normen'!$B$35:$C$41,2,FALSE),FALSE)))/VLOOKUP(B1541,'2-Kosten per locatie'!$A$12:$C$15,3,FALSE)</f>
        <v>0</v>
      </c>
      <c r="P1541" s="290">
        <f t="shared" si="128"/>
        <v>0</v>
      </c>
      <c r="Q1541" s="291"/>
      <c r="S1541" s="292">
        <f t="shared" si="129"/>
        <v>629.51</v>
      </c>
    </row>
    <row r="1542" spans="1:19" ht="14.1" customHeight="1">
      <c r="A1542" s="38">
        <v>1542</v>
      </c>
      <c r="B1542" s="253" t="s">
        <v>38</v>
      </c>
      <c r="C1542" s="253" t="s">
        <v>986</v>
      </c>
      <c r="D1542" s="284" t="s">
        <v>918</v>
      </c>
      <c r="E1542" s="49" t="s">
        <v>2077</v>
      </c>
      <c r="F1542" s="50" t="s">
        <v>2078</v>
      </c>
      <c r="G1542" s="194" t="s">
        <v>65</v>
      </c>
      <c r="H1542" s="268" t="s">
        <v>139</v>
      </c>
      <c r="I1542" s="286">
        <v>199.28205</v>
      </c>
      <c r="J1542" s="287">
        <f t="shared" si="125"/>
        <v>0</v>
      </c>
      <c r="K1542" s="288" t="s">
        <v>104</v>
      </c>
      <c r="L1542" s="288"/>
      <c r="M1542" s="289">
        <f t="shared" si="126"/>
        <v>0</v>
      </c>
      <c r="N1542" s="289">
        <f t="shared" si="127"/>
        <v>0</v>
      </c>
      <c r="O1542" s="290">
        <f>IF(K1542="nio",0,IF(K1542&gt;0,VLOOKUP(G1542,'3-Productie normen'!A:K,VLOOKUP(K1542,'3-Productie normen'!$B$35:$C$41,2,FALSE),FALSE)))/VLOOKUP(B1542,'2-Kosten per locatie'!$A$12:$C$15,3,FALSE)</f>
        <v>0</v>
      </c>
      <c r="P1542" s="290">
        <f t="shared" si="128"/>
        <v>0</v>
      </c>
      <c r="Q1542" s="291"/>
      <c r="S1542" s="292">
        <f t="shared" si="129"/>
        <v>0</v>
      </c>
    </row>
    <row r="1543" spans="1:19" ht="14.1" customHeight="1">
      <c r="A1543" s="38">
        <v>1543</v>
      </c>
      <c r="B1543" s="253" t="s">
        <v>38</v>
      </c>
      <c r="C1543" s="253" t="s">
        <v>986</v>
      </c>
      <c r="D1543" s="284" t="s">
        <v>918</v>
      </c>
      <c r="E1543" s="49" t="s">
        <v>2079</v>
      </c>
      <c r="F1543" s="50" t="s">
        <v>210</v>
      </c>
      <c r="G1543" s="268" t="s">
        <v>49</v>
      </c>
      <c r="H1543" s="268" t="s">
        <v>139</v>
      </c>
      <c r="I1543" s="286">
        <v>61.959111176611003</v>
      </c>
      <c r="J1543" s="287">
        <f t="shared" si="125"/>
        <v>200</v>
      </c>
      <c r="K1543" s="288">
        <v>200</v>
      </c>
      <c r="L1543" s="288"/>
      <c r="M1543" s="289" t="e">
        <f t="shared" si="126"/>
        <v>#DIV/0!</v>
      </c>
      <c r="N1543" s="289">
        <f t="shared" si="127"/>
        <v>0</v>
      </c>
      <c r="O1543" s="290">
        <f>IF(K1543="nio",0,IF(K1543&gt;0,VLOOKUP(G1543,'3-Productie normen'!A:K,VLOOKUP(K1543,'3-Productie normen'!$B$35:$C$41,2,FALSE),FALSE)))/VLOOKUP(B1543,'2-Kosten per locatie'!$A$12:$C$15,3,FALSE)</f>
        <v>0</v>
      </c>
      <c r="P1543" s="290">
        <f t="shared" si="128"/>
        <v>0</v>
      </c>
      <c r="Q1543" s="291"/>
      <c r="S1543" s="292">
        <f t="shared" si="129"/>
        <v>12391.822235322201</v>
      </c>
    </row>
    <row r="1544" spans="1:19" ht="14.1" customHeight="1">
      <c r="A1544" s="38">
        <v>1544</v>
      </c>
      <c r="B1544" s="253" t="s">
        <v>38</v>
      </c>
      <c r="C1544" s="253" t="s">
        <v>986</v>
      </c>
      <c r="D1544" s="284" t="s">
        <v>918</v>
      </c>
      <c r="E1544" s="49" t="s">
        <v>2080</v>
      </c>
      <c r="F1544" s="50" t="s">
        <v>610</v>
      </c>
      <c r="G1544" s="271" t="s">
        <v>58</v>
      </c>
      <c r="H1544" s="268" t="s">
        <v>139</v>
      </c>
      <c r="I1544" s="286">
        <v>8.7388498164250006</v>
      </c>
      <c r="J1544" s="287">
        <f t="shared" si="125"/>
        <v>200</v>
      </c>
      <c r="K1544" s="288">
        <v>200</v>
      </c>
      <c r="L1544" s="288"/>
      <c r="M1544" s="289" t="e">
        <f t="shared" si="126"/>
        <v>#DIV/0!</v>
      </c>
      <c r="N1544" s="289">
        <f t="shared" si="127"/>
        <v>0</v>
      </c>
      <c r="O1544" s="290">
        <f>IF(K1544="nio",0,IF(K1544&gt;0,VLOOKUP(G1544,'3-Productie normen'!A:K,VLOOKUP(K1544,'3-Productie normen'!$B$35:$C$41,2,FALSE),FALSE)))/VLOOKUP(B1544,'2-Kosten per locatie'!$A$12:$C$15,3,FALSE)</f>
        <v>0</v>
      </c>
      <c r="P1544" s="290">
        <f t="shared" si="128"/>
        <v>0</v>
      </c>
      <c r="Q1544" s="291"/>
      <c r="S1544" s="292">
        <f t="shared" si="129"/>
        <v>1747.7699632850001</v>
      </c>
    </row>
    <row r="1545" spans="1:19" ht="14.1" customHeight="1">
      <c r="A1545" s="38">
        <v>1545</v>
      </c>
      <c r="B1545" s="253" t="s">
        <v>38</v>
      </c>
      <c r="C1545" s="253" t="s">
        <v>986</v>
      </c>
      <c r="D1545" s="284" t="s">
        <v>96</v>
      </c>
      <c r="E1545" s="49" t="s">
        <v>940</v>
      </c>
      <c r="F1545" s="50" t="s">
        <v>210</v>
      </c>
      <c r="G1545" s="268" t="s">
        <v>49</v>
      </c>
      <c r="H1545" s="268" t="s">
        <v>164</v>
      </c>
      <c r="I1545" s="286">
        <v>138.258340711106</v>
      </c>
      <c r="J1545" s="287">
        <f t="shared" si="125"/>
        <v>200</v>
      </c>
      <c r="K1545" s="288">
        <v>200</v>
      </c>
      <c r="L1545" s="288"/>
      <c r="M1545" s="289" t="e">
        <f t="shared" si="126"/>
        <v>#DIV/0!</v>
      </c>
      <c r="N1545" s="289">
        <f t="shared" si="127"/>
        <v>0</v>
      </c>
      <c r="O1545" s="290">
        <f>IF(K1545="nio",0,IF(K1545&gt;0,VLOOKUP(G1545,'3-Productie normen'!A:K,VLOOKUP(K1545,'3-Productie normen'!$B$35:$C$41,2,FALSE),FALSE)))/VLOOKUP(B1545,'2-Kosten per locatie'!$A$12:$C$15,3,FALSE)</f>
        <v>0</v>
      </c>
      <c r="P1545" s="290">
        <f t="shared" si="128"/>
        <v>0</v>
      </c>
      <c r="Q1545" s="291"/>
      <c r="S1545" s="292">
        <f t="shared" si="129"/>
        <v>27651.668142221199</v>
      </c>
    </row>
    <row r="1546" spans="1:19" ht="14.1" customHeight="1">
      <c r="A1546" s="38">
        <v>1546</v>
      </c>
      <c r="B1546" s="253" t="s">
        <v>38</v>
      </c>
      <c r="C1546" s="253" t="s">
        <v>986</v>
      </c>
      <c r="D1546" s="284" t="s">
        <v>96</v>
      </c>
      <c r="E1546" s="49" t="s">
        <v>942</v>
      </c>
      <c r="F1546" s="50" t="s">
        <v>231</v>
      </c>
      <c r="G1546" s="268" t="s">
        <v>53</v>
      </c>
      <c r="H1546" s="268" t="s">
        <v>142</v>
      </c>
      <c r="I1546" s="286">
        <v>26.152630839208001</v>
      </c>
      <c r="J1546" s="287">
        <f t="shared" si="125"/>
        <v>200</v>
      </c>
      <c r="K1546" s="288">
        <v>200</v>
      </c>
      <c r="L1546" s="288"/>
      <c r="M1546" s="289" t="e">
        <f t="shared" si="126"/>
        <v>#DIV/0!</v>
      </c>
      <c r="N1546" s="289">
        <f t="shared" si="127"/>
        <v>0</v>
      </c>
      <c r="O1546" s="290">
        <f>IF(K1546="nio",0,IF(K1546&gt;0,VLOOKUP(G1546,'3-Productie normen'!A:K,VLOOKUP(K1546,'3-Productie normen'!$B$35:$C$41,2,FALSE),FALSE)))/VLOOKUP(B1546,'2-Kosten per locatie'!$A$12:$C$15,3,FALSE)</f>
        <v>0</v>
      </c>
      <c r="P1546" s="290">
        <f t="shared" si="128"/>
        <v>0</v>
      </c>
      <c r="Q1546" s="291"/>
      <c r="S1546" s="292">
        <f t="shared" si="129"/>
        <v>5230.5261678416</v>
      </c>
    </row>
    <row r="1547" spans="1:19" ht="14.1" customHeight="1">
      <c r="A1547" s="38">
        <v>1547</v>
      </c>
      <c r="B1547" s="253" t="s">
        <v>38</v>
      </c>
      <c r="C1547" s="253" t="s">
        <v>986</v>
      </c>
      <c r="D1547" s="284" t="s">
        <v>96</v>
      </c>
      <c r="E1547" s="49" t="s">
        <v>943</v>
      </c>
      <c r="F1547" s="50" t="s">
        <v>231</v>
      </c>
      <c r="G1547" s="268" t="s">
        <v>53</v>
      </c>
      <c r="H1547" s="268" t="s">
        <v>142</v>
      </c>
      <c r="I1547" s="286">
        <v>19.725600680048</v>
      </c>
      <c r="J1547" s="287">
        <f t="shared" si="125"/>
        <v>200</v>
      </c>
      <c r="K1547" s="288">
        <v>200</v>
      </c>
      <c r="L1547" s="288"/>
      <c r="M1547" s="289" t="e">
        <f t="shared" si="126"/>
        <v>#DIV/0!</v>
      </c>
      <c r="N1547" s="289">
        <f t="shared" si="127"/>
        <v>0</v>
      </c>
      <c r="O1547" s="290">
        <f>IF(K1547="nio",0,IF(K1547&gt;0,VLOOKUP(G1547,'3-Productie normen'!A:K,VLOOKUP(K1547,'3-Productie normen'!$B$35:$C$41,2,FALSE),FALSE)))/VLOOKUP(B1547,'2-Kosten per locatie'!$A$12:$C$15,3,FALSE)</f>
        <v>0</v>
      </c>
      <c r="P1547" s="290">
        <f t="shared" si="128"/>
        <v>0</v>
      </c>
      <c r="Q1547" s="291"/>
      <c r="S1547" s="292">
        <f t="shared" si="129"/>
        <v>3945.1201360096002</v>
      </c>
    </row>
    <row r="1548" spans="1:19" ht="14.1" customHeight="1">
      <c r="A1548" s="38">
        <v>1548</v>
      </c>
      <c r="B1548" s="253" t="s">
        <v>38</v>
      </c>
      <c r="C1548" s="253" t="s">
        <v>986</v>
      </c>
      <c r="D1548" s="284" t="s">
        <v>96</v>
      </c>
      <c r="E1548" s="49" t="s">
        <v>2081</v>
      </c>
      <c r="F1548" s="50" t="s">
        <v>2082</v>
      </c>
      <c r="G1548" s="268" t="s">
        <v>47</v>
      </c>
      <c r="H1548" s="268" t="s">
        <v>142</v>
      </c>
      <c r="I1548" s="286">
        <v>19.724325066694998</v>
      </c>
      <c r="J1548" s="287">
        <f t="shared" si="125"/>
        <v>80</v>
      </c>
      <c r="K1548" s="288">
        <v>80</v>
      </c>
      <c r="L1548" s="288"/>
      <c r="M1548" s="289" t="e">
        <f t="shared" si="126"/>
        <v>#DIV/0!</v>
      </c>
      <c r="N1548" s="289">
        <f t="shared" si="127"/>
        <v>0</v>
      </c>
      <c r="O1548" s="290">
        <f>IF(K1548="nio",0,IF(K1548&gt;0,VLOOKUP(G1548,'3-Productie normen'!A:K,VLOOKUP(K1548,'3-Productie normen'!$B$35:$C$41,2,FALSE),FALSE)))/VLOOKUP(B1548,'2-Kosten per locatie'!$A$12:$C$15,3,FALSE)</f>
        <v>0</v>
      </c>
      <c r="P1548" s="290">
        <f t="shared" si="128"/>
        <v>0</v>
      </c>
      <c r="Q1548" s="291"/>
      <c r="S1548" s="292">
        <f t="shared" si="129"/>
        <v>1577.9460053355999</v>
      </c>
    </row>
    <row r="1549" spans="1:19" ht="14.1" customHeight="1">
      <c r="A1549" s="38">
        <v>1549</v>
      </c>
      <c r="B1549" s="253" t="s">
        <v>38</v>
      </c>
      <c r="C1549" s="253" t="s">
        <v>986</v>
      </c>
      <c r="D1549" s="284" t="s">
        <v>96</v>
      </c>
      <c r="E1549" s="49" t="s">
        <v>2083</v>
      </c>
      <c r="F1549" s="50" t="s">
        <v>980</v>
      </c>
      <c r="G1549" s="268" t="s">
        <v>47</v>
      </c>
      <c r="H1549" s="268" t="s">
        <v>164</v>
      </c>
      <c r="I1549" s="286">
        <v>19.725653435222</v>
      </c>
      <c r="J1549" s="287">
        <f t="shared" si="125"/>
        <v>80</v>
      </c>
      <c r="K1549" s="288">
        <v>80</v>
      </c>
      <c r="L1549" s="288"/>
      <c r="M1549" s="289" t="e">
        <f t="shared" si="126"/>
        <v>#DIV/0!</v>
      </c>
      <c r="N1549" s="289">
        <f t="shared" si="127"/>
        <v>0</v>
      </c>
      <c r="O1549" s="290">
        <f>IF(K1549="nio",0,IF(K1549&gt;0,VLOOKUP(G1549,'3-Productie normen'!A:K,VLOOKUP(K1549,'3-Productie normen'!$B$35:$C$41,2,FALSE),FALSE)))/VLOOKUP(B1549,'2-Kosten per locatie'!$A$12:$C$15,3,FALSE)</f>
        <v>0</v>
      </c>
      <c r="P1549" s="290">
        <f t="shared" si="128"/>
        <v>0</v>
      </c>
      <c r="Q1549" s="291"/>
      <c r="S1549" s="292">
        <f t="shared" si="129"/>
        <v>1578.05227481776</v>
      </c>
    </row>
    <row r="1550" spans="1:19" ht="14.1" customHeight="1">
      <c r="A1550" s="38">
        <v>1550</v>
      </c>
      <c r="B1550" s="253" t="s">
        <v>38</v>
      </c>
      <c r="C1550" s="253" t="s">
        <v>986</v>
      </c>
      <c r="D1550" s="284" t="s">
        <v>96</v>
      </c>
      <c r="E1550" s="49" t="s">
        <v>2084</v>
      </c>
      <c r="F1550" s="50" t="s">
        <v>2085</v>
      </c>
      <c r="G1550" s="268" t="s">
        <v>54</v>
      </c>
      <c r="H1550" s="268" t="s">
        <v>164</v>
      </c>
      <c r="I1550" s="286">
        <v>19.724917031979</v>
      </c>
      <c r="J1550" s="287">
        <f t="shared" si="125"/>
        <v>200</v>
      </c>
      <c r="K1550" s="288">
        <v>200</v>
      </c>
      <c r="L1550" s="288"/>
      <c r="M1550" s="289" t="e">
        <f t="shared" si="126"/>
        <v>#DIV/0!</v>
      </c>
      <c r="N1550" s="289">
        <f t="shared" si="127"/>
        <v>0</v>
      </c>
      <c r="O1550" s="290">
        <f>IF(K1550="nio",0,IF(K1550&gt;0,VLOOKUP(G1550,'3-Productie normen'!A:K,VLOOKUP(K1550,'3-Productie normen'!$B$35:$C$41,2,FALSE),FALSE)))/VLOOKUP(B1550,'2-Kosten per locatie'!$A$12:$C$15,3,FALSE)</f>
        <v>0</v>
      </c>
      <c r="P1550" s="290">
        <f t="shared" si="128"/>
        <v>0</v>
      </c>
      <c r="Q1550" s="291"/>
      <c r="S1550" s="292">
        <f t="shared" si="129"/>
        <v>3944.9834063958001</v>
      </c>
    </row>
    <row r="1551" spans="1:19" ht="14.1" customHeight="1">
      <c r="A1551" s="38">
        <v>1551</v>
      </c>
      <c r="B1551" s="253" t="s">
        <v>38</v>
      </c>
      <c r="C1551" s="253" t="s">
        <v>986</v>
      </c>
      <c r="D1551" s="284" t="s">
        <v>96</v>
      </c>
      <c r="E1551" s="49" t="s">
        <v>2086</v>
      </c>
      <c r="F1551" s="50" t="s">
        <v>2087</v>
      </c>
      <c r="G1551" s="194" t="s">
        <v>65</v>
      </c>
      <c r="H1551" s="268" t="s">
        <v>142</v>
      </c>
      <c r="I1551" s="286">
        <v>9.5937617225959997</v>
      </c>
      <c r="J1551" s="287">
        <f t="shared" si="125"/>
        <v>0</v>
      </c>
      <c r="K1551" s="288" t="s">
        <v>104</v>
      </c>
      <c r="L1551" s="288"/>
      <c r="M1551" s="289">
        <f t="shared" si="126"/>
        <v>0</v>
      </c>
      <c r="N1551" s="289">
        <f t="shared" si="127"/>
        <v>0</v>
      </c>
      <c r="O1551" s="290">
        <f>IF(K1551="nio",0,IF(K1551&gt;0,VLOOKUP(G1551,'3-Productie normen'!A:K,VLOOKUP(K1551,'3-Productie normen'!$B$35:$C$41,2,FALSE),FALSE)))/VLOOKUP(B1551,'2-Kosten per locatie'!$A$12:$C$15,3,FALSE)</f>
        <v>0</v>
      </c>
      <c r="P1551" s="290">
        <f t="shared" si="128"/>
        <v>0</v>
      </c>
      <c r="Q1551" s="291"/>
      <c r="S1551" s="292">
        <f t="shared" si="129"/>
        <v>0</v>
      </c>
    </row>
    <row r="1552" spans="1:19" ht="14.1" customHeight="1">
      <c r="A1552" s="38">
        <v>1552</v>
      </c>
      <c r="B1552" s="253" t="s">
        <v>38</v>
      </c>
      <c r="C1552" s="253" t="s">
        <v>986</v>
      </c>
      <c r="D1552" s="284" t="s">
        <v>96</v>
      </c>
      <c r="E1552" s="49" t="s">
        <v>2088</v>
      </c>
      <c r="F1552" s="50" t="s">
        <v>2089</v>
      </c>
      <c r="G1552" s="268" t="s">
        <v>47</v>
      </c>
      <c r="H1552" s="268" t="s">
        <v>164</v>
      </c>
      <c r="I1552" s="286">
        <v>29.588796822923999</v>
      </c>
      <c r="J1552" s="287">
        <f t="shared" si="125"/>
        <v>80</v>
      </c>
      <c r="K1552" s="288">
        <v>80</v>
      </c>
      <c r="L1552" s="288"/>
      <c r="M1552" s="289" t="e">
        <f t="shared" si="126"/>
        <v>#DIV/0!</v>
      </c>
      <c r="N1552" s="289">
        <f t="shared" si="127"/>
        <v>0</v>
      </c>
      <c r="O1552" s="290">
        <f>IF(K1552="nio",0,IF(K1552&gt;0,VLOOKUP(G1552,'3-Productie normen'!A:K,VLOOKUP(K1552,'3-Productie normen'!$B$35:$C$41,2,FALSE),FALSE)))/VLOOKUP(B1552,'2-Kosten per locatie'!$A$12:$C$15,3,FALSE)</f>
        <v>0</v>
      </c>
      <c r="P1552" s="290">
        <f t="shared" si="128"/>
        <v>0</v>
      </c>
      <c r="Q1552" s="291"/>
      <c r="S1552" s="292">
        <f t="shared" si="129"/>
        <v>2367.1037458339201</v>
      </c>
    </row>
    <row r="1553" spans="1:19" ht="14.1" customHeight="1">
      <c r="A1553" s="38">
        <v>1553</v>
      </c>
      <c r="B1553" s="253" t="s">
        <v>38</v>
      </c>
      <c r="C1553" s="253" t="s">
        <v>986</v>
      </c>
      <c r="D1553" s="284" t="s">
        <v>96</v>
      </c>
      <c r="E1553" s="49" t="s">
        <v>2090</v>
      </c>
      <c r="F1553" s="50" t="s">
        <v>2089</v>
      </c>
      <c r="G1553" s="268" t="s">
        <v>47</v>
      </c>
      <c r="H1553" s="268" t="s">
        <v>164</v>
      </c>
      <c r="I1553" s="286">
        <v>83.410958391890006</v>
      </c>
      <c r="J1553" s="287">
        <f t="shared" si="125"/>
        <v>80</v>
      </c>
      <c r="K1553" s="288">
        <v>80</v>
      </c>
      <c r="L1553" s="288"/>
      <c r="M1553" s="289" t="e">
        <f t="shared" si="126"/>
        <v>#DIV/0!</v>
      </c>
      <c r="N1553" s="289">
        <f t="shared" si="127"/>
        <v>0</v>
      </c>
      <c r="O1553" s="290">
        <f>IF(K1553="nio",0,IF(K1553&gt;0,VLOOKUP(G1553,'3-Productie normen'!A:K,VLOOKUP(K1553,'3-Productie normen'!$B$35:$C$41,2,FALSE),FALSE)))/VLOOKUP(B1553,'2-Kosten per locatie'!$A$12:$C$15,3,FALSE)</f>
        <v>0</v>
      </c>
      <c r="P1553" s="290">
        <f t="shared" si="128"/>
        <v>0</v>
      </c>
      <c r="Q1553" s="291"/>
      <c r="S1553" s="292">
        <f t="shared" si="129"/>
        <v>6672.8766713512005</v>
      </c>
    </row>
    <row r="1554" spans="1:19" ht="14.1" customHeight="1">
      <c r="A1554" s="38">
        <v>1554</v>
      </c>
      <c r="B1554" s="253" t="s">
        <v>38</v>
      </c>
      <c r="C1554" s="253" t="s">
        <v>986</v>
      </c>
      <c r="D1554" s="284" t="s">
        <v>96</v>
      </c>
      <c r="E1554" s="49" t="s">
        <v>2091</v>
      </c>
      <c r="F1554" s="50" t="s">
        <v>2092</v>
      </c>
      <c r="G1554" s="194" t="s">
        <v>65</v>
      </c>
      <c r="H1554" s="268" t="s">
        <v>164</v>
      </c>
      <c r="I1554" s="286">
        <v>20.758288373090998</v>
      </c>
      <c r="J1554" s="287">
        <f t="shared" si="125"/>
        <v>0</v>
      </c>
      <c r="K1554" s="288" t="s">
        <v>104</v>
      </c>
      <c r="L1554" s="288"/>
      <c r="M1554" s="289">
        <f t="shared" si="126"/>
        <v>0</v>
      </c>
      <c r="N1554" s="289">
        <f t="shared" si="127"/>
        <v>0</v>
      </c>
      <c r="O1554" s="290">
        <f>IF(K1554="nio",0,IF(K1554&gt;0,VLOOKUP(G1554,'3-Productie normen'!A:K,VLOOKUP(K1554,'3-Productie normen'!$B$35:$C$41,2,FALSE),FALSE)))/VLOOKUP(B1554,'2-Kosten per locatie'!$A$12:$C$15,3,FALSE)</f>
        <v>0</v>
      </c>
      <c r="P1554" s="290">
        <f t="shared" si="128"/>
        <v>0</v>
      </c>
      <c r="Q1554" s="291"/>
      <c r="S1554" s="292">
        <f t="shared" si="129"/>
        <v>0</v>
      </c>
    </row>
    <row r="1555" spans="1:19" ht="14.1" customHeight="1">
      <c r="A1555" s="38">
        <v>1555</v>
      </c>
      <c r="B1555" s="253" t="s">
        <v>38</v>
      </c>
      <c r="C1555" s="253" t="s">
        <v>986</v>
      </c>
      <c r="D1555" s="284" t="s">
        <v>96</v>
      </c>
      <c r="E1555" s="49" t="s">
        <v>2093</v>
      </c>
      <c r="F1555" s="50" t="s">
        <v>2094</v>
      </c>
      <c r="G1555" s="268" t="s">
        <v>47</v>
      </c>
      <c r="H1555" s="268" t="s">
        <v>142</v>
      </c>
      <c r="I1555" s="286">
        <v>39.449491565991003</v>
      </c>
      <c r="J1555" s="287">
        <f t="shared" si="125"/>
        <v>80</v>
      </c>
      <c r="K1555" s="288">
        <v>80</v>
      </c>
      <c r="L1555" s="288"/>
      <c r="M1555" s="289" t="e">
        <f t="shared" si="126"/>
        <v>#DIV/0!</v>
      </c>
      <c r="N1555" s="289">
        <f t="shared" si="127"/>
        <v>0</v>
      </c>
      <c r="O1555" s="290">
        <f>IF(K1555="nio",0,IF(K1555&gt;0,VLOOKUP(G1555,'3-Productie normen'!A:K,VLOOKUP(K1555,'3-Productie normen'!$B$35:$C$41,2,FALSE),FALSE)))/VLOOKUP(B1555,'2-Kosten per locatie'!$A$12:$C$15,3,FALSE)</f>
        <v>0</v>
      </c>
      <c r="P1555" s="290">
        <f t="shared" si="128"/>
        <v>0</v>
      </c>
      <c r="Q1555" s="291"/>
      <c r="S1555" s="292">
        <f t="shared" si="129"/>
        <v>3155.9593252792802</v>
      </c>
    </row>
    <row r="1556" spans="1:19" ht="14.1" customHeight="1">
      <c r="A1556" s="38">
        <v>1556</v>
      </c>
      <c r="B1556" s="253" t="s">
        <v>38</v>
      </c>
      <c r="C1556" s="253" t="s">
        <v>986</v>
      </c>
      <c r="D1556" s="284" t="s">
        <v>96</v>
      </c>
      <c r="E1556" s="49" t="s">
        <v>2095</v>
      </c>
      <c r="F1556" s="50" t="s">
        <v>2096</v>
      </c>
      <c r="G1556" s="268" t="s">
        <v>47</v>
      </c>
      <c r="H1556" s="268" t="s">
        <v>142</v>
      </c>
      <c r="I1556" s="286">
        <v>39.449713246160997</v>
      </c>
      <c r="J1556" s="287">
        <f t="shared" si="125"/>
        <v>80</v>
      </c>
      <c r="K1556" s="288">
        <v>80</v>
      </c>
      <c r="L1556" s="288"/>
      <c r="M1556" s="289" t="e">
        <f t="shared" si="126"/>
        <v>#DIV/0!</v>
      </c>
      <c r="N1556" s="289">
        <f t="shared" si="127"/>
        <v>0</v>
      </c>
      <c r="O1556" s="290">
        <f>IF(K1556="nio",0,IF(K1556&gt;0,VLOOKUP(G1556,'3-Productie normen'!A:K,VLOOKUP(K1556,'3-Productie normen'!$B$35:$C$41,2,FALSE),FALSE)))/VLOOKUP(B1556,'2-Kosten per locatie'!$A$12:$C$15,3,FALSE)</f>
        <v>0</v>
      </c>
      <c r="P1556" s="290">
        <f t="shared" si="128"/>
        <v>0</v>
      </c>
      <c r="Q1556" s="291"/>
      <c r="S1556" s="292">
        <f t="shared" si="129"/>
        <v>3155.9770596928797</v>
      </c>
    </row>
    <row r="1557" spans="1:19" ht="14.1" customHeight="1">
      <c r="A1557" s="38">
        <v>1557</v>
      </c>
      <c r="B1557" s="253" t="s">
        <v>38</v>
      </c>
      <c r="C1557" s="253" t="s">
        <v>986</v>
      </c>
      <c r="D1557" s="284" t="s">
        <v>96</v>
      </c>
      <c r="E1557" s="49" t="s">
        <v>2097</v>
      </c>
      <c r="F1557" s="50" t="s">
        <v>2098</v>
      </c>
      <c r="G1557" s="268" t="s">
        <v>47</v>
      </c>
      <c r="H1557" s="268" t="s">
        <v>142</v>
      </c>
      <c r="I1557" s="286">
        <v>19.724927815859001</v>
      </c>
      <c r="J1557" s="287">
        <f t="shared" si="125"/>
        <v>80</v>
      </c>
      <c r="K1557" s="288">
        <v>80</v>
      </c>
      <c r="L1557" s="288"/>
      <c r="M1557" s="289" t="e">
        <f t="shared" si="126"/>
        <v>#DIV/0!</v>
      </c>
      <c r="N1557" s="289">
        <f t="shared" si="127"/>
        <v>0</v>
      </c>
      <c r="O1557" s="290">
        <f>IF(K1557="nio",0,IF(K1557&gt;0,VLOOKUP(G1557,'3-Productie normen'!A:K,VLOOKUP(K1557,'3-Productie normen'!$B$35:$C$41,2,FALSE),FALSE)))/VLOOKUP(B1557,'2-Kosten per locatie'!$A$12:$C$15,3,FALSE)</f>
        <v>0</v>
      </c>
      <c r="P1557" s="290">
        <f t="shared" si="128"/>
        <v>0</v>
      </c>
      <c r="Q1557" s="291"/>
      <c r="S1557" s="292">
        <f t="shared" si="129"/>
        <v>1577.9942252687201</v>
      </c>
    </row>
    <row r="1558" spans="1:19" ht="14.1" customHeight="1">
      <c r="A1558" s="38">
        <v>1558</v>
      </c>
      <c r="B1558" s="253" t="s">
        <v>38</v>
      </c>
      <c r="C1558" s="253" t="s">
        <v>986</v>
      </c>
      <c r="D1558" s="284" t="s">
        <v>96</v>
      </c>
      <c r="E1558" s="49" t="s">
        <v>2099</v>
      </c>
      <c r="F1558" s="50" t="s">
        <v>2100</v>
      </c>
      <c r="G1558" s="268" t="s">
        <v>47</v>
      </c>
      <c r="H1558" s="268" t="s">
        <v>142</v>
      </c>
      <c r="I1558" s="286">
        <v>19.725420137627001</v>
      </c>
      <c r="J1558" s="287">
        <f t="shared" si="125"/>
        <v>80</v>
      </c>
      <c r="K1558" s="288">
        <v>80</v>
      </c>
      <c r="L1558" s="288"/>
      <c r="M1558" s="289" t="e">
        <f t="shared" si="126"/>
        <v>#DIV/0!</v>
      </c>
      <c r="N1558" s="289">
        <f t="shared" si="127"/>
        <v>0</v>
      </c>
      <c r="O1558" s="290">
        <f>IF(K1558="nio",0,IF(K1558&gt;0,VLOOKUP(G1558,'3-Productie normen'!A:K,VLOOKUP(K1558,'3-Productie normen'!$B$35:$C$41,2,FALSE),FALSE)))/VLOOKUP(B1558,'2-Kosten per locatie'!$A$12:$C$15,3,FALSE)</f>
        <v>0</v>
      </c>
      <c r="P1558" s="290">
        <f t="shared" si="128"/>
        <v>0</v>
      </c>
      <c r="Q1558" s="291"/>
      <c r="S1558" s="292">
        <f t="shared" si="129"/>
        <v>1578.03361101016</v>
      </c>
    </row>
    <row r="1559" spans="1:19" ht="14.1" customHeight="1">
      <c r="A1559" s="38">
        <v>1559</v>
      </c>
      <c r="B1559" s="253" t="s">
        <v>38</v>
      </c>
      <c r="C1559" s="253" t="s">
        <v>986</v>
      </c>
      <c r="D1559" s="284" t="s">
        <v>96</v>
      </c>
      <c r="E1559" s="49" t="s">
        <v>2101</v>
      </c>
      <c r="F1559" s="50" t="s">
        <v>2102</v>
      </c>
      <c r="G1559" s="268" t="s">
        <v>47</v>
      </c>
      <c r="H1559" s="268" t="s">
        <v>142</v>
      </c>
      <c r="I1559" s="286">
        <v>19.725631087418002</v>
      </c>
      <c r="J1559" s="287">
        <f t="shared" si="125"/>
        <v>80</v>
      </c>
      <c r="K1559" s="288">
        <v>80</v>
      </c>
      <c r="L1559" s="288"/>
      <c r="M1559" s="289" t="e">
        <f t="shared" si="126"/>
        <v>#DIV/0!</v>
      </c>
      <c r="N1559" s="289">
        <f t="shared" si="127"/>
        <v>0</v>
      </c>
      <c r="O1559" s="290">
        <f>IF(K1559="nio",0,IF(K1559&gt;0,VLOOKUP(G1559,'3-Productie normen'!A:K,VLOOKUP(K1559,'3-Productie normen'!$B$35:$C$41,2,FALSE),FALSE)))/VLOOKUP(B1559,'2-Kosten per locatie'!$A$12:$C$15,3,FALSE)</f>
        <v>0</v>
      </c>
      <c r="P1559" s="290">
        <f t="shared" si="128"/>
        <v>0</v>
      </c>
      <c r="Q1559" s="291"/>
      <c r="S1559" s="292">
        <f t="shared" si="129"/>
        <v>1578.0504869934402</v>
      </c>
    </row>
    <row r="1560" spans="1:19" ht="14.1" customHeight="1">
      <c r="A1560" s="38">
        <v>1560</v>
      </c>
      <c r="B1560" s="253" t="s">
        <v>38</v>
      </c>
      <c r="C1560" s="253" t="s">
        <v>986</v>
      </c>
      <c r="D1560" s="284" t="s">
        <v>96</v>
      </c>
      <c r="E1560" s="49" t="s">
        <v>2103</v>
      </c>
      <c r="F1560" s="50" t="s">
        <v>2104</v>
      </c>
      <c r="G1560" s="268" t="s">
        <v>47</v>
      </c>
      <c r="H1560" s="268" t="s">
        <v>164</v>
      </c>
      <c r="I1560" s="286">
        <v>14.699811226894001</v>
      </c>
      <c r="J1560" s="287">
        <f t="shared" si="125"/>
        <v>80</v>
      </c>
      <c r="K1560" s="288">
        <v>80</v>
      </c>
      <c r="L1560" s="288"/>
      <c r="M1560" s="289" t="e">
        <f t="shared" si="126"/>
        <v>#DIV/0!</v>
      </c>
      <c r="N1560" s="289">
        <f t="shared" si="127"/>
        <v>0</v>
      </c>
      <c r="O1560" s="290">
        <f>IF(K1560="nio",0,IF(K1560&gt;0,VLOOKUP(G1560,'3-Productie normen'!A:K,VLOOKUP(K1560,'3-Productie normen'!$B$35:$C$41,2,FALSE),FALSE)))/VLOOKUP(B1560,'2-Kosten per locatie'!$A$12:$C$15,3,FALSE)</f>
        <v>0</v>
      </c>
      <c r="P1560" s="290">
        <f t="shared" si="128"/>
        <v>0</v>
      </c>
      <c r="Q1560" s="291"/>
      <c r="S1560" s="292">
        <f t="shared" si="129"/>
        <v>1175.9848981515202</v>
      </c>
    </row>
    <row r="1561" spans="1:19" ht="14.1" customHeight="1">
      <c r="A1561" s="38">
        <v>1561</v>
      </c>
      <c r="B1561" s="253" t="s">
        <v>38</v>
      </c>
      <c r="C1561" s="253" t="s">
        <v>986</v>
      </c>
      <c r="D1561" s="284" t="s">
        <v>96</v>
      </c>
      <c r="E1561" s="49" t="s">
        <v>2105</v>
      </c>
      <c r="F1561" s="50" t="s">
        <v>2106</v>
      </c>
      <c r="G1561" s="268" t="s">
        <v>47</v>
      </c>
      <c r="H1561" s="268" t="s">
        <v>164</v>
      </c>
      <c r="I1561" s="286">
        <v>8.8074925691990007</v>
      </c>
      <c r="J1561" s="287">
        <f t="shared" si="125"/>
        <v>80</v>
      </c>
      <c r="K1561" s="288">
        <v>80</v>
      </c>
      <c r="L1561" s="288"/>
      <c r="M1561" s="289" t="e">
        <f t="shared" si="126"/>
        <v>#DIV/0!</v>
      </c>
      <c r="N1561" s="289">
        <f t="shared" si="127"/>
        <v>0</v>
      </c>
      <c r="O1561" s="290">
        <f>IF(K1561="nio",0,IF(K1561&gt;0,VLOOKUP(G1561,'3-Productie normen'!A:K,VLOOKUP(K1561,'3-Productie normen'!$B$35:$C$41,2,FALSE),FALSE)))/VLOOKUP(B1561,'2-Kosten per locatie'!$A$12:$C$15,3,FALSE)</f>
        <v>0</v>
      </c>
      <c r="P1561" s="290">
        <f t="shared" si="128"/>
        <v>0</v>
      </c>
      <c r="Q1561" s="291"/>
      <c r="S1561" s="292">
        <f t="shared" si="129"/>
        <v>704.59940553592003</v>
      </c>
    </row>
    <row r="1562" spans="1:19" ht="14.1" customHeight="1">
      <c r="A1562" s="38">
        <v>1562</v>
      </c>
      <c r="B1562" s="253" t="s">
        <v>38</v>
      </c>
      <c r="C1562" s="253" t="s">
        <v>986</v>
      </c>
      <c r="D1562" s="284" t="s">
        <v>96</v>
      </c>
      <c r="E1562" s="49" t="s">
        <v>2107</v>
      </c>
      <c r="F1562" s="50" t="s">
        <v>610</v>
      </c>
      <c r="G1562" s="271" t="s">
        <v>58</v>
      </c>
      <c r="H1562" s="268" t="s">
        <v>164</v>
      </c>
      <c r="I1562" s="286">
        <v>4.48324842301</v>
      </c>
      <c r="J1562" s="287">
        <f t="shared" si="125"/>
        <v>200</v>
      </c>
      <c r="K1562" s="288">
        <v>200</v>
      </c>
      <c r="L1562" s="288"/>
      <c r="M1562" s="289" t="e">
        <f t="shared" si="126"/>
        <v>#DIV/0!</v>
      </c>
      <c r="N1562" s="289">
        <f t="shared" si="127"/>
        <v>0</v>
      </c>
      <c r="O1562" s="290">
        <f>IF(K1562="nio",0,IF(K1562&gt;0,VLOOKUP(G1562,'3-Productie normen'!A:K,VLOOKUP(K1562,'3-Productie normen'!$B$35:$C$41,2,FALSE),FALSE)))/VLOOKUP(B1562,'2-Kosten per locatie'!$A$12:$C$15,3,FALSE)</f>
        <v>0</v>
      </c>
      <c r="P1562" s="290">
        <f t="shared" si="128"/>
        <v>0</v>
      </c>
      <c r="Q1562" s="291"/>
      <c r="S1562" s="292">
        <f t="shared" si="129"/>
        <v>896.64968460199998</v>
      </c>
    </row>
    <row r="1563" spans="1:19" ht="14.1" customHeight="1">
      <c r="A1563" s="38">
        <v>1563</v>
      </c>
      <c r="B1563" s="253" t="s">
        <v>38</v>
      </c>
      <c r="C1563" s="253" t="s">
        <v>986</v>
      </c>
      <c r="D1563" s="284" t="s">
        <v>96</v>
      </c>
      <c r="E1563" s="49" t="s">
        <v>2108</v>
      </c>
      <c r="F1563" s="50" t="s">
        <v>610</v>
      </c>
      <c r="G1563" s="271" t="s">
        <v>58</v>
      </c>
      <c r="H1563" s="268" t="s">
        <v>164</v>
      </c>
      <c r="I1563" s="286">
        <v>5.6070000000000002</v>
      </c>
      <c r="J1563" s="287">
        <f t="shared" si="125"/>
        <v>200</v>
      </c>
      <c r="K1563" s="288">
        <v>200</v>
      </c>
      <c r="L1563" s="288"/>
      <c r="M1563" s="289" t="e">
        <f t="shared" si="126"/>
        <v>#DIV/0!</v>
      </c>
      <c r="N1563" s="289">
        <f t="shared" si="127"/>
        <v>0</v>
      </c>
      <c r="O1563" s="290">
        <f>IF(K1563="nio",0,IF(K1563&gt;0,VLOOKUP(G1563,'3-Productie normen'!A:K,VLOOKUP(K1563,'3-Productie normen'!$B$35:$C$41,2,FALSE),FALSE)))/VLOOKUP(B1563,'2-Kosten per locatie'!$A$12:$C$15,3,FALSE)</f>
        <v>0</v>
      </c>
      <c r="P1563" s="290">
        <f t="shared" si="128"/>
        <v>0</v>
      </c>
      <c r="Q1563" s="291"/>
      <c r="S1563" s="292">
        <f t="shared" si="129"/>
        <v>1121.4000000000001</v>
      </c>
    </row>
    <row r="1564" spans="1:19" ht="14.1" customHeight="1">
      <c r="A1564" s="38">
        <v>1564</v>
      </c>
      <c r="B1564" s="253" t="s">
        <v>38</v>
      </c>
      <c r="C1564" s="253" t="s">
        <v>986</v>
      </c>
      <c r="D1564" s="284" t="s">
        <v>96</v>
      </c>
      <c r="E1564" s="49" t="s">
        <v>2109</v>
      </c>
      <c r="F1564" s="50" t="s">
        <v>59</v>
      </c>
      <c r="G1564" s="268" t="s">
        <v>59</v>
      </c>
      <c r="H1564" s="268" t="s">
        <v>164</v>
      </c>
      <c r="I1564" s="286">
        <v>7.3679199999999998</v>
      </c>
      <c r="J1564" s="287">
        <f t="shared" si="125"/>
        <v>200</v>
      </c>
      <c r="K1564" s="288">
        <v>200</v>
      </c>
      <c r="L1564" s="288"/>
      <c r="M1564" s="289" t="e">
        <f t="shared" si="126"/>
        <v>#DIV/0!</v>
      </c>
      <c r="N1564" s="289">
        <f t="shared" si="127"/>
        <v>0</v>
      </c>
      <c r="O1564" s="290">
        <f>IF(K1564="nio",0,IF(K1564&gt;0,VLOOKUP(G1564,'3-Productie normen'!A:K,VLOOKUP(K1564,'3-Productie normen'!$B$35:$C$41,2,FALSE),FALSE)))/VLOOKUP(B1564,'2-Kosten per locatie'!$A$12:$C$15,3,FALSE)</f>
        <v>0</v>
      </c>
      <c r="P1564" s="290">
        <f t="shared" si="128"/>
        <v>0</v>
      </c>
      <c r="Q1564" s="291"/>
      <c r="S1564" s="292">
        <f t="shared" si="129"/>
        <v>1473.5840000000001</v>
      </c>
    </row>
    <row r="1565" spans="1:19" ht="14.1" customHeight="1">
      <c r="A1565" s="38">
        <v>1565</v>
      </c>
      <c r="B1565" s="253" t="s">
        <v>38</v>
      </c>
      <c r="C1565" s="253" t="s">
        <v>986</v>
      </c>
      <c r="D1565" s="284" t="s">
        <v>96</v>
      </c>
      <c r="E1565" s="49" t="s">
        <v>2110</v>
      </c>
      <c r="F1565" s="50" t="s">
        <v>2111</v>
      </c>
      <c r="G1565" s="268" t="s">
        <v>54</v>
      </c>
      <c r="H1565" s="268" t="s">
        <v>164</v>
      </c>
      <c r="I1565" s="286">
        <v>168.204309049903</v>
      </c>
      <c r="J1565" s="287">
        <f t="shared" si="125"/>
        <v>200</v>
      </c>
      <c r="K1565" s="288">
        <v>200</v>
      </c>
      <c r="L1565" s="288"/>
      <c r="M1565" s="289" t="e">
        <f t="shared" si="126"/>
        <v>#DIV/0!</v>
      </c>
      <c r="N1565" s="289">
        <f t="shared" si="127"/>
        <v>0</v>
      </c>
      <c r="O1565" s="290">
        <f>IF(K1565="nio",0,IF(K1565&gt;0,VLOOKUP(G1565,'3-Productie normen'!A:K,VLOOKUP(K1565,'3-Productie normen'!$B$35:$C$41,2,FALSE),FALSE)))/VLOOKUP(B1565,'2-Kosten per locatie'!$A$12:$C$15,3,FALSE)</f>
        <v>0</v>
      </c>
      <c r="P1565" s="290">
        <f t="shared" si="128"/>
        <v>0</v>
      </c>
      <c r="Q1565" s="291"/>
      <c r="S1565" s="292">
        <f t="shared" si="129"/>
        <v>33640.861809980597</v>
      </c>
    </row>
    <row r="1566" spans="1:19" ht="14.1" customHeight="1">
      <c r="A1566" s="38">
        <v>1566</v>
      </c>
      <c r="B1566" s="253" t="s">
        <v>38</v>
      </c>
      <c r="C1566" s="253" t="s">
        <v>986</v>
      </c>
      <c r="D1566" s="284" t="s">
        <v>96</v>
      </c>
      <c r="E1566" s="49" t="s">
        <v>2112</v>
      </c>
      <c r="F1566" s="50" t="s">
        <v>1758</v>
      </c>
      <c r="G1566" s="268" t="s">
        <v>48</v>
      </c>
      <c r="H1566" s="268" t="s">
        <v>139</v>
      </c>
      <c r="I1566" s="286">
        <v>5.64</v>
      </c>
      <c r="J1566" s="287">
        <f t="shared" si="125"/>
        <v>400</v>
      </c>
      <c r="K1566" s="288">
        <v>200</v>
      </c>
      <c r="L1566" s="288">
        <v>200</v>
      </c>
      <c r="M1566" s="289" t="e">
        <f t="shared" si="126"/>
        <v>#DIV/0!</v>
      </c>
      <c r="N1566" s="289" t="e">
        <f t="shared" si="127"/>
        <v>#DIV/0!</v>
      </c>
      <c r="O1566" s="290">
        <f>IF(K1566="nio",0,IF(K1566&gt;0,VLOOKUP(G1566,'3-Productie normen'!A:K,VLOOKUP(K1566,'3-Productie normen'!$B$35:$C$41,2,FALSE),FALSE)))/VLOOKUP(B1566,'2-Kosten per locatie'!$A$12:$C$15,3,FALSE)</f>
        <v>0</v>
      </c>
      <c r="P1566" s="290">
        <f t="shared" si="128"/>
        <v>0</v>
      </c>
      <c r="Q1566" s="291"/>
      <c r="S1566" s="292">
        <f t="shared" si="129"/>
        <v>2256</v>
      </c>
    </row>
    <row r="1567" spans="1:19" ht="14.1" customHeight="1">
      <c r="A1567" s="38">
        <v>1567</v>
      </c>
      <c r="B1567" s="253" t="s">
        <v>38</v>
      </c>
      <c r="C1567" s="253" t="s">
        <v>986</v>
      </c>
      <c r="D1567" s="284" t="s">
        <v>96</v>
      </c>
      <c r="E1567" s="49" t="s">
        <v>2113</v>
      </c>
      <c r="F1567" s="50" t="s">
        <v>1762</v>
      </c>
      <c r="G1567" s="268" t="s">
        <v>48</v>
      </c>
      <c r="H1567" s="268" t="s">
        <v>139</v>
      </c>
      <c r="I1567" s="286">
        <v>1.6214999999999999</v>
      </c>
      <c r="J1567" s="287">
        <f t="shared" si="125"/>
        <v>400</v>
      </c>
      <c r="K1567" s="288">
        <v>200</v>
      </c>
      <c r="L1567" s="288">
        <v>200</v>
      </c>
      <c r="M1567" s="289" t="e">
        <f t="shared" si="126"/>
        <v>#DIV/0!</v>
      </c>
      <c r="N1567" s="289" t="e">
        <f t="shared" si="127"/>
        <v>#DIV/0!</v>
      </c>
      <c r="O1567" s="290">
        <f>IF(K1567="nio",0,IF(K1567&gt;0,VLOOKUP(G1567,'3-Productie normen'!A:K,VLOOKUP(K1567,'3-Productie normen'!$B$35:$C$41,2,FALSE),FALSE)))/VLOOKUP(B1567,'2-Kosten per locatie'!$A$12:$C$15,3,FALSE)</f>
        <v>0</v>
      </c>
      <c r="P1567" s="290">
        <f t="shared" si="128"/>
        <v>0</v>
      </c>
      <c r="Q1567" s="291"/>
      <c r="S1567" s="292">
        <f t="shared" si="129"/>
        <v>648.6</v>
      </c>
    </row>
    <row r="1568" spans="1:19" ht="14.1" customHeight="1">
      <c r="A1568" s="38">
        <v>1568</v>
      </c>
      <c r="B1568" s="253" t="s">
        <v>38</v>
      </c>
      <c r="C1568" s="253" t="s">
        <v>986</v>
      </c>
      <c r="D1568" s="284" t="s">
        <v>96</v>
      </c>
      <c r="E1568" s="49" t="s">
        <v>2114</v>
      </c>
      <c r="F1568" s="50" t="s">
        <v>1760</v>
      </c>
      <c r="G1568" s="268" t="s">
        <v>48</v>
      </c>
      <c r="H1568" s="268" t="s">
        <v>139</v>
      </c>
      <c r="I1568" s="286">
        <v>1.6919999999999999</v>
      </c>
      <c r="J1568" s="287">
        <f t="shared" si="125"/>
        <v>400</v>
      </c>
      <c r="K1568" s="288">
        <v>200</v>
      </c>
      <c r="L1568" s="288">
        <v>200</v>
      </c>
      <c r="M1568" s="289" t="e">
        <f t="shared" si="126"/>
        <v>#DIV/0!</v>
      </c>
      <c r="N1568" s="289" t="e">
        <f t="shared" si="127"/>
        <v>#DIV/0!</v>
      </c>
      <c r="O1568" s="290">
        <f>IF(K1568="nio",0,IF(K1568&gt;0,VLOOKUP(G1568,'3-Productie normen'!A:K,VLOOKUP(K1568,'3-Productie normen'!$B$35:$C$41,2,FALSE),FALSE)))/VLOOKUP(B1568,'2-Kosten per locatie'!$A$12:$C$15,3,FALSE)</f>
        <v>0</v>
      </c>
      <c r="P1568" s="290">
        <f t="shared" si="128"/>
        <v>0</v>
      </c>
      <c r="Q1568" s="291"/>
      <c r="S1568" s="292">
        <f t="shared" si="129"/>
        <v>676.8</v>
      </c>
    </row>
    <row r="1569" spans="1:19" ht="14.1" customHeight="1">
      <c r="A1569" s="38">
        <v>1569</v>
      </c>
      <c r="B1569" s="253" t="s">
        <v>38</v>
      </c>
      <c r="C1569" s="253" t="s">
        <v>986</v>
      </c>
      <c r="D1569" s="284" t="s">
        <v>96</v>
      </c>
      <c r="E1569" s="49" t="s">
        <v>2115</v>
      </c>
      <c r="F1569" s="50" t="s">
        <v>1624</v>
      </c>
      <c r="G1569" s="194" t="s">
        <v>65</v>
      </c>
      <c r="H1569" s="268" t="s">
        <v>164</v>
      </c>
      <c r="I1569" s="286">
        <v>5.2324994057729999</v>
      </c>
      <c r="J1569" s="287">
        <f t="shared" si="125"/>
        <v>0</v>
      </c>
      <c r="K1569" s="288" t="s">
        <v>104</v>
      </c>
      <c r="L1569" s="288"/>
      <c r="M1569" s="289">
        <f t="shared" si="126"/>
        <v>0</v>
      </c>
      <c r="N1569" s="289">
        <f t="shared" si="127"/>
        <v>0</v>
      </c>
      <c r="O1569" s="290">
        <f>IF(K1569="nio",0,IF(K1569&gt;0,VLOOKUP(G1569,'3-Productie normen'!A:K,VLOOKUP(K1569,'3-Productie normen'!$B$35:$C$41,2,FALSE),FALSE)))/VLOOKUP(B1569,'2-Kosten per locatie'!$A$12:$C$15,3,FALSE)</f>
        <v>0</v>
      </c>
      <c r="P1569" s="290">
        <f t="shared" si="128"/>
        <v>0</v>
      </c>
      <c r="Q1569" s="291"/>
      <c r="S1569" s="292">
        <f t="shared" si="129"/>
        <v>0</v>
      </c>
    </row>
    <row r="1570" spans="1:19" ht="14.1" customHeight="1">
      <c r="A1570" s="38">
        <v>1570</v>
      </c>
      <c r="B1570" s="253" t="s">
        <v>38</v>
      </c>
      <c r="C1570" s="253" t="s">
        <v>986</v>
      </c>
      <c r="D1570" s="284" t="s">
        <v>96</v>
      </c>
      <c r="E1570" s="49" t="s">
        <v>2116</v>
      </c>
      <c r="F1570" s="50" t="s">
        <v>289</v>
      </c>
      <c r="G1570" s="194" t="s">
        <v>65</v>
      </c>
      <c r="H1570" s="268" t="s">
        <v>164</v>
      </c>
      <c r="I1570" s="286">
        <v>0.43772647186500002</v>
      </c>
      <c r="J1570" s="287">
        <f t="shared" si="125"/>
        <v>0</v>
      </c>
      <c r="K1570" s="288" t="s">
        <v>104</v>
      </c>
      <c r="L1570" s="288"/>
      <c r="M1570" s="289">
        <f t="shared" si="126"/>
        <v>0</v>
      </c>
      <c r="N1570" s="289">
        <f t="shared" si="127"/>
        <v>0</v>
      </c>
      <c r="O1570" s="290">
        <f>IF(K1570="nio",0,IF(K1570&gt;0,VLOOKUP(G1570,'3-Productie normen'!A:K,VLOOKUP(K1570,'3-Productie normen'!$B$35:$C$41,2,FALSE),FALSE)))/VLOOKUP(B1570,'2-Kosten per locatie'!$A$12:$C$15,3,FALSE)</f>
        <v>0</v>
      </c>
      <c r="P1570" s="290">
        <f t="shared" si="128"/>
        <v>0</v>
      </c>
      <c r="Q1570" s="291"/>
      <c r="S1570" s="292">
        <f t="shared" si="129"/>
        <v>0</v>
      </c>
    </row>
    <row r="1571" spans="1:19" ht="14.1" customHeight="1">
      <c r="A1571" s="38">
        <v>1571</v>
      </c>
      <c r="B1571" s="253" t="s">
        <v>38</v>
      </c>
      <c r="C1571" s="253" t="s">
        <v>986</v>
      </c>
      <c r="D1571" s="284" t="s">
        <v>96</v>
      </c>
      <c r="E1571" s="49" t="s">
        <v>2117</v>
      </c>
      <c r="F1571" s="50" t="s">
        <v>289</v>
      </c>
      <c r="G1571" s="194" t="s">
        <v>65</v>
      </c>
      <c r="H1571" s="268" t="s">
        <v>164</v>
      </c>
      <c r="I1571" s="286">
        <v>4.7138531944700004</v>
      </c>
      <c r="J1571" s="287">
        <f t="shared" si="125"/>
        <v>0</v>
      </c>
      <c r="K1571" s="288" t="s">
        <v>104</v>
      </c>
      <c r="L1571" s="288"/>
      <c r="M1571" s="289">
        <f t="shared" si="126"/>
        <v>0</v>
      </c>
      <c r="N1571" s="289">
        <f t="shared" si="127"/>
        <v>0</v>
      </c>
      <c r="O1571" s="290">
        <f>IF(K1571="nio",0,IF(K1571&gt;0,VLOOKUP(G1571,'3-Productie normen'!A:K,VLOOKUP(K1571,'3-Productie normen'!$B$35:$C$41,2,FALSE),FALSE)))/VLOOKUP(B1571,'2-Kosten per locatie'!$A$12:$C$15,3,FALSE)</f>
        <v>0</v>
      </c>
      <c r="P1571" s="290">
        <f t="shared" si="128"/>
        <v>0</v>
      </c>
      <c r="Q1571" s="291"/>
      <c r="S1571" s="292">
        <f t="shared" si="129"/>
        <v>0</v>
      </c>
    </row>
    <row r="1572" spans="1:19" ht="14.1" customHeight="1">
      <c r="A1572" s="38">
        <v>1572</v>
      </c>
      <c r="B1572" s="253" t="s">
        <v>38</v>
      </c>
      <c r="C1572" s="253" t="s">
        <v>986</v>
      </c>
      <c r="D1572" s="284" t="s">
        <v>96</v>
      </c>
      <c r="E1572" s="49" t="s">
        <v>2118</v>
      </c>
      <c r="F1572" s="50" t="s">
        <v>289</v>
      </c>
      <c r="G1572" s="194" t="s">
        <v>65</v>
      </c>
      <c r="H1572" s="268" t="s">
        <v>164</v>
      </c>
      <c r="I1572" s="286">
        <v>0.41778275814900001</v>
      </c>
      <c r="J1572" s="287">
        <f t="shared" si="125"/>
        <v>0</v>
      </c>
      <c r="K1572" s="288" t="s">
        <v>104</v>
      </c>
      <c r="L1572" s="288"/>
      <c r="M1572" s="289">
        <f t="shared" si="126"/>
        <v>0</v>
      </c>
      <c r="N1572" s="289">
        <f t="shared" si="127"/>
        <v>0</v>
      </c>
      <c r="O1572" s="290">
        <f>IF(K1572="nio",0,IF(K1572&gt;0,VLOOKUP(G1572,'3-Productie normen'!A:K,VLOOKUP(K1572,'3-Productie normen'!$B$35:$C$41,2,FALSE),FALSE)))/VLOOKUP(B1572,'2-Kosten per locatie'!$A$12:$C$15,3,FALSE)</f>
        <v>0</v>
      </c>
      <c r="P1572" s="290">
        <f t="shared" si="128"/>
        <v>0</v>
      </c>
      <c r="Q1572" s="291"/>
      <c r="S1572" s="292">
        <f t="shared" si="129"/>
        <v>0</v>
      </c>
    </row>
    <row r="1573" spans="1:19" ht="14.1" customHeight="1">
      <c r="A1573" s="38">
        <v>1573</v>
      </c>
      <c r="B1573" s="253" t="s">
        <v>38</v>
      </c>
      <c r="C1573" s="253" t="s">
        <v>986</v>
      </c>
      <c r="D1573" s="284" t="s">
        <v>96</v>
      </c>
      <c r="E1573" s="49" t="s">
        <v>2119</v>
      </c>
      <c r="F1573" s="50" t="s">
        <v>1411</v>
      </c>
      <c r="G1573" s="268" t="s">
        <v>47</v>
      </c>
      <c r="H1573" s="268" t="s">
        <v>164</v>
      </c>
      <c r="I1573" s="286">
        <v>2.444</v>
      </c>
      <c r="J1573" s="287">
        <f t="shared" si="125"/>
        <v>80</v>
      </c>
      <c r="K1573" s="288">
        <v>80</v>
      </c>
      <c r="L1573" s="288"/>
      <c r="M1573" s="289" t="e">
        <f t="shared" si="126"/>
        <v>#DIV/0!</v>
      </c>
      <c r="N1573" s="289">
        <f t="shared" si="127"/>
        <v>0</v>
      </c>
      <c r="O1573" s="290">
        <f>IF(K1573="nio",0,IF(K1573&gt;0,VLOOKUP(G1573,'3-Productie normen'!A:K,VLOOKUP(K1573,'3-Productie normen'!$B$35:$C$41,2,FALSE),FALSE)))/VLOOKUP(B1573,'2-Kosten per locatie'!$A$12:$C$15,3,FALSE)</f>
        <v>0</v>
      </c>
      <c r="P1573" s="290">
        <f t="shared" si="128"/>
        <v>0</v>
      </c>
      <c r="Q1573" s="291"/>
      <c r="S1573" s="292">
        <f t="shared" si="129"/>
        <v>195.51999999999998</v>
      </c>
    </row>
    <row r="1574" spans="1:19" ht="14.1" customHeight="1">
      <c r="A1574" s="38">
        <v>1574</v>
      </c>
      <c r="B1574" s="253" t="s">
        <v>38</v>
      </c>
      <c r="C1574" s="253" t="s">
        <v>986</v>
      </c>
      <c r="D1574" s="284" t="s">
        <v>96</v>
      </c>
      <c r="E1574" s="49" t="s">
        <v>2120</v>
      </c>
      <c r="F1574" s="50" t="s">
        <v>138</v>
      </c>
      <c r="G1574" s="194" t="s">
        <v>65</v>
      </c>
      <c r="H1574" s="268" t="s">
        <v>164</v>
      </c>
      <c r="I1574" s="286">
        <v>3.9375609226620001</v>
      </c>
      <c r="J1574" s="287">
        <f t="shared" si="125"/>
        <v>0</v>
      </c>
      <c r="K1574" s="288" t="s">
        <v>104</v>
      </c>
      <c r="L1574" s="288"/>
      <c r="M1574" s="289">
        <f t="shared" si="126"/>
        <v>0</v>
      </c>
      <c r="N1574" s="289">
        <f t="shared" si="127"/>
        <v>0</v>
      </c>
      <c r="O1574" s="290">
        <f>IF(K1574="nio",0,IF(K1574&gt;0,VLOOKUP(G1574,'3-Productie normen'!A:K,VLOOKUP(K1574,'3-Productie normen'!$B$35:$C$41,2,FALSE),FALSE)))/VLOOKUP(B1574,'2-Kosten per locatie'!$A$12:$C$15,3,FALSE)</f>
        <v>0</v>
      </c>
      <c r="P1574" s="290">
        <f t="shared" si="128"/>
        <v>0</v>
      </c>
      <c r="Q1574" s="291"/>
      <c r="S1574" s="292">
        <f t="shared" si="129"/>
        <v>0</v>
      </c>
    </row>
    <row r="1575" spans="1:19" ht="14.1" customHeight="1">
      <c r="A1575" s="38">
        <v>1575</v>
      </c>
      <c r="B1575" s="253" t="s">
        <v>38</v>
      </c>
      <c r="C1575" s="253" t="s">
        <v>986</v>
      </c>
      <c r="D1575" s="284" t="s">
        <v>96</v>
      </c>
      <c r="E1575" s="49" t="s">
        <v>2121</v>
      </c>
      <c r="F1575" s="50" t="s">
        <v>289</v>
      </c>
      <c r="G1575" s="194" t="s">
        <v>65</v>
      </c>
      <c r="H1575" s="268" t="s">
        <v>164</v>
      </c>
      <c r="I1575" s="286">
        <v>4.0299011626489998</v>
      </c>
      <c r="J1575" s="287">
        <f t="shared" si="125"/>
        <v>0</v>
      </c>
      <c r="K1575" s="288" t="s">
        <v>104</v>
      </c>
      <c r="L1575" s="288"/>
      <c r="M1575" s="289">
        <f t="shared" si="126"/>
        <v>0</v>
      </c>
      <c r="N1575" s="289">
        <f t="shared" si="127"/>
        <v>0</v>
      </c>
      <c r="O1575" s="290">
        <f>IF(K1575="nio",0,IF(K1575&gt;0,VLOOKUP(G1575,'3-Productie normen'!A:K,VLOOKUP(K1575,'3-Productie normen'!$B$35:$C$41,2,FALSE),FALSE)))/VLOOKUP(B1575,'2-Kosten per locatie'!$A$12:$C$15,3,FALSE)</f>
        <v>0</v>
      </c>
      <c r="P1575" s="290">
        <f t="shared" si="128"/>
        <v>0</v>
      </c>
      <c r="Q1575" s="291"/>
      <c r="S1575" s="292">
        <f t="shared" si="129"/>
        <v>0</v>
      </c>
    </row>
    <row r="1576" spans="1:19" ht="14.1" customHeight="1">
      <c r="A1576" s="38">
        <v>1576</v>
      </c>
      <c r="B1576" s="253" t="s">
        <v>38</v>
      </c>
      <c r="C1576" s="253" t="s">
        <v>986</v>
      </c>
      <c r="D1576" s="284" t="s">
        <v>96</v>
      </c>
      <c r="E1576" s="49" t="s">
        <v>2122</v>
      </c>
      <c r="F1576" s="50" t="s">
        <v>1129</v>
      </c>
      <c r="G1576" s="268" t="s">
        <v>48</v>
      </c>
      <c r="H1576" s="268" t="s">
        <v>139</v>
      </c>
      <c r="I1576" s="286">
        <v>19.343758729379999</v>
      </c>
      <c r="J1576" s="287">
        <f t="shared" si="125"/>
        <v>400</v>
      </c>
      <c r="K1576" s="288">
        <v>200</v>
      </c>
      <c r="L1576" s="288">
        <v>200</v>
      </c>
      <c r="M1576" s="289" t="e">
        <f t="shared" si="126"/>
        <v>#DIV/0!</v>
      </c>
      <c r="N1576" s="289" t="e">
        <f t="shared" si="127"/>
        <v>#DIV/0!</v>
      </c>
      <c r="O1576" s="290">
        <f>IF(K1576="nio",0,IF(K1576&gt;0,VLOOKUP(G1576,'3-Productie normen'!A:K,VLOOKUP(K1576,'3-Productie normen'!$B$35:$C$41,2,FALSE),FALSE)))/VLOOKUP(B1576,'2-Kosten per locatie'!$A$12:$C$15,3,FALSE)</f>
        <v>0</v>
      </c>
      <c r="P1576" s="290">
        <f t="shared" si="128"/>
        <v>0</v>
      </c>
      <c r="Q1576" s="291"/>
      <c r="S1576" s="292">
        <f t="shared" si="129"/>
        <v>7737.5034917519997</v>
      </c>
    </row>
    <row r="1577" spans="1:19" ht="14.1" customHeight="1">
      <c r="A1577" s="38">
        <v>1577</v>
      </c>
      <c r="B1577" s="253" t="s">
        <v>38</v>
      </c>
      <c r="C1577" s="253" t="s">
        <v>986</v>
      </c>
      <c r="D1577" s="284" t="s">
        <v>96</v>
      </c>
      <c r="E1577" s="49" t="s">
        <v>2123</v>
      </c>
      <c r="F1577" s="50" t="s">
        <v>1217</v>
      </c>
      <c r="G1577" s="268" t="s">
        <v>48</v>
      </c>
      <c r="H1577" s="268" t="s">
        <v>139</v>
      </c>
      <c r="I1577" s="286">
        <v>1.6554795672789999</v>
      </c>
      <c r="J1577" s="287">
        <f t="shared" si="125"/>
        <v>400</v>
      </c>
      <c r="K1577" s="288">
        <v>200</v>
      </c>
      <c r="L1577" s="288">
        <v>200</v>
      </c>
      <c r="M1577" s="289" t="e">
        <f t="shared" si="126"/>
        <v>#DIV/0!</v>
      </c>
      <c r="N1577" s="289" t="e">
        <f t="shared" si="127"/>
        <v>#DIV/0!</v>
      </c>
      <c r="O1577" s="290">
        <f>IF(K1577="nio",0,IF(K1577&gt;0,VLOOKUP(G1577,'3-Productie normen'!A:K,VLOOKUP(K1577,'3-Productie normen'!$B$35:$C$41,2,FALSE),FALSE)))/VLOOKUP(B1577,'2-Kosten per locatie'!$A$12:$C$15,3,FALSE)</f>
        <v>0</v>
      </c>
      <c r="P1577" s="290">
        <f t="shared" si="128"/>
        <v>0</v>
      </c>
      <c r="Q1577" s="291"/>
      <c r="S1577" s="292">
        <f t="shared" si="129"/>
        <v>662.19182691159995</v>
      </c>
    </row>
    <row r="1578" spans="1:19" ht="14.1" customHeight="1">
      <c r="A1578" s="38">
        <v>1578</v>
      </c>
      <c r="B1578" s="253" t="s">
        <v>38</v>
      </c>
      <c r="C1578" s="253" t="s">
        <v>986</v>
      </c>
      <c r="D1578" s="284" t="s">
        <v>96</v>
      </c>
      <c r="E1578" s="49" t="s">
        <v>2124</v>
      </c>
      <c r="F1578" s="50" t="s">
        <v>1217</v>
      </c>
      <c r="G1578" s="268" t="s">
        <v>48</v>
      </c>
      <c r="H1578" s="268" t="s">
        <v>139</v>
      </c>
      <c r="I1578" s="286">
        <v>1.7324786169199999</v>
      </c>
      <c r="J1578" s="287">
        <f t="shared" si="125"/>
        <v>400</v>
      </c>
      <c r="K1578" s="288">
        <v>200</v>
      </c>
      <c r="L1578" s="288">
        <v>200</v>
      </c>
      <c r="M1578" s="289" t="e">
        <f t="shared" si="126"/>
        <v>#DIV/0!</v>
      </c>
      <c r="N1578" s="289" t="e">
        <f t="shared" si="127"/>
        <v>#DIV/0!</v>
      </c>
      <c r="O1578" s="290">
        <f>IF(K1578="nio",0,IF(K1578&gt;0,VLOOKUP(G1578,'3-Productie normen'!A:K,VLOOKUP(K1578,'3-Productie normen'!$B$35:$C$41,2,FALSE),FALSE)))/VLOOKUP(B1578,'2-Kosten per locatie'!$A$12:$C$15,3,FALSE)</f>
        <v>0</v>
      </c>
      <c r="P1578" s="290">
        <f t="shared" si="128"/>
        <v>0</v>
      </c>
      <c r="Q1578" s="291"/>
      <c r="S1578" s="292">
        <f t="shared" si="129"/>
        <v>692.99144676799995</v>
      </c>
    </row>
    <row r="1579" spans="1:19" ht="14.1" customHeight="1">
      <c r="A1579" s="38">
        <v>1579</v>
      </c>
      <c r="B1579" s="253" t="s">
        <v>38</v>
      </c>
      <c r="C1579" s="253" t="s">
        <v>986</v>
      </c>
      <c r="D1579" s="284" t="s">
        <v>96</v>
      </c>
      <c r="E1579" s="49" t="s">
        <v>2125</v>
      </c>
      <c r="F1579" s="50" t="s">
        <v>1217</v>
      </c>
      <c r="G1579" s="268" t="s">
        <v>48</v>
      </c>
      <c r="H1579" s="268" t="s">
        <v>139</v>
      </c>
      <c r="I1579" s="286">
        <v>1.7324786169199999</v>
      </c>
      <c r="J1579" s="287">
        <f t="shared" si="125"/>
        <v>400</v>
      </c>
      <c r="K1579" s="288">
        <v>200</v>
      </c>
      <c r="L1579" s="288">
        <v>200</v>
      </c>
      <c r="M1579" s="289" t="e">
        <f t="shared" si="126"/>
        <v>#DIV/0!</v>
      </c>
      <c r="N1579" s="289" t="e">
        <f t="shared" si="127"/>
        <v>#DIV/0!</v>
      </c>
      <c r="O1579" s="290">
        <f>IF(K1579="nio",0,IF(K1579&gt;0,VLOOKUP(G1579,'3-Productie normen'!A:K,VLOOKUP(K1579,'3-Productie normen'!$B$35:$C$41,2,FALSE),FALSE)))/VLOOKUP(B1579,'2-Kosten per locatie'!$A$12:$C$15,3,FALSE)</f>
        <v>0</v>
      </c>
      <c r="P1579" s="290">
        <f t="shared" si="128"/>
        <v>0</v>
      </c>
      <c r="Q1579" s="291"/>
      <c r="S1579" s="292">
        <f t="shared" si="129"/>
        <v>692.99144676799995</v>
      </c>
    </row>
    <row r="1580" spans="1:19" ht="14.1" customHeight="1">
      <c r="A1580" s="38">
        <v>1580</v>
      </c>
      <c r="B1580" s="253" t="s">
        <v>38</v>
      </c>
      <c r="C1580" s="253" t="s">
        <v>986</v>
      </c>
      <c r="D1580" s="284" t="s">
        <v>96</v>
      </c>
      <c r="E1580" s="49" t="s">
        <v>2126</v>
      </c>
      <c r="F1580" s="50" t="s">
        <v>1217</v>
      </c>
      <c r="G1580" s="268" t="s">
        <v>48</v>
      </c>
      <c r="H1580" s="268" t="s">
        <v>139</v>
      </c>
      <c r="I1580" s="286">
        <v>1.7324786169190001</v>
      </c>
      <c r="J1580" s="287">
        <f t="shared" si="125"/>
        <v>400</v>
      </c>
      <c r="K1580" s="288">
        <v>200</v>
      </c>
      <c r="L1580" s="288">
        <v>200</v>
      </c>
      <c r="M1580" s="289" t="e">
        <f t="shared" si="126"/>
        <v>#DIV/0!</v>
      </c>
      <c r="N1580" s="289" t="e">
        <f t="shared" si="127"/>
        <v>#DIV/0!</v>
      </c>
      <c r="O1580" s="290">
        <f>IF(K1580="nio",0,IF(K1580&gt;0,VLOOKUP(G1580,'3-Productie normen'!A:K,VLOOKUP(K1580,'3-Productie normen'!$B$35:$C$41,2,FALSE),FALSE)))/VLOOKUP(B1580,'2-Kosten per locatie'!$A$12:$C$15,3,FALSE)</f>
        <v>0</v>
      </c>
      <c r="P1580" s="290">
        <f t="shared" si="128"/>
        <v>0</v>
      </c>
      <c r="Q1580" s="291"/>
      <c r="S1580" s="292">
        <f t="shared" si="129"/>
        <v>692.9914467676</v>
      </c>
    </row>
    <row r="1581" spans="1:19" ht="14.1" customHeight="1">
      <c r="A1581" s="38">
        <v>1581</v>
      </c>
      <c r="B1581" s="253" t="s">
        <v>38</v>
      </c>
      <c r="C1581" s="253" t="s">
        <v>986</v>
      </c>
      <c r="D1581" s="284" t="s">
        <v>96</v>
      </c>
      <c r="E1581" s="49" t="s">
        <v>2127</v>
      </c>
      <c r="F1581" s="50" t="s">
        <v>1217</v>
      </c>
      <c r="G1581" s="268" t="s">
        <v>48</v>
      </c>
      <c r="H1581" s="268" t="s">
        <v>139</v>
      </c>
      <c r="I1581" s="286">
        <v>1.912500000001</v>
      </c>
      <c r="J1581" s="287">
        <f t="shared" si="125"/>
        <v>400</v>
      </c>
      <c r="K1581" s="288">
        <v>200</v>
      </c>
      <c r="L1581" s="288">
        <v>200</v>
      </c>
      <c r="M1581" s="289" t="e">
        <f t="shared" si="126"/>
        <v>#DIV/0!</v>
      </c>
      <c r="N1581" s="289" t="e">
        <f t="shared" si="127"/>
        <v>#DIV/0!</v>
      </c>
      <c r="O1581" s="290">
        <f>IF(K1581="nio",0,IF(K1581&gt;0,VLOOKUP(G1581,'3-Productie normen'!A:K,VLOOKUP(K1581,'3-Productie normen'!$B$35:$C$41,2,FALSE),FALSE)))/VLOOKUP(B1581,'2-Kosten per locatie'!$A$12:$C$15,3,FALSE)</f>
        <v>0</v>
      </c>
      <c r="P1581" s="290">
        <f t="shared" si="128"/>
        <v>0</v>
      </c>
      <c r="Q1581" s="291"/>
      <c r="S1581" s="292">
        <f t="shared" si="129"/>
        <v>765.00000000039995</v>
      </c>
    </row>
    <row r="1582" spans="1:19" ht="14.1" customHeight="1">
      <c r="A1582" s="38">
        <v>1582</v>
      </c>
      <c r="B1582" s="253" t="s">
        <v>38</v>
      </c>
      <c r="C1582" s="253" t="s">
        <v>986</v>
      </c>
      <c r="D1582" s="284" t="s">
        <v>96</v>
      </c>
      <c r="E1582" s="49" t="s">
        <v>2128</v>
      </c>
      <c r="F1582" s="50" t="s">
        <v>1217</v>
      </c>
      <c r="G1582" s="268" t="s">
        <v>48</v>
      </c>
      <c r="H1582" s="268" t="s">
        <v>139</v>
      </c>
      <c r="I1582" s="286">
        <v>1.912500000001</v>
      </c>
      <c r="J1582" s="287">
        <f t="shared" si="125"/>
        <v>400</v>
      </c>
      <c r="K1582" s="288">
        <v>200</v>
      </c>
      <c r="L1582" s="288">
        <v>200</v>
      </c>
      <c r="M1582" s="289" t="e">
        <f t="shared" si="126"/>
        <v>#DIV/0!</v>
      </c>
      <c r="N1582" s="289" t="e">
        <f t="shared" si="127"/>
        <v>#DIV/0!</v>
      </c>
      <c r="O1582" s="290">
        <f>IF(K1582="nio",0,IF(K1582&gt;0,VLOOKUP(G1582,'3-Productie normen'!A:K,VLOOKUP(K1582,'3-Productie normen'!$B$35:$C$41,2,FALSE),FALSE)))/VLOOKUP(B1582,'2-Kosten per locatie'!$A$12:$C$15,3,FALSE)</f>
        <v>0</v>
      </c>
      <c r="P1582" s="290">
        <f t="shared" si="128"/>
        <v>0</v>
      </c>
      <c r="Q1582" s="291"/>
      <c r="S1582" s="292">
        <f t="shared" si="129"/>
        <v>765.00000000039995</v>
      </c>
    </row>
    <row r="1583" spans="1:19" ht="14.1" customHeight="1">
      <c r="A1583" s="38">
        <v>1583</v>
      </c>
      <c r="B1583" s="253" t="s">
        <v>38</v>
      </c>
      <c r="C1583" s="253" t="s">
        <v>986</v>
      </c>
      <c r="D1583" s="284" t="s">
        <v>96</v>
      </c>
      <c r="E1583" s="49" t="s">
        <v>2129</v>
      </c>
      <c r="F1583" s="50" t="s">
        <v>1217</v>
      </c>
      <c r="G1583" s="268" t="s">
        <v>48</v>
      </c>
      <c r="H1583" s="268" t="s">
        <v>139</v>
      </c>
      <c r="I1583" s="286">
        <v>1.912500000001</v>
      </c>
      <c r="J1583" s="287">
        <f t="shared" si="125"/>
        <v>400</v>
      </c>
      <c r="K1583" s="288">
        <v>200</v>
      </c>
      <c r="L1583" s="288">
        <v>200</v>
      </c>
      <c r="M1583" s="289" t="e">
        <f t="shared" si="126"/>
        <v>#DIV/0!</v>
      </c>
      <c r="N1583" s="289" t="e">
        <f t="shared" si="127"/>
        <v>#DIV/0!</v>
      </c>
      <c r="O1583" s="290">
        <f>IF(K1583="nio",0,IF(K1583&gt;0,VLOOKUP(G1583,'3-Productie normen'!A:K,VLOOKUP(K1583,'3-Productie normen'!$B$35:$C$41,2,FALSE),FALSE)))/VLOOKUP(B1583,'2-Kosten per locatie'!$A$12:$C$15,3,FALSE)</f>
        <v>0</v>
      </c>
      <c r="P1583" s="290">
        <f t="shared" si="128"/>
        <v>0</v>
      </c>
      <c r="Q1583" s="291"/>
      <c r="S1583" s="292">
        <f t="shared" si="129"/>
        <v>765.00000000039995</v>
      </c>
    </row>
    <row r="1584" spans="1:19" ht="14.1" customHeight="1">
      <c r="A1584" s="38">
        <v>1584</v>
      </c>
      <c r="B1584" s="253" t="s">
        <v>38</v>
      </c>
      <c r="C1584" s="253" t="s">
        <v>986</v>
      </c>
      <c r="D1584" s="284" t="s">
        <v>96</v>
      </c>
      <c r="E1584" s="49" t="s">
        <v>2130</v>
      </c>
      <c r="F1584" s="50" t="s">
        <v>1217</v>
      </c>
      <c r="G1584" s="268" t="s">
        <v>48</v>
      </c>
      <c r="H1584" s="268" t="s">
        <v>139</v>
      </c>
      <c r="I1584" s="286">
        <v>1.912500000001</v>
      </c>
      <c r="J1584" s="287">
        <f t="shared" si="125"/>
        <v>400</v>
      </c>
      <c r="K1584" s="288">
        <v>200</v>
      </c>
      <c r="L1584" s="288">
        <v>200</v>
      </c>
      <c r="M1584" s="289" t="e">
        <f t="shared" si="126"/>
        <v>#DIV/0!</v>
      </c>
      <c r="N1584" s="289" t="e">
        <f t="shared" si="127"/>
        <v>#DIV/0!</v>
      </c>
      <c r="O1584" s="290">
        <f>IF(K1584="nio",0,IF(K1584&gt;0,VLOOKUP(G1584,'3-Productie normen'!A:K,VLOOKUP(K1584,'3-Productie normen'!$B$35:$C$41,2,FALSE),FALSE)))/VLOOKUP(B1584,'2-Kosten per locatie'!$A$12:$C$15,3,FALSE)</f>
        <v>0</v>
      </c>
      <c r="P1584" s="290">
        <f t="shared" si="128"/>
        <v>0</v>
      </c>
      <c r="Q1584" s="291"/>
      <c r="S1584" s="292">
        <f t="shared" si="129"/>
        <v>765.00000000039995</v>
      </c>
    </row>
    <row r="1585" spans="1:19" ht="14.1" customHeight="1">
      <c r="A1585" s="38">
        <v>1585</v>
      </c>
      <c r="B1585" s="253" t="s">
        <v>38</v>
      </c>
      <c r="C1585" s="253" t="s">
        <v>986</v>
      </c>
      <c r="D1585" s="284" t="s">
        <v>219</v>
      </c>
      <c r="E1585" s="49" t="s">
        <v>2131</v>
      </c>
      <c r="F1585" s="50" t="s">
        <v>980</v>
      </c>
      <c r="G1585" s="268" t="s">
        <v>47</v>
      </c>
      <c r="H1585" s="268" t="s">
        <v>142</v>
      </c>
      <c r="I1585" s="286">
        <v>26.153461541325999</v>
      </c>
      <c r="J1585" s="287">
        <f t="shared" si="125"/>
        <v>80</v>
      </c>
      <c r="K1585" s="288">
        <v>80</v>
      </c>
      <c r="L1585" s="288"/>
      <c r="M1585" s="289" t="e">
        <f t="shared" si="126"/>
        <v>#DIV/0!</v>
      </c>
      <c r="N1585" s="289">
        <f t="shared" si="127"/>
        <v>0</v>
      </c>
      <c r="O1585" s="290">
        <f>IF(K1585="nio",0,IF(K1585&gt;0,VLOOKUP(G1585,'3-Productie normen'!A:K,VLOOKUP(K1585,'3-Productie normen'!$B$35:$C$41,2,FALSE),FALSE)))/VLOOKUP(B1585,'2-Kosten per locatie'!$A$12:$C$15,3,FALSE)</f>
        <v>0</v>
      </c>
      <c r="P1585" s="290">
        <f t="shared" si="128"/>
        <v>0</v>
      </c>
      <c r="Q1585" s="291"/>
      <c r="S1585" s="292">
        <f t="shared" si="129"/>
        <v>2092.2769233060799</v>
      </c>
    </row>
    <row r="1586" spans="1:19" ht="14.1" customHeight="1">
      <c r="A1586" s="38">
        <v>1586</v>
      </c>
      <c r="B1586" s="253" t="s">
        <v>38</v>
      </c>
      <c r="C1586" s="253" t="s">
        <v>986</v>
      </c>
      <c r="D1586" s="284" t="s">
        <v>219</v>
      </c>
      <c r="E1586" s="49" t="s">
        <v>2132</v>
      </c>
      <c r="F1586" s="50" t="s">
        <v>980</v>
      </c>
      <c r="G1586" s="268" t="s">
        <v>47</v>
      </c>
      <c r="H1586" s="268" t="s">
        <v>142</v>
      </c>
      <c r="I1586" s="286">
        <v>19.725089427737</v>
      </c>
      <c r="J1586" s="287">
        <f t="shared" si="125"/>
        <v>80</v>
      </c>
      <c r="K1586" s="288">
        <v>80</v>
      </c>
      <c r="L1586" s="288"/>
      <c r="M1586" s="289" t="e">
        <f t="shared" si="126"/>
        <v>#DIV/0!</v>
      </c>
      <c r="N1586" s="289">
        <f t="shared" si="127"/>
        <v>0</v>
      </c>
      <c r="O1586" s="290">
        <f>IF(K1586="nio",0,IF(K1586&gt;0,VLOOKUP(G1586,'3-Productie normen'!A:K,VLOOKUP(K1586,'3-Productie normen'!$B$35:$C$41,2,FALSE),FALSE)))/VLOOKUP(B1586,'2-Kosten per locatie'!$A$12:$C$15,3,FALSE)</f>
        <v>0</v>
      </c>
      <c r="P1586" s="290">
        <f t="shared" si="128"/>
        <v>0</v>
      </c>
      <c r="Q1586" s="291"/>
      <c r="S1586" s="292">
        <f t="shared" si="129"/>
        <v>1578.0071542189601</v>
      </c>
    </row>
    <row r="1587" spans="1:19" ht="14.1" customHeight="1">
      <c r="A1587" s="38">
        <v>1587</v>
      </c>
      <c r="B1587" s="253" t="s">
        <v>38</v>
      </c>
      <c r="C1587" s="253" t="s">
        <v>986</v>
      </c>
      <c r="D1587" s="284" t="s">
        <v>219</v>
      </c>
      <c r="E1587" s="49" t="s">
        <v>2133</v>
      </c>
      <c r="F1587" s="50" t="s">
        <v>2134</v>
      </c>
      <c r="G1587" s="268" t="s">
        <v>47</v>
      </c>
      <c r="H1587" s="268" t="s">
        <v>142</v>
      </c>
      <c r="I1587" s="286">
        <v>19.725110014809999</v>
      </c>
      <c r="J1587" s="287">
        <f t="shared" si="125"/>
        <v>80</v>
      </c>
      <c r="K1587" s="288">
        <v>80</v>
      </c>
      <c r="L1587" s="288"/>
      <c r="M1587" s="289" t="e">
        <f t="shared" si="126"/>
        <v>#DIV/0!</v>
      </c>
      <c r="N1587" s="289">
        <f t="shared" si="127"/>
        <v>0</v>
      </c>
      <c r="O1587" s="290">
        <f>IF(K1587="nio",0,IF(K1587&gt;0,VLOOKUP(G1587,'3-Productie normen'!A:K,VLOOKUP(K1587,'3-Productie normen'!$B$35:$C$41,2,FALSE),FALSE)))/VLOOKUP(B1587,'2-Kosten per locatie'!$A$12:$C$15,3,FALSE)</f>
        <v>0</v>
      </c>
      <c r="P1587" s="290">
        <f t="shared" si="128"/>
        <v>0</v>
      </c>
      <c r="Q1587" s="291"/>
      <c r="S1587" s="292">
        <f t="shared" si="129"/>
        <v>1578.0088011847999</v>
      </c>
    </row>
    <row r="1588" spans="1:19" ht="14.1" customHeight="1">
      <c r="A1588" s="38">
        <v>1588</v>
      </c>
      <c r="B1588" s="253" t="s">
        <v>38</v>
      </c>
      <c r="C1588" s="253" t="s">
        <v>986</v>
      </c>
      <c r="D1588" s="284" t="s">
        <v>219</v>
      </c>
      <c r="E1588" s="49" t="s">
        <v>2135</v>
      </c>
      <c r="F1588" s="50" t="s">
        <v>2134</v>
      </c>
      <c r="G1588" s="268" t="s">
        <v>47</v>
      </c>
      <c r="H1588" s="268" t="s">
        <v>142</v>
      </c>
      <c r="I1588" s="286">
        <v>52.409890739604997</v>
      </c>
      <c r="J1588" s="287">
        <f t="shared" si="125"/>
        <v>80</v>
      </c>
      <c r="K1588" s="288">
        <v>80</v>
      </c>
      <c r="L1588" s="288"/>
      <c r="M1588" s="289" t="e">
        <f t="shared" si="126"/>
        <v>#DIV/0!</v>
      </c>
      <c r="N1588" s="289">
        <f t="shared" si="127"/>
        <v>0</v>
      </c>
      <c r="O1588" s="290">
        <f>IF(K1588="nio",0,IF(K1588&gt;0,VLOOKUP(G1588,'3-Productie normen'!A:K,VLOOKUP(K1588,'3-Productie normen'!$B$35:$C$41,2,FALSE),FALSE)))/VLOOKUP(B1588,'2-Kosten per locatie'!$A$12:$C$15,3,FALSE)</f>
        <v>0</v>
      </c>
      <c r="P1588" s="290">
        <f t="shared" si="128"/>
        <v>0</v>
      </c>
      <c r="Q1588" s="291"/>
      <c r="S1588" s="292">
        <f t="shared" si="129"/>
        <v>4192.7912591683998</v>
      </c>
    </row>
    <row r="1589" spans="1:19" ht="14.1" customHeight="1">
      <c r="A1589" s="38">
        <v>1589</v>
      </c>
      <c r="B1589" s="253" t="s">
        <v>38</v>
      </c>
      <c r="C1589" s="253" t="s">
        <v>986</v>
      </c>
      <c r="D1589" s="284" t="s">
        <v>219</v>
      </c>
      <c r="E1589" s="49" t="s">
        <v>2136</v>
      </c>
      <c r="F1589" s="50" t="s">
        <v>2134</v>
      </c>
      <c r="G1589" s="268" t="s">
        <v>47</v>
      </c>
      <c r="H1589" s="268" t="s">
        <v>142</v>
      </c>
      <c r="I1589" s="286">
        <v>39.181873330696</v>
      </c>
      <c r="J1589" s="287">
        <f t="shared" si="125"/>
        <v>80</v>
      </c>
      <c r="K1589" s="288">
        <v>80</v>
      </c>
      <c r="L1589" s="288"/>
      <c r="M1589" s="289" t="e">
        <f t="shared" si="126"/>
        <v>#DIV/0!</v>
      </c>
      <c r="N1589" s="289">
        <f t="shared" si="127"/>
        <v>0</v>
      </c>
      <c r="O1589" s="290">
        <f>IF(K1589="nio",0,IF(K1589&gt;0,VLOOKUP(G1589,'3-Productie normen'!A:K,VLOOKUP(K1589,'3-Productie normen'!$B$35:$C$41,2,FALSE),FALSE)))/VLOOKUP(B1589,'2-Kosten per locatie'!$A$12:$C$15,3,FALSE)</f>
        <v>0</v>
      </c>
      <c r="P1589" s="290">
        <f t="shared" si="128"/>
        <v>0</v>
      </c>
      <c r="Q1589" s="291"/>
      <c r="S1589" s="292">
        <f t="shared" si="129"/>
        <v>3134.5498664556799</v>
      </c>
    </row>
    <row r="1590" spans="1:19" ht="14.1" customHeight="1">
      <c r="A1590" s="38">
        <v>1590</v>
      </c>
      <c r="B1590" s="253" t="s">
        <v>38</v>
      </c>
      <c r="C1590" s="253" t="s">
        <v>986</v>
      </c>
      <c r="D1590" s="284" t="s">
        <v>219</v>
      </c>
      <c r="E1590" s="49" t="s">
        <v>2137</v>
      </c>
      <c r="F1590" s="50" t="s">
        <v>2138</v>
      </c>
      <c r="G1590" s="268" t="s">
        <v>47</v>
      </c>
      <c r="H1590" s="268" t="s">
        <v>142</v>
      </c>
      <c r="I1590" s="286">
        <v>10.436184607675999</v>
      </c>
      <c r="J1590" s="287">
        <f t="shared" si="125"/>
        <v>80</v>
      </c>
      <c r="K1590" s="288">
        <v>80</v>
      </c>
      <c r="L1590" s="288"/>
      <c r="M1590" s="289" t="e">
        <f t="shared" si="126"/>
        <v>#DIV/0!</v>
      </c>
      <c r="N1590" s="289">
        <f t="shared" si="127"/>
        <v>0</v>
      </c>
      <c r="O1590" s="290">
        <f>IF(K1590="nio",0,IF(K1590&gt;0,VLOOKUP(G1590,'3-Productie normen'!A:K,VLOOKUP(K1590,'3-Productie normen'!$B$35:$C$41,2,FALSE),FALSE)))/VLOOKUP(B1590,'2-Kosten per locatie'!$A$12:$C$15,3,FALSE)</f>
        <v>0</v>
      </c>
      <c r="P1590" s="290">
        <f t="shared" si="128"/>
        <v>0</v>
      </c>
      <c r="Q1590" s="291"/>
      <c r="S1590" s="292">
        <f t="shared" si="129"/>
        <v>834.89476861407991</v>
      </c>
    </row>
    <row r="1591" spans="1:19" ht="14.1" customHeight="1">
      <c r="A1591" s="38">
        <v>1591</v>
      </c>
      <c r="B1591" s="253" t="s">
        <v>38</v>
      </c>
      <c r="C1591" s="253" t="s">
        <v>986</v>
      </c>
      <c r="D1591" s="284" t="s">
        <v>219</v>
      </c>
      <c r="E1591" s="49" t="s">
        <v>2139</v>
      </c>
      <c r="F1591" s="50" t="s">
        <v>2138</v>
      </c>
      <c r="G1591" s="268" t="s">
        <v>47</v>
      </c>
      <c r="H1591" s="268" t="s">
        <v>142</v>
      </c>
      <c r="I1591" s="286">
        <v>10.429784568782001</v>
      </c>
      <c r="J1591" s="287">
        <f t="shared" si="125"/>
        <v>80</v>
      </c>
      <c r="K1591" s="288">
        <v>80</v>
      </c>
      <c r="L1591" s="288"/>
      <c r="M1591" s="289" t="e">
        <f t="shared" si="126"/>
        <v>#DIV/0!</v>
      </c>
      <c r="N1591" s="289">
        <f t="shared" si="127"/>
        <v>0</v>
      </c>
      <c r="O1591" s="290">
        <f>IF(K1591="nio",0,IF(K1591&gt;0,VLOOKUP(G1591,'3-Productie normen'!A:K,VLOOKUP(K1591,'3-Productie normen'!$B$35:$C$41,2,FALSE),FALSE)))/VLOOKUP(B1591,'2-Kosten per locatie'!$A$12:$C$15,3,FALSE)</f>
        <v>0</v>
      </c>
      <c r="P1591" s="290">
        <f t="shared" si="128"/>
        <v>0</v>
      </c>
      <c r="Q1591" s="291"/>
      <c r="S1591" s="292">
        <f t="shared" si="129"/>
        <v>834.38276550256001</v>
      </c>
    </row>
    <row r="1592" spans="1:19" ht="14.1" customHeight="1">
      <c r="A1592" s="38">
        <v>1592</v>
      </c>
      <c r="B1592" s="253" t="s">
        <v>38</v>
      </c>
      <c r="C1592" s="253" t="s">
        <v>986</v>
      </c>
      <c r="D1592" s="284" t="s">
        <v>219</v>
      </c>
      <c r="E1592" s="49" t="s">
        <v>2140</v>
      </c>
      <c r="F1592" s="50" t="s">
        <v>2138</v>
      </c>
      <c r="G1592" s="268" t="s">
        <v>47</v>
      </c>
      <c r="H1592" s="268" t="s">
        <v>142</v>
      </c>
      <c r="I1592" s="286">
        <v>10.396623963642</v>
      </c>
      <c r="J1592" s="287">
        <f t="shared" si="125"/>
        <v>80</v>
      </c>
      <c r="K1592" s="288">
        <v>80</v>
      </c>
      <c r="L1592" s="288"/>
      <c r="M1592" s="289" t="e">
        <f t="shared" si="126"/>
        <v>#DIV/0!</v>
      </c>
      <c r="N1592" s="289">
        <f t="shared" si="127"/>
        <v>0</v>
      </c>
      <c r="O1592" s="290">
        <f>IF(K1592="nio",0,IF(K1592&gt;0,VLOOKUP(G1592,'3-Productie normen'!A:K,VLOOKUP(K1592,'3-Productie normen'!$B$35:$C$41,2,FALSE),FALSE)))/VLOOKUP(B1592,'2-Kosten per locatie'!$A$12:$C$15,3,FALSE)</f>
        <v>0</v>
      </c>
      <c r="P1592" s="290">
        <f t="shared" si="128"/>
        <v>0</v>
      </c>
      <c r="Q1592" s="291"/>
      <c r="S1592" s="292">
        <f t="shared" si="129"/>
        <v>831.72991709135999</v>
      </c>
    </row>
    <row r="1593" spans="1:19" ht="14.1" customHeight="1">
      <c r="A1593" s="38">
        <v>1593</v>
      </c>
      <c r="B1593" s="253" t="s">
        <v>38</v>
      </c>
      <c r="C1593" s="253" t="s">
        <v>986</v>
      </c>
      <c r="D1593" s="284" t="s">
        <v>219</v>
      </c>
      <c r="E1593" s="49" t="s">
        <v>2141</v>
      </c>
      <c r="F1593" s="50" t="s">
        <v>980</v>
      </c>
      <c r="G1593" s="268" t="s">
        <v>47</v>
      </c>
      <c r="H1593" s="268" t="s">
        <v>142</v>
      </c>
      <c r="I1593" s="286">
        <v>51.331641173747997</v>
      </c>
      <c r="J1593" s="287">
        <f t="shared" si="125"/>
        <v>80</v>
      </c>
      <c r="K1593" s="288">
        <v>80</v>
      </c>
      <c r="L1593" s="288"/>
      <c r="M1593" s="289" t="e">
        <f t="shared" si="126"/>
        <v>#DIV/0!</v>
      </c>
      <c r="N1593" s="289">
        <f t="shared" si="127"/>
        <v>0</v>
      </c>
      <c r="O1593" s="290">
        <f>IF(K1593="nio",0,IF(K1593&gt;0,VLOOKUP(G1593,'3-Productie normen'!A:K,VLOOKUP(K1593,'3-Productie normen'!$B$35:$C$41,2,FALSE),FALSE)))/VLOOKUP(B1593,'2-Kosten per locatie'!$A$12:$C$15,3,FALSE)</f>
        <v>0</v>
      </c>
      <c r="P1593" s="290">
        <f t="shared" si="128"/>
        <v>0</v>
      </c>
      <c r="Q1593" s="291"/>
      <c r="S1593" s="292">
        <f t="shared" si="129"/>
        <v>4106.5312938998395</v>
      </c>
    </row>
    <row r="1594" spans="1:19" ht="14.1" customHeight="1">
      <c r="A1594" s="38">
        <v>1594</v>
      </c>
      <c r="B1594" s="253" t="s">
        <v>38</v>
      </c>
      <c r="C1594" s="253" t="s">
        <v>986</v>
      </c>
      <c r="D1594" s="284" t="s">
        <v>219</v>
      </c>
      <c r="E1594" s="49" t="s">
        <v>2142</v>
      </c>
      <c r="F1594" s="50" t="s">
        <v>980</v>
      </c>
      <c r="G1594" s="268" t="s">
        <v>47</v>
      </c>
      <c r="H1594" s="268" t="s">
        <v>142</v>
      </c>
      <c r="I1594" s="286">
        <v>52.409748785946</v>
      </c>
      <c r="J1594" s="287">
        <f t="shared" si="125"/>
        <v>80</v>
      </c>
      <c r="K1594" s="288">
        <v>80</v>
      </c>
      <c r="L1594" s="288"/>
      <c r="M1594" s="289" t="e">
        <f t="shared" si="126"/>
        <v>#DIV/0!</v>
      </c>
      <c r="N1594" s="289">
        <f t="shared" si="127"/>
        <v>0</v>
      </c>
      <c r="O1594" s="290">
        <f>IF(K1594="nio",0,IF(K1594&gt;0,VLOOKUP(G1594,'3-Productie normen'!A:K,VLOOKUP(K1594,'3-Productie normen'!$B$35:$C$41,2,FALSE),FALSE)))/VLOOKUP(B1594,'2-Kosten per locatie'!$A$12:$C$15,3,FALSE)</f>
        <v>0</v>
      </c>
      <c r="P1594" s="290">
        <f t="shared" si="128"/>
        <v>0</v>
      </c>
      <c r="Q1594" s="291"/>
      <c r="S1594" s="292">
        <f t="shared" si="129"/>
        <v>4192.7799028756799</v>
      </c>
    </row>
    <row r="1595" spans="1:19" ht="14.1" customHeight="1">
      <c r="A1595" s="38">
        <v>1595</v>
      </c>
      <c r="B1595" s="253" t="s">
        <v>38</v>
      </c>
      <c r="C1595" s="253" t="s">
        <v>986</v>
      </c>
      <c r="D1595" s="284" t="s">
        <v>219</v>
      </c>
      <c r="E1595" s="49" t="s">
        <v>2143</v>
      </c>
      <c r="F1595" s="50" t="s">
        <v>980</v>
      </c>
      <c r="G1595" s="268" t="s">
        <v>47</v>
      </c>
      <c r="H1595" s="268" t="s">
        <v>142</v>
      </c>
      <c r="I1595" s="286">
        <v>19.72329018325</v>
      </c>
      <c r="J1595" s="287">
        <f t="shared" si="125"/>
        <v>80</v>
      </c>
      <c r="K1595" s="288">
        <v>80</v>
      </c>
      <c r="L1595" s="288"/>
      <c r="M1595" s="289" t="e">
        <f t="shared" si="126"/>
        <v>#DIV/0!</v>
      </c>
      <c r="N1595" s="289">
        <f t="shared" si="127"/>
        <v>0</v>
      </c>
      <c r="O1595" s="290">
        <f>IF(K1595="nio",0,IF(K1595&gt;0,VLOOKUP(G1595,'3-Productie normen'!A:K,VLOOKUP(K1595,'3-Productie normen'!$B$35:$C$41,2,FALSE),FALSE)))/VLOOKUP(B1595,'2-Kosten per locatie'!$A$12:$C$15,3,FALSE)</f>
        <v>0</v>
      </c>
      <c r="P1595" s="290">
        <f t="shared" si="128"/>
        <v>0</v>
      </c>
      <c r="Q1595" s="291"/>
      <c r="S1595" s="292">
        <f t="shared" si="129"/>
        <v>1577.86321466</v>
      </c>
    </row>
    <row r="1596" spans="1:19" ht="14.1" customHeight="1">
      <c r="A1596" s="38">
        <v>1596</v>
      </c>
      <c r="B1596" s="253" t="s">
        <v>38</v>
      </c>
      <c r="C1596" s="253" t="s">
        <v>986</v>
      </c>
      <c r="D1596" s="284" t="s">
        <v>219</v>
      </c>
      <c r="E1596" s="49" t="s">
        <v>2144</v>
      </c>
      <c r="F1596" s="50" t="s">
        <v>980</v>
      </c>
      <c r="G1596" s="268" t="s">
        <v>47</v>
      </c>
      <c r="H1596" s="268" t="s">
        <v>142</v>
      </c>
      <c r="I1596" s="286">
        <v>19.726696814175</v>
      </c>
      <c r="J1596" s="287">
        <f t="shared" si="125"/>
        <v>80</v>
      </c>
      <c r="K1596" s="288">
        <v>80</v>
      </c>
      <c r="L1596" s="288"/>
      <c r="M1596" s="289" t="e">
        <f t="shared" si="126"/>
        <v>#DIV/0!</v>
      </c>
      <c r="N1596" s="289">
        <f t="shared" si="127"/>
        <v>0</v>
      </c>
      <c r="O1596" s="290">
        <f>IF(K1596="nio",0,IF(K1596&gt;0,VLOOKUP(G1596,'3-Productie normen'!A:K,VLOOKUP(K1596,'3-Productie normen'!$B$35:$C$41,2,FALSE),FALSE)))/VLOOKUP(B1596,'2-Kosten per locatie'!$A$12:$C$15,3,FALSE)</f>
        <v>0</v>
      </c>
      <c r="P1596" s="290">
        <f t="shared" si="128"/>
        <v>0</v>
      </c>
      <c r="Q1596" s="291"/>
      <c r="S1596" s="292">
        <f t="shared" si="129"/>
        <v>1578.135745134</v>
      </c>
    </row>
    <row r="1597" spans="1:19" ht="14.1" customHeight="1">
      <c r="A1597" s="38">
        <v>1597</v>
      </c>
      <c r="B1597" s="253" t="s">
        <v>38</v>
      </c>
      <c r="C1597" s="253" t="s">
        <v>986</v>
      </c>
      <c r="D1597" s="284" t="s">
        <v>219</v>
      </c>
      <c r="E1597" s="49" t="s">
        <v>2145</v>
      </c>
      <c r="F1597" s="50" t="s">
        <v>980</v>
      </c>
      <c r="G1597" s="268" t="s">
        <v>47</v>
      </c>
      <c r="H1597" s="268" t="s">
        <v>142</v>
      </c>
      <c r="I1597" s="286">
        <v>19.725064617975999</v>
      </c>
      <c r="J1597" s="287">
        <f t="shared" si="125"/>
        <v>80</v>
      </c>
      <c r="K1597" s="288">
        <v>80</v>
      </c>
      <c r="L1597" s="288"/>
      <c r="M1597" s="289" t="e">
        <f t="shared" si="126"/>
        <v>#DIV/0!</v>
      </c>
      <c r="N1597" s="289">
        <f t="shared" si="127"/>
        <v>0</v>
      </c>
      <c r="O1597" s="290">
        <f>IF(K1597="nio",0,IF(K1597&gt;0,VLOOKUP(G1597,'3-Productie normen'!A:K,VLOOKUP(K1597,'3-Productie normen'!$B$35:$C$41,2,FALSE),FALSE)))/VLOOKUP(B1597,'2-Kosten per locatie'!$A$12:$C$15,3,FALSE)</f>
        <v>0</v>
      </c>
      <c r="P1597" s="290">
        <f t="shared" si="128"/>
        <v>0</v>
      </c>
      <c r="Q1597" s="291"/>
      <c r="S1597" s="292">
        <f t="shared" si="129"/>
        <v>1578.00516943808</v>
      </c>
    </row>
    <row r="1598" spans="1:19" ht="14.1" customHeight="1">
      <c r="A1598" s="38">
        <v>1598</v>
      </c>
      <c r="B1598" s="253" t="s">
        <v>38</v>
      </c>
      <c r="C1598" s="253" t="s">
        <v>986</v>
      </c>
      <c r="D1598" s="284" t="s">
        <v>219</v>
      </c>
      <c r="E1598" s="49" t="s">
        <v>2146</v>
      </c>
      <c r="F1598" s="50" t="s">
        <v>980</v>
      </c>
      <c r="G1598" s="268" t="s">
        <v>47</v>
      </c>
      <c r="H1598" s="268" t="s">
        <v>142</v>
      </c>
      <c r="I1598" s="286">
        <v>19.725557038944999</v>
      </c>
      <c r="J1598" s="287">
        <f t="shared" si="125"/>
        <v>80</v>
      </c>
      <c r="K1598" s="288">
        <v>80</v>
      </c>
      <c r="L1598" s="288"/>
      <c r="M1598" s="289" t="e">
        <f t="shared" si="126"/>
        <v>#DIV/0!</v>
      </c>
      <c r="N1598" s="289">
        <f t="shared" si="127"/>
        <v>0</v>
      </c>
      <c r="O1598" s="290">
        <f>IF(K1598="nio",0,IF(K1598&gt;0,VLOOKUP(G1598,'3-Productie normen'!A:K,VLOOKUP(K1598,'3-Productie normen'!$B$35:$C$41,2,FALSE),FALSE)))/VLOOKUP(B1598,'2-Kosten per locatie'!$A$12:$C$15,3,FALSE)</f>
        <v>0</v>
      </c>
      <c r="P1598" s="290">
        <f t="shared" si="128"/>
        <v>0</v>
      </c>
      <c r="Q1598" s="291"/>
      <c r="S1598" s="292">
        <f t="shared" si="129"/>
        <v>1578.0445631155999</v>
      </c>
    </row>
    <row r="1599" spans="1:19" ht="14.1" customHeight="1">
      <c r="A1599" s="38">
        <v>1599</v>
      </c>
      <c r="B1599" s="253" t="s">
        <v>38</v>
      </c>
      <c r="C1599" s="253" t="s">
        <v>986</v>
      </c>
      <c r="D1599" s="284" t="s">
        <v>219</v>
      </c>
      <c r="E1599" s="49" t="s">
        <v>2147</v>
      </c>
      <c r="F1599" s="50" t="s">
        <v>2148</v>
      </c>
      <c r="G1599" s="268" t="s">
        <v>47</v>
      </c>
      <c r="H1599" s="268" t="s">
        <v>142</v>
      </c>
      <c r="I1599" s="286">
        <v>60.645160684312003</v>
      </c>
      <c r="J1599" s="287">
        <f t="shared" ref="J1599:J1662" si="130">SUM(K1599:L1599)</f>
        <v>80</v>
      </c>
      <c r="K1599" s="288">
        <v>80</v>
      </c>
      <c r="L1599" s="288"/>
      <c r="M1599" s="289" t="e">
        <f t="shared" ref="M1599:M1662" si="131">IF(K1599="nio",0,IF(K1599&gt;0,K1599*I1599/O1599,0))</f>
        <v>#DIV/0!</v>
      </c>
      <c r="N1599" s="289">
        <f t="shared" ref="N1599:N1662" si="132">IF(L1599&gt;0,L1599*I1599/P1599,0)</f>
        <v>0</v>
      </c>
      <c r="O1599" s="290">
        <f>IF(K1599="nio",0,IF(K1599&gt;0,VLOOKUP(G1599,'3-Productie normen'!A:K,VLOOKUP(K1599,'3-Productie normen'!$B$35:$C$41,2,FALSE),FALSE)))/VLOOKUP(B1599,'2-Kosten per locatie'!$A$12:$C$15,3,FALSE)</f>
        <v>0</v>
      </c>
      <c r="P1599" s="290">
        <f t="shared" ref="P1599:P1662" si="133">IF(L1599&gt;0,O1599*$P$8,0)</f>
        <v>0</v>
      </c>
      <c r="Q1599" s="291"/>
      <c r="S1599" s="292">
        <f t="shared" ref="S1599:S1662" si="134">J1599*I1599</f>
        <v>4851.6128547449607</v>
      </c>
    </row>
    <row r="1600" spans="1:19" ht="14.1" customHeight="1">
      <c r="A1600" s="38">
        <v>1600</v>
      </c>
      <c r="B1600" s="253" t="s">
        <v>38</v>
      </c>
      <c r="C1600" s="253" t="s">
        <v>986</v>
      </c>
      <c r="D1600" s="284" t="s">
        <v>219</v>
      </c>
      <c r="E1600" s="49" t="s">
        <v>2149</v>
      </c>
      <c r="F1600" s="50" t="s">
        <v>103</v>
      </c>
      <c r="G1600" s="194" t="s">
        <v>65</v>
      </c>
      <c r="H1600" s="268" t="s">
        <v>142</v>
      </c>
      <c r="I1600" s="286">
        <v>17.644462239199999</v>
      </c>
      <c r="J1600" s="287">
        <f t="shared" si="130"/>
        <v>0</v>
      </c>
      <c r="K1600" s="288" t="s">
        <v>104</v>
      </c>
      <c r="L1600" s="288"/>
      <c r="M1600" s="289">
        <f t="shared" si="131"/>
        <v>0</v>
      </c>
      <c r="N1600" s="289">
        <f t="shared" si="132"/>
        <v>0</v>
      </c>
      <c r="O1600" s="290">
        <f>IF(K1600="nio",0,IF(K1600&gt;0,VLOOKUP(G1600,'3-Productie normen'!A:K,VLOOKUP(K1600,'3-Productie normen'!$B$35:$C$41,2,FALSE),FALSE)))/VLOOKUP(B1600,'2-Kosten per locatie'!$A$12:$C$15,3,FALSE)</f>
        <v>0</v>
      </c>
      <c r="P1600" s="290">
        <f t="shared" si="133"/>
        <v>0</v>
      </c>
      <c r="Q1600" s="291"/>
      <c r="S1600" s="292">
        <f t="shared" si="134"/>
        <v>0</v>
      </c>
    </row>
    <row r="1601" spans="1:19" ht="14.1" customHeight="1">
      <c r="A1601" s="38">
        <v>1601</v>
      </c>
      <c r="B1601" s="253" t="s">
        <v>38</v>
      </c>
      <c r="C1601" s="253" t="s">
        <v>986</v>
      </c>
      <c r="D1601" s="284" t="s">
        <v>219</v>
      </c>
      <c r="E1601" s="49" t="s">
        <v>2150</v>
      </c>
      <c r="F1601" s="50" t="s">
        <v>210</v>
      </c>
      <c r="G1601" s="268" t="s">
        <v>49</v>
      </c>
      <c r="H1601" s="268" t="s">
        <v>164</v>
      </c>
      <c r="I1601" s="286">
        <v>88.498925854386997</v>
      </c>
      <c r="J1601" s="287">
        <f t="shared" si="130"/>
        <v>200</v>
      </c>
      <c r="K1601" s="288">
        <v>200</v>
      </c>
      <c r="L1601" s="288"/>
      <c r="M1601" s="289" t="e">
        <f t="shared" si="131"/>
        <v>#DIV/0!</v>
      </c>
      <c r="N1601" s="289">
        <f t="shared" si="132"/>
        <v>0</v>
      </c>
      <c r="O1601" s="290">
        <f>IF(K1601="nio",0,IF(K1601&gt;0,VLOOKUP(G1601,'3-Productie normen'!A:K,VLOOKUP(K1601,'3-Productie normen'!$B$35:$C$41,2,FALSE),FALSE)))/VLOOKUP(B1601,'2-Kosten per locatie'!$A$12:$C$15,3,FALSE)</f>
        <v>0</v>
      </c>
      <c r="P1601" s="290">
        <f t="shared" si="133"/>
        <v>0</v>
      </c>
      <c r="Q1601" s="291"/>
      <c r="S1601" s="292">
        <f t="shared" si="134"/>
        <v>17699.7851708774</v>
      </c>
    </row>
    <row r="1602" spans="1:19" ht="14.1" customHeight="1">
      <c r="A1602" s="38">
        <v>1602</v>
      </c>
      <c r="B1602" s="253" t="s">
        <v>38</v>
      </c>
      <c r="C1602" s="253" t="s">
        <v>986</v>
      </c>
      <c r="D1602" s="284" t="s">
        <v>219</v>
      </c>
      <c r="E1602" s="49" t="s">
        <v>2151</v>
      </c>
      <c r="F1602" s="50" t="s">
        <v>210</v>
      </c>
      <c r="G1602" s="268" t="s">
        <v>49</v>
      </c>
      <c r="H1602" s="268" t="s">
        <v>164</v>
      </c>
      <c r="I1602" s="286">
        <v>35.216758297207001</v>
      </c>
      <c r="J1602" s="287">
        <f t="shared" si="130"/>
        <v>200</v>
      </c>
      <c r="K1602" s="288">
        <v>200</v>
      </c>
      <c r="L1602" s="288"/>
      <c r="M1602" s="289" t="e">
        <f t="shared" si="131"/>
        <v>#DIV/0!</v>
      </c>
      <c r="N1602" s="289">
        <f t="shared" si="132"/>
        <v>0</v>
      </c>
      <c r="O1602" s="290">
        <f>IF(K1602="nio",0,IF(K1602&gt;0,VLOOKUP(G1602,'3-Productie normen'!A:K,VLOOKUP(K1602,'3-Productie normen'!$B$35:$C$41,2,FALSE),FALSE)))/VLOOKUP(B1602,'2-Kosten per locatie'!$A$12:$C$15,3,FALSE)</f>
        <v>0</v>
      </c>
      <c r="P1602" s="290">
        <f t="shared" si="133"/>
        <v>0</v>
      </c>
      <c r="Q1602" s="291"/>
      <c r="S1602" s="292">
        <f t="shared" si="134"/>
        <v>7043.3516594414004</v>
      </c>
    </row>
    <row r="1603" spans="1:19" ht="14.1" customHeight="1">
      <c r="A1603" s="38">
        <v>1603</v>
      </c>
      <c r="B1603" s="253" t="s">
        <v>38</v>
      </c>
      <c r="C1603" s="253" t="s">
        <v>986</v>
      </c>
      <c r="D1603" s="284" t="s">
        <v>219</v>
      </c>
      <c r="E1603" s="49" t="s">
        <v>2152</v>
      </c>
      <c r="F1603" s="50" t="s">
        <v>610</v>
      </c>
      <c r="G1603" s="271" t="s">
        <v>58</v>
      </c>
      <c r="H1603" s="268" t="s">
        <v>970</v>
      </c>
      <c r="I1603" s="286">
        <v>20.567817111240998</v>
      </c>
      <c r="J1603" s="287">
        <f t="shared" si="130"/>
        <v>200</v>
      </c>
      <c r="K1603" s="288">
        <v>200</v>
      </c>
      <c r="L1603" s="288"/>
      <c r="M1603" s="289" t="e">
        <f t="shared" si="131"/>
        <v>#DIV/0!</v>
      </c>
      <c r="N1603" s="289">
        <f t="shared" si="132"/>
        <v>0</v>
      </c>
      <c r="O1603" s="290">
        <f>IF(K1603="nio",0,IF(K1603&gt;0,VLOOKUP(G1603,'3-Productie normen'!A:K,VLOOKUP(K1603,'3-Productie normen'!$B$35:$C$41,2,FALSE),FALSE)))/VLOOKUP(B1603,'2-Kosten per locatie'!$A$12:$C$15,3,FALSE)</f>
        <v>0</v>
      </c>
      <c r="P1603" s="290">
        <f t="shared" si="133"/>
        <v>0</v>
      </c>
      <c r="Q1603" s="291"/>
      <c r="S1603" s="292">
        <f t="shared" si="134"/>
        <v>4113.5634222481995</v>
      </c>
    </row>
    <row r="1604" spans="1:19" ht="14.1" customHeight="1">
      <c r="A1604" s="38">
        <v>1604</v>
      </c>
      <c r="B1604" s="253" t="s">
        <v>38</v>
      </c>
      <c r="C1604" s="253" t="s">
        <v>986</v>
      </c>
      <c r="D1604" s="284" t="s">
        <v>219</v>
      </c>
      <c r="E1604" s="49" t="s">
        <v>2153</v>
      </c>
      <c r="F1604" s="50" t="s">
        <v>59</v>
      </c>
      <c r="G1604" s="194" t="s">
        <v>65</v>
      </c>
      <c r="H1604" s="268" t="s">
        <v>164</v>
      </c>
      <c r="I1604" s="286">
        <v>9.1025200000000002</v>
      </c>
      <c r="J1604" s="287">
        <f t="shared" si="130"/>
        <v>0</v>
      </c>
      <c r="K1604" s="288" t="s">
        <v>104</v>
      </c>
      <c r="L1604" s="288"/>
      <c r="M1604" s="289">
        <f t="shared" si="131"/>
        <v>0</v>
      </c>
      <c r="N1604" s="289">
        <f t="shared" si="132"/>
        <v>0</v>
      </c>
      <c r="O1604" s="290">
        <f>IF(K1604="nio",0,IF(K1604&gt;0,VLOOKUP(G1604,'3-Productie normen'!A:K,VLOOKUP(K1604,'3-Productie normen'!$B$35:$C$41,2,FALSE),FALSE)))/VLOOKUP(B1604,'2-Kosten per locatie'!$A$12:$C$15,3,FALSE)</f>
        <v>0</v>
      </c>
      <c r="P1604" s="290">
        <f t="shared" si="133"/>
        <v>0</v>
      </c>
      <c r="Q1604" s="291"/>
      <c r="S1604" s="292">
        <f t="shared" si="134"/>
        <v>0</v>
      </c>
    </row>
    <row r="1605" spans="1:19" ht="14.1" customHeight="1">
      <c r="A1605" s="38">
        <v>1605</v>
      </c>
      <c r="B1605" s="253" t="s">
        <v>38</v>
      </c>
      <c r="C1605" s="253" t="s">
        <v>986</v>
      </c>
      <c r="D1605" s="284" t="s">
        <v>219</v>
      </c>
      <c r="E1605" s="49" t="s">
        <v>2154</v>
      </c>
      <c r="F1605" s="50" t="s">
        <v>2155</v>
      </c>
      <c r="G1605" s="268" t="s">
        <v>54</v>
      </c>
      <c r="H1605" s="268" t="s">
        <v>142</v>
      </c>
      <c r="I1605" s="286">
        <v>146.52024238521301</v>
      </c>
      <c r="J1605" s="287">
        <f t="shared" si="130"/>
        <v>200</v>
      </c>
      <c r="K1605" s="288">
        <v>200</v>
      </c>
      <c r="L1605" s="288"/>
      <c r="M1605" s="289" t="e">
        <f t="shared" si="131"/>
        <v>#DIV/0!</v>
      </c>
      <c r="N1605" s="289">
        <f t="shared" si="132"/>
        <v>0</v>
      </c>
      <c r="O1605" s="290">
        <f>IF(K1605="nio",0,IF(K1605&gt;0,VLOOKUP(G1605,'3-Productie normen'!A:K,VLOOKUP(K1605,'3-Productie normen'!$B$35:$C$41,2,FALSE),FALSE)))/VLOOKUP(B1605,'2-Kosten per locatie'!$A$12:$C$15,3,FALSE)</f>
        <v>0</v>
      </c>
      <c r="P1605" s="290">
        <f t="shared" si="133"/>
        <v>0</v>
      </c>
      <c r="Q1605" s="291"/>
      <c r="S1605" s="292">
        <f t="shared" si="134"/>
        <v>29304.048477042601</v>
      </c>
    </row>
    <row r="1606" spans="1:19" ht="14.1" customHeight="1">
      <c r="A1606" s="38">
        <v>1606</v>
      </c>
      <c r="B1606" s="253" t="s">
        <v>38</v>
      </c>
      <c r="C1606" s="253" t="s">
        <v>986</v>
      </c>
      <c r="D1606" s="284" t="s">
        <v>219</v>
      </c>
      <c r="E1606" s="49" t="s">
        <v>2156</v>
      </c>
      <c r="F1606" s="50" t="s">
        <v>210</v>
      </c>
      <c r="G1606" s="268" t="s">
        <v>49</v>
      </c>
      <c r="H1606" s="268" t="s">
        <v>164</v>
      </c>
      <c r="I1606" s="286">
        <v>34.945891364890997</v>
      </c>
      <c r="J1606" s="287">
        <f t="shared" si="130"/>
        <v>200</v>
      </c>
      <c r="K1606" s="288">
        <v>200</v>
      </c>
      <c r="L1606" s="288"/>
      <c r="M1606" s="289" t="e">
        <f t="shared" si="131"/>
        <v>#DIV/0!</v>
      </c>
      <c r="N1606" s="289">
        <f t="shared" si="132"/>
        <v>0</v>
      </c>
      <c r="O1606" s="290">
        <f>IF(K1606="nio",0,IF(K1606&gt;0,VLOOKUP(G1606,'3-Productie normen'!A:K,VLOOKUP(K1606,'3-Productie normen'!$B$35:$C$41,2,FALSE),FALSE)))/VLOOKUP(B1606,'2-Kosten per locatie'!$A$12:$C$15,3,FALSE)</f>
        <v>0</v>
      </c>
      <c r="P1606" s="290">
        <f t="shared" si="133"/>
        <v>0</v>
      </c>
      <c r="Q1606" s="291"/>
      <c r="S1606" s="292">
        <f t="shared" si="134"/>
        <v>6989.1782729781989</v>
      </c>
    </row>
    <row r="1607" spans="1:19" ht="14.1" customHeight="1">
      <c r="A1607" s="38">
        <v>1607</v>
      </c>
      <c r="B1607" s="253" t="s">
        <v>38</v>
      </c>
      <c r="C1607" s="253" t="s">
        <v>986</v>
      </c>
      <c r="D1607" s="284" t="s">
        <v>219</v>
      </c>
      <c r="E1607" s="49" t="s">
        <v>2157</v>
      </c>
      <c r="F1607" s="50" t="s">
        <v>210</v>
      </c>
      <c r="G1607" s="268" t="s">
        <v>49</v>
      </c>
      <c r="H1607" s="268" t="s">
        <v>164</v>
      </c>
      <c r="I1607" s="286">
        <v>22.468598747802002</v>
      </c>
      <c r="J1607" s="287">
        <f t="shared" si="130"/>
        <v>200</v>
      </c>
      <c r="K1607" s="288">
        <v>200</v>
      </c>
      <c r="L1607" s="288"/>
      <c r="M1607" s="289" t="e">
        <f t="shared" si="131"/>
        <v>#DIV/0!</v>
      </c>
      <c r="N1607" s="289">
        <f t="shared" si="132"/>
        <v>0</v>
      </c>
      <c r="O1607" s="290">
        <f>IF(K1607="nio",0,IF(K1607&gt;0,VLOOKUP(G1607,'3-Productie normen'!A:K,VLOOKUP(K1607,'3-Productie normen'!$B$35:$C$41,2,FALSE),FALSE)))/VLOOKUP(B1607,'2-Kosten per locatie'!$A$12:$C$15,3,FALSE)</f>
        <v>0</v>
      </c>
      <c r="P1607" s="290">
        <f t="shared" si="133"/>
        <v>0</v>
      </c>
      <c r="Q1607" s="291"/>
      <c r="S1607" s="292">
        <f t="shared" si="134"/>
        <v>4493.7197495604005</v>
      </c>
    </row>
    <row r="1608" spans="1:19" ht="14.1" customHeight="1">
      <c r="A1608" s="38">
        <v>1608</v>
      </c>
      <c r="B1608" s="253" t="s">
        <v>38</v>
      </c>
      <c r="C1608" s="253" t="s">
        <v>986</v>
      </c>
      <c r="D1608" s="284" t="s">
        <v>219</v>
      </c>
      <c r="E1608" s="49" t="s">
        <v>2158</v>
      </c>
      <c r="F1608" s="50" t="s">
        <v>1215</v>
      </c>
      <c r="G1608" s="268" t="s">
        <v>48</v>
      </c>
      <c r="H1608" s="268" t="s">
        <v>139</v>
      </c>
      <c r="I1608" s="286">
        <v>5.64</v>
      </c>
      <c r="J1608" s="287">
        <f t="shared" si="130"/>
        <v>400</v>
      </c>
      <c r="K1608" s="288">
        <v>200</v>
      </c>
      <c r="L1608" s="288">
        <v>200</v>
      </c>
      <c r="M1608" s="289" t="e">
        <f t="shared" si="131"/>
        <v>#DIV/0!</v>
      </c>
      <c r="N1608" s="289" t="e">
        <f t="shared" si="132"/>
        <v>#DIV/0!</v>
      </c>
      <c r="O1608" s="290">
        <f>IF(K1608="nio",0,IF(K1608&gt;0,VLOOKUP(G1608,'3-Productie normen'!A:K,VLOOKUP(K1608,'3-Productie normen'!$B$35:$C$41,2,FALSE),FALSE)))/VLOOKUP(B1608,'2-Kosten per locatie'!$A$12:$C$15,3,FALSE)</f>
        <v>0</v>
      </c>
      <c r="P1608" s="290">
        <f t="shared" si="133"/>
        <v>0</v>
      </c>
      <c r="Q1608" s="291"/>
      <c r="S1608" s="292">
        <f t="shared" si="134"/>
        <v>2256</v>
      </c>
    </row>
    <row r="1609" spans="1:19" ht="14.1" customHeight="1">
      <c r="A1609" s="38">
        <v>1609</v>
      </c>
      <c r="B1609" s="253" t="s">
        <v>38</v>
      </c>
      <c r="C1609" s="253" t="s">
        <v>986</v>
      </c>
      <c r="D1609" s="284" t="s">
        <v>219</v>
      </c>
      <c r="E1609" s="49" t="s">
        <v>2159</v>
      </c>
      <c r="F1609" s="50" t="s">
        <v>1406</v>
      </c>
      <c r="G1609" s="268" t="s">
        <v>48</v>
      </c>
      <c r="H1609" s="268" t="s">
        <v>139</v>
      </c>
      <c r="I1609" s="286">
        <v>1.6214999999999999</v>
      </c>
      <c r="J1609" s="287">
        <f t="shared" si="130"/>
        <v>400</v>
      </c>
      <c r="K1609" s="288">
        <v>200</v>
      </c>
      <c r="L1609" s="288">
        <v>200</v>
      </c>
      <c r="M1609" s="289" t="e">
        <f t="shared" si="131"/>
        <v>#DIV/0!</v>
      </c>
      <c r="N1609" s="289" t="e">
        <f t="shared" si="132"/>
        <v>#DIV/0!</v>
      </c>
      <c r="O1609" s="290">
        <f>IF(K1609="nio",0,IF(K1609&gt;0,VLOOKUP(G1609,'3-Productie normen'!A:K,VLOOKUP(K1609,'3-Productie normen'!$B$35:$C$41,2,FALSE),FALSE)))/VLOOKUP(B1609,'2-Kosten per locatie'!$A$12:$C$15,3,FALSE)</f>
        <v>0</v>
      </c>
      <c r="P1609" s="290">
        <f t="shared" si="133"/>
        <v>0</v>
      </c>
      <c r="Q1609" s="291"/>
      <c r="S1609" s="292">
        <f t="shared" si="134"/>
        <v>648.6</v>
      </c>
    </row>
    <row r="1610" spans="1:19" ht="14.1" customHeight="1">
      <c r="A1610" s="38">
        <v>1610</v>
      </c>
      <c r="B1610" s="253" t="s">
        <v>38</v>
      </c>
      <c r="C1610" s="253" t="s">
        <v>986</v>
      </c>
      <c r="D1610" s="284" t="s">
        <v>219</v>
      </c>
      <c r="E1610" s="49" t="s">
        <v>2160</v>
      </c>
      <c r="F1610" s="50" t="s">
        <v>1404</v>
      </c>
      <c r="G1610" s="268" t="s">
        <v>48</v>
      </c>
      <c r="H1610" s="268" t="s">
        <v>139</v>
      </c>
      <c r="I1610" s="286">
        <v>1.6919999999999999</v>
      </c>
      <c r="J1610" s="287">
        <f t="shared" si="130"/>
        <v>400</v>
      </c>
      <c r="K1610" s="288">
        <v>200</v>
      </c>
      <c r="L1610" s="288">
        <v>200</v>
      </c>
      <c r="M1610" s="289" t="e">
        <f t="shared" si="131"/>
        <v>#DIV/0!</v>
      </c>
      <c r="N1610" s="289" t="e">
        <f t="shared" si="132"/>
        <v>#DIV/0!</v>
      </c>
      <c r="O1610" s="290">
        <f>IF(K1610="nio",0,IF(K1610&gt;0,VLOOKUP(G1610,'3-Productie normen'!A:K,VLOOKUP(K1610,'3-Productie normen'!$B$35:$C$41,2,FALSE),FALSE)))/VLOOKUP(B1610,'2-Kosten per locatie'!$A$12:$C$15,3,FALSE)</f>
        <v>0</v>
      </c>
      <c r="P1610" s="290">
        <f t="shared" si="133"/>
        <v>0</v>
      </c>
      <c r="Q1610" s="291"/>
      <c r="S1610" s="292">
        <f t="shared" si="134"/>
        <v>676.8</v>
      </c>
    </row>
    <row r="1611" spans="1:19" ht="14.1" customHeight="1">
      <c r="A1611" s="38">
        <v>1611</v>
      </c>
      <c r="B1611" s="253" t="s">
        <v>38</v>
      </c>
      <c r="C1611" s="253" t="s">
        <v>986</v>
      </c>
      <c r="D1611" s="284" t="s">
        <v>219</v>
      </c>
      <c r="E1611" s="49" t="s">
        <v>2161</v>
      </c>
      <c r="F1611" s="50" t="s">
        <v>1624</v>
      </c>
      <c r="G1611" s="194" t="s">
        <v>65</v>
      </c>
      <c r="H1611" s="268" t="s">
        <v>164</v>
      </c>
      <c r="I1611" s="286">
        <v>5.29</v>
      </c>
      <c r="J1611" s="287">
        <f t="shared" si="130"/>
        <v>0</v>
      </c>
      <c r="K1611" s="288" t="s">
        <v>104</v>
      </c>
      <c r="L1611" s="288"/>
      <c r="M1611" s="289">
        <f t="shared" si="131"/>
        <v>0</v>
      </c>
      <c r="N1611" s="289">
        <f t="shared" si="132"/>
        <v>0</v>
      </c>
      <c r="O1611" s="290">
        <f>IF(K1611="nio",0,IF(K1611&gt;0,VLOOKUP(G1611,'3-Productie normen'!A:K,VLOOKUP(K1611,'3-Productie normen'!$B$35:$C$41,2,FALSE),FALSE)))/VLOOKUP(B1611,'2-Kosten per locatie'!$A$12:$C$15,3,FALSE)</f>
        <v>0</v>
      </c>
      <c r="P1611" s="290">
        <f t="shared" si="133"/>
        <v>0</v>
      </c>
      <c r="Q1611" s="291"/>
      <c r="S1611" s="292">
        <f t="shared" si="134"/>
        <v>0</v>
      </c>
    </row>
    <row r="1612" spans="1:19" ht="14.1" customHeight="1">
      <c r="A1612" s="38">
        <v>1612</v>
      </c>
      <c r="B1612" s="253" t="s">
        <v>38</v>
      </c>
      <c r="C1612" s="253" t="s">
        <v>986</v>
      </c>
      <c r="D1612" s="284" t="s">
        <v>219</v>
      </c>
      <c r="E1612" s="49" t="s">
        <v>2162</v>
      </c>
      <c r="F1612" s="50" t="s">
        <v>1505</v>
      </c>
      <c r="G1612" s="268" t="s">
        <v>48</v>
      </c>
      <c r="H1612" s="268" t="s">
        <v>139</v>
      </c>
      <c r="I1612" s="286">
        <v>5.64</v>
      </c>
      <c r="J1612" s="287">
        <f t="shared" si="130"/>
        <v>400</v>
      </c>
      <c r="K1612" s="288">
        <v>200</v>
      </c>
      <c r="L1612" s="288">
        <v>200</v>
      </c>
      <c r="M1612" s="289" t="e">
        <f t="shared" si="131"/>
        <v>#DIV/0!</v>
      </c>
      <c r="N1612" s="289" t="e">
        <f t="shared" si="132"/>
        <v>#DIV/0!</v>
      </c>
      <c r="O1612" s="290">
        <f>IF(K1612="nio",0,IF(K1612&gt;0,VLOOKUP(G1612,'3-Productie normen'!A:K,VLOOKUP(K1612,'3-Productie normen'!$B$35:$C$41,2,FALSE),FALSE)))/VLOOKUP(B1612,'2-Kosten per locatie'!$A$12:$C$15,3,FALSE)</f>
        <v>0</v>
      </c>
      <c r="P1612" s="290">
        <f t="shared" si="133"/>
        <v>0</v>
      </c>
      <c r="Q1612" s="291"/>
      <c r="S1612" s="292">
        <f t="shared" si="134"/>
        <v>2256</v>
      </c>
    </row>
    <row r="1613" spans="1:19" ht="14.1" customHeight="1">
      <c r="A1613" s="38">
        <v>1613</v>
      </c>
      <c r="B1613" s="253" t="s">
        <v>38</v>
      </c>
      <c r="C1613" s="253" t="s">
        <v>986</v>
      </c>
      <c r="D1613" s="284" t="s">
        <v>219</v>
      </c>
      <c r="E1613" s="49" t="s">
        <v>2163</v>
      </c>
      <c r="F1613" s="50" t="s">
        <v>1399</v>
      </c>
      <c r="G1613" s="268" t="s">
        <v>48</v>
      </c>
      <c r="H1613" s="268" t="s">
        <v>139</v>
      </c>
      <c r="I1613" s="286">
        <v>1.6919999999999999</v>
      </c>
      <c r="J1613" s="287">
        <f t="shared" si="130"/>
        <v>400</v>
      </c>
      <c r="K1613" s="288">
        <v>200</v>
      </c>
      <c r="L1613" s="288">
        <v>200</v>
      </c>
      <c r="M1613" s="289" t="e">
        <f t="shared" si="131"/>
        <v>#DIV/0!</v>
      </c>
      <c r="N1613" s="289" t="e">
        <f t="shared" si="132"/>
        <v>#DIV/0!</v>
      </c>
      <c r="O1613" s="290">
        <f>IF(K1613="nio",0,IF(K1613&gt;0,VLOOKUP(G1613,'3-Productie normen'!A:K,VLOOKUP(K1613,'3-Productie normen'!$B$35:$C$41,2,FALSE),FALSE)))/VLOOKUP(B1613,'2-Kosten per locatie'!$A$12:$C$15,3,FALSE)</f>
        <v>0</v>
      </c>
      <c r="P1613" s="290">
        <f t="shared" si="133"/>
        <v>0</v>
      </c>
      <c r="Q1613" s="291"/>
      <c r="S1613" s="292">
        <f t="shared" si="134"/>
        <v>676.8</v>
      </c>
    </row>
    <row r="1614" spans="1:19" ht="14.1" customHeight="1">
      <c r="A1614" s="38">
        <v>1614</v>
      </c>
      <c r="B1614" s="253" t="s">
        <v>38</v>
      </c>
      <c r="C1614" s="253" t="s">
        <v>986</v>
      </c>
      <c r="D1614" s="284" t="s">
        <v>219</v>
      </c>
      <c r="E1614" s="49" t="s">
        <v>2164</v>
      </c>
      <c r="F1614" s="50" t="s">
        <v>1397</v>
      </c>
      <c r="G1614" s="268" t="s">
        <v>48</v>
      </c>
      <c r="H1614" s="268" t="s">
        <v>139</v>
      </c>
      <c r="I1614" s="286">
        <v>1.6214999999999999</v>
      </c>
      <c r="J1614" s="287">
        <f t="shared" si="130"/>
        <v>400</v>
      </c>
      <c r="K1614" s="288">
        <v>200</v>
      </c>
      <c r="L1614" s="288">
        <v>200</v>
      </c>
      <c r="M1614" s="289" t="e">
        <f t="shared" si="131"/>
        <v>#DIV/0!</v>
      </c>
      <c r="N1614" s="289" t="e">
        <f t="shared" si="132"/>
        <v>#DIV/0!</v>
      </c>
      <c r="O1614" s="290">
        <f>IF(K1614="nio",0,IF(K1614&gt;0,VLOOKUP(G1614,'3-Productie normen'!A:K,VLOOKUP(K1614,'3-Productie normen'!$B$35:$C$41,2,FALSE),FALSE)))/VLOOKUP(B1614,'2-Kosten per locatie'!$A$12:$C$15,3,FALSE)</f>
        <v>0</v>
      </c>
      <c r="P1614" s="290">
        <f t="shared" si="133"/>
        <v>0</v>
      </c>
      <c r="Q1614" s="291"/>
      <c r="S1614" s="292">
        <f t="shared" si="134"/>
        <v>648.6</v>
      </c>
    </row>
    <row r="1615" spans="1:19" ht="14.1" customHeight="1">
      <c r="A1615" s="38">
        <v>1615</v>
      </c>
      <c r="B1615" s="253" t="s">
        <v>38</v>
      </c>
      <c r="C1615" s="253" t="s">
        <v>986</v>
      </c>
      <c r="D1615" s="284" t="s">
        <v>219</v>
      </c>
      <c r="E1615" s="49" t="s">
        <v>2165</v>
      </c>
      <c r="F1615" s="50" t="s">
        <v>289</v>
      </c>
      <c r="G1615" s="194" t="s">
        <v>65</v>
      </c>
      <c r="H1615" s="268" t="s">
        <v>164</v>
      </c>
      <c r="I1615" s="286">
        <v>5.2852257312750002</v>
      </c>
      <c r="J1615" s="287">
        <f t="shared" si="130"/>
        <v>0</v>
      </c>
      <c r="K1615" s="288" t="s">
        <v>104</v>
      </c>
      <c r="L1615" s="288"/>
      <c r="M1615" s="289">
        <f t="shared" si="131"/>
        <v>0</v>
      </c>
      <c r="N1615" s="289">
        <f t="shared" si="132"/>
        <v>0</v>
      </c>
      <c r="O1615" s="290">
        <f>IF(K1615="nio",0,IF(K1615&gt;0,VLOOKUP(G1615,'3-Productie normen'!A:K,VLOOKUP(K1615,'3-Productie normen'!$B$35:$C$41,2,FALSE),FALSE)))/VLOOKUP(B1615,'2-Kosten per locatie'!$A$12:$C$15,3,FALSE)</f>
        <v>0</v>
      </c>
      <c r="P1615" s="290">
        <f t="shared" si="133"/>
        <v>0</v>
      </c>
      <c r="Q1615" s="291"/>
      <c r="S1615" s="292">
        <f t="shared" si="134"/>
        <v>0</v>
      </c>
    </row>
    <row r="1616" spans="1:19" ht="14.1" customHeight="1">
      <c r="A1616" s="38">
        <v>1616</v>
      </c>
      <c r="B1616" s="253" t="s">
        <v>38</v>
      </c>
      <c r="C1616" s="253" t="s">
        <v>986</v>
      </c>
      <c r="D1616" s="284" t="s">
        <v>219</v>
      </c>
      <c r="E1616" s="49" t="s">
        <v>2166</v>
      </c>
      <c r="F1616" s="50" t="s">
        <v>289</v>
      </c>
      <c r="G1616" s="194" t="s">
        <v>65</v>
      </c>
      <c r="H1616" s="268" t="s">
        <v>164</v>
      </c>
      <c r="I1616" s="286">
        <v>0.43987636340800002</v>
      </c>
      <c r="J1616" s="287">
        <f t="shared" si="130"/>
        <v>0</v>
      </c>
      <c r="K1616" s="288" t="s">
        <v>104</v>
      </c>
      <c r="L1616" s="288"/>
      <c r="M1616" s="289">
        <f t="shared" si="131"/>
        <v>0</v>
      </c>
      <c r="N1616" s="289">
        <f t="shared" si="132"/>
        <v>0</v>
      </c>
      <c r="O1616" s="290">
        <f>IF(K1616="nio",0,IF(K1616&gt;0,VLOOKUP(G1616,'3-Productie normen'!A:K,VLOOKUP(K1616,'3-Productie normen'!$B$35:$C$41,2,FALSE),FALSE)))/VLOOKUP(B1616,'2-Kosten per locatie'!$A$12:$C$15,3,FALSE)</f>
        <v>0</v>
      </c>
      <c r="P1616" s="290">
        <f t="shared" si="133"/>
        <v>0</v>
      </c>
      <c r="Q1616" s="291"/>
      <c r="S1616" s="292">
        <f t="shared" si="134"/>
        <v>0</v>
      </c>
    </row>
    <row r="1617" spans="1:19" ht="14.1" customHeight="1">
      <c r="A1617" s="38">
        <v>1617</v>
      </c>
      <c r="B1617" s="253" t="s">
        <v>38</v>
      </c>
      <c r="C1617" s="253" t="s">
        <v>986</v>
      </c>
      <c r="D1617" s="284" t="s">
        <v>219</v>
      </c>
      <c r="E1617" s="49" t="s">
        <v>2167</v>
      </c>
      <c r="F1617" s="50" t="s">
        <v>771</v>
      </c>
      <c r="G1617" s="268" t="s">
        <v>50</v>
      </c>
      <c r="H1617" s="268" t="s">
        <v>164</v>
      </c>
      <c r="I1617" s="286">
        <v>2.444</v>
      </c>
      <c r="J1617" s="287">
        <f t="shared" si="130"/>
        <v>200</v>
      </c>
      <c r="K1617" s="288">
        <v>200</v>
      </c>
      <c r="L1617" s="288"/>
      <c r="M1617" s="289" t="e">
        <f t="shared" si="131"/>
        <v>#DIV/0!</v>
      </c>
      <c r="N1617" s="289">
        <f t="shared" si="132"/>
        <v>0</v>
      </c>
      <c r="O1617" s="290">
        <f>IF(K1617="nio",0,IF(K1617&gt;0,VLOOKUP(G1617,'3-Productie normen'!A:K,VLOOKUP(K1617,'3-Productie normen'!$B$35:$C$41,2,FALSE),FALSE)))/VLOOKUP(B1617,'2-Kosten per locatie'!$A$12:$C$15,3,FALSE)</f>
        <v>0</v>
      </c>
      <c r="P1617" s="290">
        <f t="shared" si="133"/>
        <v>0</v>
      </c>
      <c r="Q1617" s="291"/>
      <c r="S1617" s="292">
        <f t="shared" si="134"/>
        <v>488.8</v>
      </c>
    </row>
    <row r="1618" spans="1:19" ht="14.1" customHeight="1">
      <c r="A1618" s="38">
        <v>1618</v>
      </c>
      <c r="B1618" s="253" t="s">
        <v>38</v>
      </c>
      <c r="C1618" s="253" t="s">
        <v>986</v>
      </c>
      <c r="D1618" s="284" t="s">
        <v>219</v>
      </c>
      <c r="E1618" s="49" t="s">
        <v>2168</v>
      </c>
      <c r="F1618" s="50" t="s">
        <v>1411</v>
      </c>
      <c r="G1618" s="268" t="s">
        <v>47</v>
      </c>
      <c r="H1618" s="268" t="s">
        <v>164</v>
      </c>
      <c r="I1618" s="286">
        <v>2.444</v>
      </c>
      <c r="J1618" s="287">
        <f t="shared" si="130"/>
        <v>80</v>
      </c>
      <c r="K1618" s="288">
        <v>80</v>
      </c>
      <c r="L1618" s="288"/>
      <c r="M1618" s="289" t="e">
        <f t="shared" si="131"/>
        <v>#DIV/0!</v>
      </c>
      <c r="N1618" s="289">
        <f t="shared" si="132"/>
        <v>0</v>
      </c>
      <c r="O1618" s="290">
        <f>IF(K1618="nio",0,IF(K1618&gt;0,VLOOKUP(G1618,'3-Productie normen'!A:K,VLOOKUP(K1618,'3-Productie normen'!$B$35:$C$41,2,FALSE),FALSE)))/VLOOKUP(B1618,'2-Kosten per locatie'!$A$12:$C$15,3,FALSE)</f>
        <v>0</v>
      </c>
      <c r="P1618" s="290">
        <f t="shared" si="133"/>
        <v>0</v>
      </c>
      <c r="Q1618" s="291"/>
      <c r="S1618" s="292">
        <f t="shared" si="134"/>
        <v>195.51999999999998</v>
      </c>
    </row>
    <row r="1619" spans="1:19" ht="14.1" customHeight="1">
      <c r="A1619" s="38">
        <v>1619</v>
      </c>
      <c r="B1619" s="253" t="s">
        <v>38</v>
      </c>
      <c r="C1619" s="253" t="s">
        <v>986</v>
      </c>
      <c r="D1619" s="284" t="s">
        <v>219</v>
      </c>
      <c r="E1619" s="49" t="s">
        <v>2169</v>
      </c>
      <c r="F1619" s="50" t="s">
        <v>138</v>
      </c>
      <c r="G1619" s="194" t="s">
        <v>65</v>
      </c>
      <c r="H1619" s="268" t="s">
        <v>164</v>
      </c>
      <c r="I1619" s="286">
        <v>4.3736482760430002</v>
      </c>
      <c r="J1619" s="287">
        <f t="shared" si="130"/>
        <v>0</v>
      </c>
      <c r="K1619" s="288" t="s">
        <v>104</v>
      </c>
      <c r="L1619" s="288"/>
      <c r="M1619" s="289">
        <f t="shared" si="131"/>
        <v>0</v>
      </c>
      <c r="N1619" s="289">
        <f t="shared" si="132"/>
        <v>0</v>
      </c>
      <c r="O1619" s="290">
        <f>IF(K1619="nio",0,IF(K1619&gt;0,VLOOKUP(G1619,'3-Productie normen'!A:K,VLOOKUP(K1619,'3-Productie normen'!$B$35:$C$41,2,FALSE),FALSE)))/VLOOKUP(B1619,'2-Kosten per locatie'!$A$12:$C$15,3,FALSE)</f>
        <v>0</v>
      </c>
      <c r="P1619" s="290">
        <f t="shared" si="133"/>
        <v>0</v>
      </c>
      <c r="Q1619" s="291"/>
      <c r="S1619" s="292">
        <f t="shared" si="134"/>
        <v>0</v>
      </c>
    </row>
    <row r="1620" spans="1:19" ht="14.1" customHeight="1">
      <c r="A1620" s="38">
        <v>1620</v>
      </c>
      <c r="B1620" s="253" t="s">
        <v>38</v>
      </c>
      <c r="C1620" s="253" t="s">
        <v>986</v>
      </c>
      <c r="D1620" s="284" t="s">
        <v>219</v>
      </c>
      <c r="E1620" s="49" t="s">
        <v>2170</v>
      </c>
      <c r="F1620" s="50" t="s">
        <v>289</v>
      </c>
      <c r="G1620" s="194" t="s">
        <v>65</v>
      </c>
      <c r="H1620" s="268" t="s">
        <v>164</v>
      </c>
      <c r="I1620" s="286">
        <v>4.0302473954769997</v>
      </c>
      <c r="J1620" s="287">
        <f t="shared" si="130"/>
        <v>0</v>
      </c>
      <c r="K1620" s="288" t="s">
        <v>104</v>
      </c>
      <c r="L1620" s="288"/>
      <c r="M1620" s="289">
        <f t="shared" si="131"/>
        <v>0</v>
      </c>
      <c r="N1620" s="289">
        <f t="shared" si="132"/>
        <v>0</v>
      </c>
      <c r="O1620" s="290">
        <f>IF(K1620="nio",0,IF(K1620&gt;0,VLOOKUP(G1620,'3-Productie normen'!A:K,VLOOKUP(K1620,'3-Productie normen'!$B$35:$C$41,2,FALSE),FALSE)))/VLOOKUP(B1620,'2-Kosten per locatie'!$A$12:$C$15,3,FALSE)</f>
        <v>0</v>
      </c>
      <c r="P1620" s="290">
        <f t="shared" si="133"/>
        <v>0</v>
      </c>
      <c r="Q1620" s="291"/>
      <c r="S1620" s="292">
        <f t="shared" si="134"/>
        <v>0</v>
      </c>
    </row>
    <row r="1621" spans="1:19" ht="14.1" customHeight="1">
      <c r="A1621" s="38">
        <v>1621</v>
      </c>
      <c r="B1621" s="253" t="s">
        <v>38</v>
      </c>
      <c r="C1621" s="253" t="s">
        <v>986</v>
      </c>
      <c r="D1621" s="284" t="s">
        <v>219</v>
      </c>
      <c r="E1621" s="49" t="s">
        <v>2171</v>
      </c>
      <c r="F1621" s="50" t="s">
        <v>1129</v>
      </c>
      <c r="G1621" s="268" t="s">
        <v>48</v>
      </c>
      <c r="H1621" s="268" t="s">
        <v>139</v>
      </c>
      <c r="I1621" s="286">
        <v>11.236155201060001</v>
      </c>
      <c r="J1621" s="287">
        <f t="shared" si="130"/>
        <v>400</v>
      </c>
      <c r="K1621" s="288">
        <v>200</v>
      </c>
      <c r="L1621" s="288">
        <v>200</v>
      </c>
      <c r="M1621" s="289" t="e">
        <f t="shared" si="131"/>
        <v>#DIV/0!</v>
      </c>
      <c r="N1621" s="289" t="e">
        <f t="shared" si="132"/>
        <v>#DIV/0!</v>
      </c>
      <c r="O1621" s="290">
        <f>IF(K1621="nio",0,IF(K1621&gt;0,VLOOKUP(G1621,'3-Productie normen'!A:K,VLOOKUP(K1621,'3-Productie normen'!$B$35:$C$41,2,FALSE),FALSE)))/VLOOKUP(B1621,'2-Kosten per locatie'!$A$12:$C$15,3,FALSE)</f>
        <v>0</v>
      </c>
      <c r="P1621" s="290">
        <f t="shared" si="133"/>
        <v>0</v>
      </c>
      <c r="Q1621" s="291"/>
      <c r="S1621" s="292">
        <f t="shared" si="134"/>
        <v>4494.4620804240003</v>
      </c>
    </row>
    <row r="1622" spans="1:19" ht="14.1" customHeight="1">
      <c r="A1622" s="38">
        <v>1622</v>
      </c>
      <c r="B1622" s="253" t="s">
        <v>38</v>
      </c>
      <c r="C1622" s="253" t="s">
        <v>986</v>
      </c>
      <c r="D1622" s="284" t="s">
        <v>219</v>
      </c>
      <c r="E1622" s="49" t="s">
        <v>2172</v>
      </c>
      <c r="F1622" s="50" t="s">
        <v>1217</v>
      </c>
      <c r="G1622" s="268" t="s">
        <v>48</v>
      </c>
      <c r="H1622" s="268" t="s">
        <v>139</v>
      </c>
      <c r="I1622" s="286">
        <v>1.8341745273029999</v>
      </c>
      <c r="J1622" s="287">
        <f t="shared" si="130"/>
        <v>400</v>
      </c>
      <c r="K1622" s="288">
        <v>200</v>
      </c>
      <c r="L1622" s="288">
        <v>200</v>
      </c>
      <c r="M1622" s="289" t="e">
        <f t="shared" si="131"/>
        <v>#DIV/0!</v>
      </c>
      <c r="N1622" s="289" t="e">
        <f t="shared" si="132"/>
        <v>#DIV/0!</v>
      </c>
      <c r="O1622" s="290">
        <f>IF(K1622="nio",0,IF(K1622&gt;0,VLOOKUP(G1622,'3-Productie normen'!A:K,VLOOKUP(K1622,'3-Productie normen'!$B$35:$C$41,2,FALSE),FALSE)))/VLOOKUP(B1622,'2-Kosten per locatie'!$A$12:$C$15,3,FALSE)</f>
        <v>0</v>
      </c>
      <c r="P1622" s="290">
        <f t="shared" si="133"/>
        <v>0</v>
      </c>
      <c r="Q1622" s="291"/>
      <c r="S1622" s="292">
        <f t="shared" si="134"/>
        <v>733.6698109212</v>
      </c>
    </row>
    <row r="1623" spans="1:19" ht="14.1" customHeight="1">
      <c r="A1623" s="38">
        <v>1623</v>
      </c>
      <c r="B1623" s="253" t="s">
        <v>38</v>
      </c>
      <c r="C1623" s="253" t="s">
        <v>986</v>
      </c>
      <c r="D1623" s="284" t="s">
        <v>219</v>
      </c>
      <c r="E1623" s="49" t="s">
        <v>2173</v>
      </c>
      <c r="F1623" s="50" t="s">
        <v>1217</v>
      </c>
      <c r="G1623" s="268" t="s">
        <v>48</v>
      </c>
      <c r="H1623" s="268" t="s">
        <v>139</v>
      </c>
      <c r="I1623" s="286">
        <v>1.9035</v>
      </c>
      <c r="J1623" s="287">
        <f t="shared" si="130"/>
        <v>400</v>
      </c>
      <c r="K1623" s="288">
        <v>200</v>
      </c>
      <c r="L1623" s="288">
        <v>200</v>
      </c>
      <c r="M1623" s="289" t="e">
        <f t="shared" si="131"/>
        <v>#DIV/0!</v>
      </c>
      <c r="N1623" s="289" t="e">
        <f t="shared" si="132"/>
        <v>#DIV/0!</v>
      </c>
      <c r="O1623" s="290">
        <f>IF(K1623="nio",0,IF(K1623&gt;0,VLOOKUP(G1623,'3-Productie normen'!A:K,VLOOKUP(K1623,'3-Productie normen'!$B$35:$C$41,2,FALSE),FALSE)))/VLOOKUP(B1623,'2-Kosten per locatie'!$A$12:$C$15,3,FALSE)</f>
        <v>0</v>
      </c>
      <c r="P1623" s="290">
        <f t="shared" si="133"/>
        <v>0</v>
      </c>
      <c r="Q1623" s="291"/>
      <c r="S1623" s="292">
        <f t="shared" si="134"/>
        <v>761.4</v>
      </c>
    </row>
    <row r="1624" spans="1:19" ht="14.1" customHeight="1">
      <c r="A1624" s="38">
        <v>1624</v>
      </c>
      <c r="B1624" s="253" t="s">
        <v>38</v>
      </c>
      <c r="C1624" s="253" t="s">
        <v>986</v>
      </c>
      <c r="D1624" s="284" t="s">
        <v>219</v>
      </c>
      <c r="E1624" s="49" t="s">
        <v>2174</v>
      </c>
      <c r="F1624" s="50" t="s">
        <v>1217</v>
      </c>
      <c r="G1624" s="268" t="s">
        <v>48</v>
      </c>
      <c r="H1624" s="268" t="s">
        <v>139</v>
      </c>
      <c r="I1624" s="286">
        <v>1.9035</v>
      </c>
      <c r="J1624" s="287">
        <f t="shared" si="130"/>
        <v>400</v>
      </c>
      <c r="K1624" s="288">
        <v>200</v>
      </c>
      <c r="L1624" s="288">
        <v>200</v>
      </c>
      <c r="M1624" s="289" t="e">
        <f t="shared" si="131"/>
        <v>#DIV/0!</v>
      </c>
      <c r="N1624" s="289" t="e">
        <f t="shared" si="132"/>
        <v>#DIV/0!</v>
      </c>
      <c r="O1624" s="290">
        <f>IF(K1624="nio",0,IF(K1624&gt;0,VLOOKUP(G1624,'3-Productie normen'!A:K,VLOOKUP(K1624,'3-Productie normen'!$B$35:$C$41,2,FALSE),FALSE)))/VLOOKUP(B1624,'2-Kosten per locatie'!$A$12:$C$15,3,FALSE)</f>
        <v>0</v>
      </c>
      <c r="P1624" s="290">
        <f t="shared" si="133"/>
        <v>0</v>
      </c>
      <c r="Q1624" s="291"/>
      <c r="S1624" s="292">
        <f t="shared" si="134"/>
        <v>761.4</v>
      </c>
    </row>
    <row r="1625" spans="1:19" ht="14.1" customHeight="1">
      <c r="A1625" s="38">
        <v>1625</v>
      </c>
      <c r="B1625" s="253" t="s">
        <v>38</v>
      </c>
      <c r="C1625" s="253" t="s">
        <v>986</v>
      </c>
      <c r="D1625" s="284" t="s">
        <v>219</v>
      </c>
      <c r="E1625" s="49" t="s">
        <v>2175</v>
      </c>
      <c r="F1625" s="50" t="s">
        <v>1217</v>
      </c>
      <c r="G1625" s="268" t="s">
        <v>48</v>
      </c>
      <c r="H1625" s="268" t="s">
        <v>139</v>
      </c>
      <c r="I1625" s="286">
        <v>1.9035</v>
      </c>
      <c r="J1625" s="287">
        <f t="shared" si="130"/>
        <v>400</v>
      </c>
      <c r="K1625" s="288">
        <v>200</v>
      </c>
      <c r="L1625" s="288">
        <v>200</v>
      </c>
      <c r="M1625" s="289" t="e">
        <f t="shared" si="131"/>
        <v>#DIV/0!</v>
      </c>
      <c r="N1625" s="289" t="e">
        <f t="shared" si="132"/>
        <v>#DIV/0!</v>
      </c>
      <c r="O1625" s="290">
        <f>IF(K1625="nio",0,IF(K1625&gt;0,VLOOKUP(G1625,'3-Productie normen'!A:K,VLOOKUP(K1625,'3-Productie normen'!$B$35:$C$41,2,FALSE),FALSE)))/VLOOKUP(B1625,'2-Kosten per locatie'!$A$12:$C$15,3,FALSE)</f>
        <v>0</v>
      </c>
      <c r="P1625" s="290">
        <f t="shared" si="133"/>
        <v>0</v>
      </c>
      <c r="Q1625" s="291"/>
      <c r="S1625" s="292">
        <f t="shared" si="134"/>
        <v>761.4</v>
      </c>
    </row>
    <row r="1626" spans="1:19" ht="14.1" customHeight="1">
      <c r="A1626" s="38">
        <v>1626</v>
      </c>
      <c r="B1626" s="253" t="s">
        <v>38</v>
      </c>
      <c r="C1626" s="253" t="s">
        <v>986</v>
      </c>
      <c r="D1626" s="284" t="s">
        <v>301</v>
      </c>
      <c r="E1626" s="49" t="s">
        <v>2176</v>
      </c>
      <c r="F1626" s="50" t="s">
        <v>2177</v>
      </c>
      <c r="G1626" s="268" t="s">
        <v>53</v>
      </c>
      <c r="H1626" s="268" t="s">
        <v>142</v>
      </c>
      <c r="I1626" s="286">
        <v>26.153694821870001</v>
      </c>
      <c r="J1626" s="287">
        <f t="shared" si="130"/>
        <v>200</v>
      </c>
      <c r="K1626" s="288">
        <v>200</v>
      </c>
      <c r="L1626" s="288"/>
      <c r="M1626" s="289" t="e">
        <f t="shared" si="131"/>
        <v>#DIV/0!</v>
      </c>
      <c r="N1626" s="289">
        <f t="shared" si="132"/>
        <v>0</v>
      </c>
      <c r="O1626" s="290">
        <f>IF(K1626="nio",0,IF(K1626&gt;0,VLOOKUP(G1626,'3-Productie normen'!A:K,VLOOKUP(K1626,'3-Productie normen'!$B$35:$C$41,2,FALSE),FALSE)))/VLOOKUP(B1626,'2-Kosten per locatie'!$A$12:$C$15,3,FALSE)</f>
        <v>0</v>
      </c>
      <c r="P1626" s="290">
        <f t="shared" si="133"/>
        <v>0</v>
      </c>
      <c r="Q1626" s="291"/>
      <c r="S1626" s="292">
        <f t="shared" si="134"/>
        <v>5230.7389643739998</v>
      </c>
    </row>
    <row r="1627" spans="1:19" ht="14.1" customHeight="1">
      <c r="A1627" s="38">
        <v>1627</v>
      </c>
      <c r="B1627" s="253" t="s">
        <v>38</v>
      </c>
      <c r="C1627" s="253" t="s">
        <v>986</v>
      </c>
      <c r="D1627" s="284" t="s">
        <v>301</v>
      </c>
      <c r="E1627" s="49" t="s">
        <v>2178</v>
      </c>
      <c r="F1627" s="50" t="s">
        <v>231</v>
      </c>
      <c r="G1627" s="268" t="s">
        <v>53</v>
      </c>
      <c r="H1627" s="268" t="s">
        <v>142</v>
      </c>
      <c r="I1627" s="286">
        <v>19.655579226233002</v>
      </c>
      <c r="J1627" s="287">
        <f t="shared" si="130"/>
        <v>200</v>
      </c>
      <c r="K1627" s="288">
        <v>200</v>
      </c>
      <c r="L1627" s="288"/>
      <c r="M1627" s="289" t="e">
        <f t="shared" si="131"/>
        <v>#DIV/0!</v>
      </c>
      <c r="N1627" s="289">
        <f t="shared" si="132"/>
        <v>0</v>
      </c>
      <c r="O1627" s="290">
        <f>IF(K1627="nio",0,IF(K1627&gt;0,VLOOKUP(G1627,'3-Productie normen'!A:K,VLOOKUP(K1627,'3-Productie normen'!$B$35:$C$41,2,FALSE),FALSE)))/VLOOKUP(B1627,'2-Kosten per locatie'!$A$12:$C$15,3,FALSE)</f>
        <v>0</v>
      </c>
      <c r="P1627" s="290">
        <f t="shared" si="133"/>
        <v>0</v>
      </c>
      <c r="Q1627" s="291"/>
      <c r="S1627" s="292">
        <f t="shared" si="134"/>
        <v>3931.1158452466002</v>
      </c>
    </row>
    <row r="1628" spans="1:19" ht="14.1" customHeight="1">
      <c r="A1628" s="38">
        <v>1628</v>
      </c>
      <c r="B1628" s="253" t="s">
        <v>38</v>
      </c>
      <c r="C1628" s="253" t="s">
        <v>986</v>
      </c>
      <c r="D1628" s="284" t="s">
        <v>301</v>
      </c>
      <c r="E1628" s="49" t="s">
        <v>2179</v>
      </c>
      <c r="F1628" s="50" t="s">
        <v>231</v>
      </c>
      <c r="G1628" s="268" t="s">
        <v>53</v>
      </c>
      <c r="H1628" s="268" t="s">
        <v>142</v>
      </c>
      <c r="I1628" s="286">
        <v>19.655472698265999</v>
      </c>
      <c r="J1628" s="287">
        <f t="shared" si="130"/>
        <v>200</v>
      </c>
      <c r="K1628" s="288">
        <v>200</v>
      </c>
      <c r="L1628" s="288"/>
      <c r="M1628" s="289" t="e">
        <f t="shared" si="131"/>
        <v>#DIV/0!</v>
      </c>
      <c r="N1628" s="289">
        <f t="shared" si="132"/>
        <v>0</v>
      </c>
      <c r="O1628" s="290">
        <f>IF(K1628="nio",0,IF(K1628&gt;0,VLOOKUP(G1628,'3-Productie normen'!A:K,VLOOKUP(K1628,'3-Productie normen'!$B$35:$C$41,2,FALSE),FALSE)))/VLOOKUP(B1628,'2-Kosten per locatie'!$A$12:$C$15,3,FALSE)</f>
        <v>0</v>
      </c>
      <c r="P1628" s="290">
        <f t="shared" si="133"/>
        <v>0</v>
      </c>
      <c r="Q1628" s="291"/>
      <c r="S1628" s="292">
        <f t="shared" si="134"/>
        <v>3931.0945396531997</v>
      </c>
    </row>
    <row r="1629" spans="1:19" ht="14.1" customHeight="1">
      <c r="A1629" s="38">
        <v>1629</v>
      </c>
      <c r="B1629" s="253" t="s">
        <v>38</v>
      </c>
      <c r="C1629" s="253" t="s">
        <v>986</v>
      </c>
      <c r="D1629" s="284" t="s">
        <v>301</v>
      </c>
      <c r="E1629" s="49" t="s">
        <v>2180</v>
      </c>
      <c r="F1629" s="50" t="s">
        <v>231</v>
      </c>
      <c r="G1629" s="268" t="s">
        <v>53</v>
      </c>
      <c r="H1629" s="268" t="s">
        <v>142</v>
      </c>
      <c r="I1629" s="286">
        <v>19.655389997290001</v>
      </c>
      <c r="J1629" s="287">
        <f t="shared" si="130"/>
        <v>200</v>
      </c>
      <c r="K1629" s="288">
        <v>200</v>
      </c>
      <c r="L1629" s="288"/>
      <c r="M1629" s="289" t="e">
        <f t="shared" si="131"/>
        <v>#DIV/0!</v>
      </c>
      <c r="N1629" s="289">
        <f t="shared" si="132"/>
        <v>0</v>
      </c>
      <c r="O1629" s="290">
        <f>IF(K1629="nio",0,IF(K1629&gt;0,VLOOKUP(G1629,'3-Productie normen'!A:K,VLOOKUP(K1629,'3-Productie normen'!$B$35:$C$41,2,FALSE),FALSE)))/VLOOKUP(B1629,'2-Kosten per locatie'!$A$12:$C$15,3,FALSE)</f>
        <v>0</v>
      </c>
      <c r="P1629" s="290">
        <f t="shared" si="133"/>
        <v>0</v>
      </c>
      <c r="Q1629" s="291"/>
      <c r="S1629" s="292">
        <f t="shared" si="134"/>
        <v>3931.0779994580002</v>
      </c>
    </row>
    <row r="1630" spans="1:19" ht="14.1" customHeight="1">
      <c r="A1630" s="38">
        <v>1630</v>
      </c>
      <c r="B1630" s="253" t="s">
        <v>38</v>
      </c>
      <c r="C1630" s="253" t="s">
        <v>986</v>
      </c>
      <c r="D1630" s="284" t="s">
        <v>301</v>
      </c>
      <c r="E1630" s="49" t="s">
        <v>2181</v>
      </c>
      <c r="F1630" s="50" t="s">
        <v>231</v>
      </c>
      <c r="G1630" s="268" t="s">
        <v>53</v>
      </c>
      <c r="H1630" s="268" t="s">
        <v>142</v>
      </c>
      <c r="I1630" s="286">
        <v>19.655118578507999</v>
      </c>
      <c r="J1630" s="287">
        <f t="shared" si="130"/>
        <v>200</v>
      </c>
      <c r="K1630" s="288">
        <v>200</v>
      </c>
      <c r="L1630" s="288"/>
      <c r="M1630" s="289" t="e">
        <f t="shared" si="131"/>
        <v>#DIV/0!</v>
      </c>
      <c r="N1630" s="289">
        <f t="shared" si="132"/>
        <v>0</v>
      </c>
      <c r="O1630" s="290">
        <f>IF(K1630="nio",0,IF(K1630&gt;0,VLOOKUP(G1630,'3-Productie normen'!A:K,VLOOKUP(K1630,'3-Productie normen'!$B$35:$C$41,2,FALSE),FALSE)))/VLOOKUP(B1630,'2-Kosten per locatie'!$A$12:$C$15,3,FALSE)</f>
        <v>0</v>
      </c>
      <c r="P1630" s="290">
        <f t="shared" si="133"/>
        <v>0</v>
      </c>
      <c r="Q1630" s="291"/>
      <c r="S1630" s="292">
        <f t="shared" si="134"/>
        <v>3931.0237157015999</v>
      </c>
    </row>
    <row r="1631" spans="1:19" ht="14.1" customHeight="1">
      <c r="A1631" s="38">
        <v>1631</v>
      </c>
      <c r="B1631" s="253" t="s">
        <v>38</v>
      </c>
      <c r="C1631" s="253" t="s">
        <v>986</v>
      </c>
      <c r="D1631" s="284" t="s">
        <v>301</v>
      </c>
      <c r="E1631" s="49" t="s">
        <v>2182</v>
      </c>
      <c r="F1631" s="50" t="s">
        <v>2183</v>
      </c>
      <c r="G1631" s="271" t="s">
        <v>61</v>
      </c>
      <c r="H1631" s="268" t="s">
        <v>142</v>
      </c>
      <c r="I1631" s="286">
        <v>39.182241021083001</v>
      </c>
      <c r="J1631" s="287">
        <f t="shared" si="130"/>
        <v>200</v>
      </c>
      <c r="K1631" s="288">
        <v>200</v>
      </c>
      <c r="L1631" s="288"/>
      <c r="M1631" s="289" t="e">
        <f t="shared" si="131"/>
        <v>#DIV/0!</v>
      </c>
      <c r="N1631" s="289">
        <f t="shared" si="132"/>
        <v>0</v>
      </c>
      <c r="O1631" s="290">
        <f>IF(K1631="nio",0,IF(K1631&gt;0,VLOOKUP(G1631,'3-Productie normen'!A:K,VLOOKUP(K1631,'3-Productie normen'!$B$35:$C$41,2,FALSE),FALSE)))/VLOOKUP(B1631,'2-Kosten per locatie'!$A$12:$C$15,3,FALSE)</f>
        <v>0</v>
      </c>
      <c r="P1631" s="290">
        <f t="shared" si="133"/>
        <v>0</v>
      </c>
      <c r="Q1631" s="291"/>
      <c r="S1631" s="292">
        <f t="shared" si="134"/>
        <v>7836.4482042166001</v>
      </c>
    </row>
    <row r="1632" spans="1:19" ht="14.1" customHeight="1">
      <c r="A1632" s="38">
        <v>1632</v>
      </c>
      <c r="B1632" s="253" t="s">
        <v>38</v>
      </c>
      <c r="C1632" s="253" t="s">
        <v>986</v>
      </c>
      <c r="D1632" s="284" t="s">
        <v>301</v>
      </c>
      <c r="E1632" s="49" t="s">
        <v>2184</v>
      </c>
      <c r="F1632" s="50" t="s">
        <v>2185</v>
      </c>
      <c r="G1632" s="268" t="s">
        <v>54</v>
      </c>
      <c r="H1632" s="268" t="s">
        <v>142</v>
      </c>
      <c r="I1632" s="286">
        <v>51.336693929135997</v>
      </c>
      <c r="J1632" s="287">
        <f t="shared" si="130"/>
        <v>200</v>
      </c>
      <c r="K1632" s="288">
        <v>200</v>
      </c>
      <c r="L1632" s="288"/>
      <c r="M1632" s="289" t="e">
        <f t="shared" si="131"/>
        <v>#DIV/0!</v>
      </c>
      <c r="N1632" s="289">
        <f t="shared" si="132"/>
        <v>0</v>
      </c>
      <c r="O1632" s="290">
        <f>IF(K1632="nio",0,IF(K1632&gt;0,VLOOKUP(G1632,'3-Productie normen'!A:K,VLOOKUP(K1632,'3-Productie normen'!$B$35:$C$41,2,FALSE),FALSE)))/VLOOKUP(B1632,'2-Kosten per locatie'!$A$12:$C$15,3,FALSE)</f>
        <v>0</v>
      </c>
      <c r="P1632" s="290">
        <f t="shared" si="133"/>
        <v>0</v>
      </c>
      <c r="Q1632" s="291"/>
      <c r="S1632" s="292">
        <f t="shared" si="134"/>
        <v>10267.3387858272</v>
      </c>
    </row>
    <row r="1633" spans="1:19" ht="14.1" customHeight="1">
      <c r="A1633" s="38">
        <v>1633</v>
      </c>
      <c r="B1633" s="253" t="s">
        <v>38</v>
      </c>
      <c r="C1633" s="253" t="s">
        <v>986</v>
      </c>
      <c r="D1633" s="284" t="s">
        <v>301</v>
      </c>
      <c r="E1633" s="49" t="s">
        <v>2186</v>
      </c>
      <c r="F1633" s="50" t="s">
        <v>2187</v>
      </c>
      <c r="G1633" s="268" t="s">
        <v>54</v>
      </c>
      <c r="H1633" s="268" t="s">
        <v>142</v>
      </c>
      <c r="I1633" s="286">
        <v>58.968027473809997</v>
      </c>
      <c r="J1633" s="287">
        <f t="shared" si="130"/>
        <v>200</v>
      </c>
      <c r="K1633" s="288">
        <v>200</v>
      </c>
      <c r="L1633" s="288"/>
      <c r="M1633" s="289" t="e">
        <f t="shared" si="131"/>
        <v>#DIV/0!</v>
      </c>
      <c r="N1633" s="289">
        <f t="shared" si="132"/>
        <v>0</v>
      </c>
      <c r="O1633" s="290">
        <f>IF(K1633="nio",0,IF(K1633&gt;0,VLOOKUP(G1633,'3-Productie normen'!A:K,VLOOKUP(K1633,'3-Productie normen'!$B$35:$C$41,2,FALSE),FALSE)))/VLOOKUP(B1633,'2-Kosten per locatie'!$A$12:$C$15,3,FALSE)</f>
        <v>0</v>
      </c>
      <c r="P1633" s="290">
        <f t="shared" si="133"/>
        <v>0</v>
      </c>
      <c r="Q1633" s="291"/>
      <c r="S1633" s="292">
        <f t="shared" si="134"/>
        <v>11793.605494762</v>
      </c>
    </row>
    <row r="1634" spans="1:19" ht="14.1" customHeight="1">
      <c r="A1634" s="38">
        <v>1634</v>
      </c>
      <c r="B1634" s="253" t="s">
        <v>38</v>
      </c>
      <c r="C1634" s="253" t="s">
        <v>986</v>
      </c>
      <c r="D1634" s="284" t="s">
        <v>301</v>
      </c>
      <c r="E1634" s="49" t="s">
        <v>2188</v>
      </c>
      <c r="F1634" s="50" t="s">
        <v>231</v>
      </c>
      <c r="G1634" s="268" t="s">
        <v>53</v>
      </c>
      <c r="H1634" s="268" t="s">
        <v>142</v>
      </c>
      <c r="I1634" s="286">
        <v>19.655743242330001</v>
      </c>
      <c r="J1634" s="287">
        <f t="shared" si="130"/>
        <v>200</v>
      </c>
      <c r="K1634" s="288">
        <v>200</v>
      </c>
      <c r="L1634" s="288"/>
      <c r="M1634" s="289" t="e">
        <f t="shared" si="131"/>
        <v>#DIV/0!</v>
      </c>
      <c r="N1634" s="289">
        <f t="shared" si="132"/>
        <v>0</v>
      </c>
      <c r="O1634" s="290">
        <f>IF(K1634="nio",0,IF(K1634&gt;0,VLOOKUP(G1634,'3-Productie normen'!A:K,VLOOKUP(K1634,'3-Productie normen'!$B$35:$C$41,2,FALSE),FALSE)))/VLOOKUP(B1634,'2-Kosten per locatie'!$A$12:$C$15,3,FALSE)</f>
        <v>0</v>
      </c>
      <c r="P1634" s="290">
        <f t="shared" si="133"/>
        <v>0</v>
      </c>
      <c r="Q1634" s="291"/>
      <c r="S1634" s="292">
        <f t="shared" si="134"/>
        <v>3931.1486484659999</v>
      </c>
    </row>
    <row r="1635" spans="1:19" ht="14.1" customHeight="1">
      <c r="A1635" s="38">
        <v>1635</v>
      </c>
      <c r="B1635" s="253" t="s">
        <v>38</v>
      </c>
      <c r="C1635" s="253" t="s">
        <v>986</v>
      </c>
      <c r="D1635" s="284" t="s">
        <v>301</v>
      </c>
      <c r="E1635" s="49" t="s">
        <v>2189</v>
      </c>
      <c r="F1635" s="50" t="s">
        <v>231</v>
      </c>
      <c r="G1635" s="268" t="s">
        <v>53</v>
      </c>
      <c r="H1635" s="268" t="s">
        <v>142</v>
      </c>
      <c r="I1635" s="286">
        <v>39.31153324233</v>
      </c>
      <c r="J1635" s="287">
        <f t="shared" si="130"/>
        <v>200</v>
      </c>
      <c r="K1635" s="288">
        <v>200</v>
      </c>
      <c r="L1635" s="288"/>
      <c r="M1635" s="289" t="e">
        <f t="shared" si="131"/>
        <v>#DIV/0!</v>
      </c>
      <c r="N1635" s="289">
        <f t="shared" si="132"/>
        <v>0</v>
      </c>
      <c r="O1635" s="290">
        <f>IF(K1635="nio",0,IF(K1635&gt;0,VLOOKUP(G1635,'3-Productie normen'!A:K,VLOOKUP(K1635,'3-Productie normen'!$B$35:$C$41,2,FALSE),FALSE)))/VLOOKUP(B1635,'2-Kosten per locatie'!$A$12:$C$15,3,FALSE)</f>
        <v>0</v>
      </c>
      <c r="P1635" s="290">
        <f t="shared" si="133"/>
        <v>0</v>
      </c>
      <c r="Q1635" s="291"/>
      <c r="S1635" s="292">
        <f t="shared" si="134"/>
        <v>7862.3066484660003</v>
      </c>
    </row>
    <row r="1636" spans="1:19" ht="14.1" customHeight="1">
      <c r="A1636" s="38">
        <v>1636</v>
      </c>
      <c r="B1636" s="253" t="s">
        <v>38</v>
      </c>
      <c r="C1636" s="253" t="s">
        <v>986</v>
      </c>
      <c r="D1636" s="284" t="s">
        <v>301</v>
      </c>
      <c r="E1636" s="49" t="s">
        <v>2190</v>
      </c>
      <c r="F1636" s="50" t="s">
        <v>2191</v>
      </c>
      <c r="G1636" s="268" t="s">
        <v>54</v>
      </c>
      <c r="H1636" s="268" t="s">
        <v>142</v>
      </c>
      <c r="I1636" s="286">
        <v>78.13337385362</v>
      </c>
      <c r="J1636" s="287">
        <f t="shared" si="130"/>
        <v>200</v>
      </c>
      <c r="K1636" s="288">
        <v>200</v>
      </c>
      <c r="L1636" s="288"/>
      <c r="M1636" s="289" t="e">
        <f t="shared" si="131"/>
        <v>#DIV/0!</v>
      </c>
      <c r="N1636" s="289">
        <f t="shared" si="132"/>
        <v>0</v>
      </c>
      <c r="O1636" s="290">
        <f>IF(K1636="nio",0,IF(K1636&gt;0,VLOOKUP(G1636,'3-Productie normen'!A:K,VLOOKUP(K1636,'3-Productie normen'!$B$35:$C$41,2,FALSE),FALSE)))/VLOOKUP(B1636,'2-Kosten per locatie'!$A$12:$C$15,3,FALSE)</f>
        <v>0</v>
      </c>
      <c r="P1636" s="290">
        <f t="shared" si="133"/>
        <v>0</v>
      </c>
      <c r="Q1636" s="291"/>
      <c r="S1636" s="292">
        <f t="shared" si="134"/>
        <v>15626.674770723999</v>
      </c>
    </row>
    <row r="1637" spans="1:19" ht="14.1" customHeight="1">
      <c r="A1637" s="38">
        <v>1637</v>
      </c>
      <c r="B1637" s="253" t="s">
        <v>38</v>
      </c>
      <c r="C1637" s="253" t="s">
        <v>986</v>
      </c>
      <c r="D1637" s="284" t="s">
        <v>301</v>
      </c>
      <c r="E1637" s="49" t="s">
        <v>2192</v>
      </c>
      <c r="F1637" s="50" t="s">
        <v>2193</v>
      </c>
      <c r="G1637" s="268" t="s">
        <v>53</v>
      </c>
      <c r="H1637" s="268" t="s">
        <v>142</v>
      </c>
      <c r="I1637" s="286">
        <v>12.959931574141001</v>
      </c>
      <c r="J1637" s="287">
        <f t="shared" si="130"/>
        <v>200</v>
      </c>
      <c r="K1637" s="288">
        <v>200</v>
      </c>
      <c r="L1637" s="288"/>
      <c r="M1637" s="289" t="e">
        <f t="shared" si="131"/>
        <v>#DIV/0!</v>
      </c>
      <c r="N1637" s="289">
        <f t="shared" si="132"/>
        <v>0</v>
      </c>
      <c r="O1637" s="290">
        <f>IF(K1637="nio",0,IF(K1637&gt;0,VLOOKUP(G1637,'3-Productie normen'!A:K,VLOOKUP(K1637,'3-Productie normen'!$B$35:$C$41,2,FALSE),FALSE)))/VLOOKUP(B1637,'2-Kosten per locatie'!$A$12:$C$15,3,FALSE)</f>
        <v>0</v>
      </c>
      <c r="P1637" s="290">
        <f t="shared" si="133"/>
        <v>0</v>
      </c>
      <c r="Q1637" s="291"/>
      <c r="S1637" s="292">
        <f t="shared" si="134"/>
        <v>2591.9863148282002</v>
      </c>
    </row>
    <row r="1638" spans="1:19" ht="14.1" customHeight="1">
      <c r="A1638" s="38">
        <v>1638</v>
      </c>
      <c r="B1638" s="253" t="s">
        <v>38</v>
      </c>
      <c r="C1638" s="253" t="s">
        <v>986</v>
      </c>
      <c r="D1638" s="284" t="s">
        <v>301</v>
      </c>
      <c r="E1638" s="49" t="s">
        <v>2194</v>
      </c>
      <c r="F1638" s="50" t="s">
        <v>2193</v>
      </c>
      <c r="G1638" s="268" t="s">
        <v>53</v>
      </c>
      <c r="H1638" s="268" t="s">
        <v>142</v>
      </c>
      <c r="I1638" s="286">
        <v>12.959931574141001</v>
      </c>
      <c r="J1638" s="287">
        <f t="shared" si="130"/>
        <v>200</v>
      </c>
      <c r="K1638" s="288">
        <v>200</v>
      </c>
      <c r="L1638" s="288"/>
      <c r="M1638" s="289" t="e">
        <f t="shared" si="131"/>
        <v>#DIV/0!</v>
      </c>
      <c r="N1638" s="289">
        <f t="shared" si="132"/>
        <v>0</v>
      </c>
      <c r="O1638" s="290">
        <f>IF(K1638="nio",0,IF(K1638&gt;0,VLOOKUP(G1638,'3-Productie normen'!A:K,VLOOKUP(K1638,'3-Productie normen'!$B$35:$C$41,2,FALSE),FALSE)))/VLOOKUP(B1638,'2-Kosten per locatie'!$A$12:$C$15,3,FALSE)</f>
        <v>0</v>
      </c>
      <c r="P1638" s="290">
        <f t="shared" si="133"/>
        <v>0</v>
      </c>
      <c r="Q1638" s="291"/>
      <c r="S1638" s="292">
        <f t="shared" si="134"/>
        <v>2591.9863148282002</v>
      </c>
    </row>
    <row r="1639" spans="1:19" ht="14.1" customHeight="1">
      <c r="A1639" s="38">
        <v>1639</v>
      </c>
      <c r="B1639" s="253" t="s">
        <v>38</v>
      </c>
      <c r="C1639" s="253" t="s">
        <v>986</v>
      </c>
      <c r="D1639" s="284" t="s">
        <v>301</v>
      </c>
      <c r="E1639" s="49" t="s">
        <v>2195</v>
      </c>
      <c r="F1639" s="50" t="s">
        <v>231</v>
      </c>
      <c r="G1639" s="268" t="s">
        <v>53</v>
      </c>
      <c r="H1639" s="268" t="s">
        <v>142</v>
      </c>
      <c r="I1639" s="286">
        <v>12.96</v>
      </c>
      <c r="J1639" s="287">
        <f t="shared" si="130"/>
        <v>200</v>
      </c>
      <c r="K1639" s="288">
        <v>200</v>
      </c>
      <c r="L1639" s="288"/>
      <c r="M1639" s="289" t="e">
        <f t="shared" si="131"/>
        <v>#DIV/0!</v>
      </c>
      <c r="N1639" s="289">
        <f t="shared" si="132"/>
        <v>0</v>
      </c>
      <c r="O1639" s="290">
        <f>IF(K1639="nio",0,IF(K1639&gt;0,VLOOKUP(G1639,'3-Productie normen'!A:K,VLOOKUP(K1639,'3-Productie normen'!$B$35:$C$41,2,FALSE),FALSE)))/VLOOKUP(B1639,'2-Kosten per locatie'!$A$12:$C$15,3,FALSE)</f>
        <v>0</v>
      </c>
      <c r="P1639" s="290">
        <f t="shared" si="133"/>
        <v>0</v>
      </c>
      <c r="Q1639" s="291"/>
      <c r="S1639" s="292">
        <f t="shared" si="134"/>
        <v>2592</v>
      </c>
    </row>
    <row r="1640" spans="1:19" ht="14.1" customHeight="1">
      <c r="A1640" s="38">
        <v>1640</v>
      </c>
      <c r="B1640" s="253" t="s">
        <v>38</v>
      </c>
      <c r="C1640" s="253" t="s">
        <v>986</v>
      </c>
      <c r="D1640" s="284" t="s">
        <v>301</v>
      </c>
      <c r="E1640" s="49" t="s">
        <v>2196</v>
      </c>
      <c r="F1640" s="50" t="s">
        <v>231</v>
      </c>
      <c r="G1640" s="268" t="s">
        <v>53</v>
      </c>
      <c r="H1640" s="268" t="s">
        <v>142</v>
      </c>
      <c r="I1640" s="286">
        <v>12.96</v>
      </c>
      <c r="J1640" s="287">
        <f t="shared" si="130"/>
        <v>200</v>
      </c>
      <c r="K1640" s="288">
        <v>200</v>
      </c>
      <c r="L1640" s="288"/>
      <c r="M1640" s="289" t="e">
        <f t="shared" si="131"/>
        <v>#DIV/0!</v>
      </c>
      <c r="N1640" s="289">
        <f t="shared" si="132"/>
        <v>0</v>
      </c>
      <c r="O1640" s="290">
        <f>IF(K1640="nio",0,IF(K1640&gt;0,VLOOKUP(G1640,'3-Productie normen'!A:K,VLOOKUP(K1640,'3-Productie normen'!$B$35:$C$41,2,FALSE),FALSE)))/VLOOKUP(B1640,'2-Kosten per locatie'!$A$12:$C$15,3,FALSE)</f>
        <v>0</v>
      </c>
      <c r="P1640" s="290">
        <f t="shared" si="133"/>
        <v>0</v>
      </c>
      <c r="Q1640" s="291"/>
      <c r="S1640" s="292">
        <f t="shared" si="134"/>
        <v>2592</v>
      </c>
    </row>
    <row r="1641" spans="1:19" ht="14.1" customHeight="1">
      <c r="A1641" s="38">
        <v>1641</v>
      </c>
      <c r="B1641" s="253" t="s">
        <v>38</v>
      </c>
      <c r="C1641" s="253" t="s">
        <v>986</v>
      </c>
      <c r="D1641" s="284" t="s">
        <v>301</v>
      </c>
      <c r="E1641" s="49" t="s">
        <v>2197</v>
      </c>
      <c r="F1641" s="50" t="s">
        <v>210</v>
      </c>
      <c r="G1641" s="268" t="s">
        <v>49</v>
      </c>
      <c r="H1641" s="268" t="s">
        <v>164</v>
      </c>
      <c r="I1641" s="286">
        <v>87.817098968899003</v>
      </c>
      <c r="J1641" s="287">
        <f t="shared" si="130"/>
        <v>200</v>
      </c>
      <c r="K1641" s="288">
        <v>200</v>
      </c>
      <c r="L1641" s="288"/>
      <c r="M1641" s="289" t="e">
        <f t="shared" si="131"/>
        <v>#DIV/0!</v>
      </c>
      <c r="N1641" s="289">
        <f t="shared" si="132"/>
        <v>0</v>
      </c>
      <c r="O1641" s="290">
        <f>IF(K1641="nio",0,IF(K1641&gt;0,VLOOKUP(G1641,'3-Productie normen'!A:K,VLOOKUP(K1641,'3-Productie normen'!$B$35:$C$41,2,FALSE),FALSE)))/VLOOKUP(B1641,'2-Kosten per locatie'!$A$12:$C$15,3,FALSE)</f>
        <v>0</v>
      </c>
      <c r="P1641" s="290">
        <f t="shared" si="133"/>
        <v>0</v>
      </c>
      <c r="Q1641" s="291"/>
      <c r="S1641" s="292">
        <f t="shared" si="134"/>
        <v>17563.419793779802</v>
      </c>
    </row>
    <row r="1642" spans="1:19" ht="14.1" customHeight="1">
      <c r="A1642" s="38">
        <v>1642</v>
      </c>
      <c r="B1642" s="253" t="s">
        <v>38</v>
      </c>
      <c r="C1642" s="253" t="s">
        <v>986</v>
      </c>
      <c r="D1642" s="284" t="s">
        <v>301</v>
      </c>
      <c r="E1642" s="49" t="s">
        <v>2198</v>
      </c>
      <c r="F1642" s="50" t="s">
        <v>210</v>
      </c>
      <c r="G1642" s="268" t="s">
        <v>49</v>
      </c>
      <c r="H1642" s="268" t="s">
        <v>164</v>
      </c>
      <c r="I1642" s="286">
        <v>35.216758297207001</v>
      </c>
      <c r="J1642" s="287">
        <f t="shared" si="130"/>
        <v>200</v>
      </c>
      <c r="K1642" s="288">
        <v>200</v>
      </c>
      <c r="L1642" s="288"/>
      <c r="M1642" s="289" t="e">
        <f t="shared" si="131"/>
        <v>#DIV/0!</v>
      </c>
      <c r="N1642" s="289">
        <f t="shared" si="132"/>
        <v>0</v>
      </c>
      <c r="O1642" s="290">
        <f>IF(K1642="nio",0,IF(K1642&gt;0,VLOOKUP(G1642,'3-Productie normen'!A:K,VLOOKUP(K1642,'3-Productie normen'!$B$35:$C$41,2,FALSE),FALSE)))/VLOOKUP(B1642,'2-Kosten per locatie'!$A$12:$C$15,3,FALSE)</f>
        <v>0</v>
      </c>
      <c r="P1642" s="290">
        <f t="shared" si="133"/>
        <v>0</v>
      </c>
      <c r="Q1642" s="291"/>
      <c r="S1642" s="292">
        <f t="shared" si="134"/>
        <v>7043.3516594414004</v>
      </c>
    </row>
    <row r="1643" spans="1:19" ht="14.1" customHeight="1">
      <c r="A1643" s="38">
        <v>1643</v>
      </c>
      <c r="B1643" s="253" t="s">
        <v>38</v>
      </c>
      <c r="C1643" s="253" t="s">
        <v>986</v>
      </c>
      <c r="D1643" s="284" t="s">
        <v>301</v>
      </c>
      <c r="E1643" s="49" t="s">
        <v>2199</v>
      </c>
      <c r="F1643" s="50" t="s">
        <v>610</v>
      </c>
      <c r="G1643" s="271" t="s">
        <v>58</v>
      </c>
      <c r="H1643" s="268" t="s">
        <v>970</v>
      </c>
      <c r="I1643" s="286">
        <v>20.567817111240998</v>
      </c>
      <c r="J1643" s="287">
        <f t="shared" si="130"/>
        <v>200</v>
      </c>
      <c r="K1643" s="288">
        <v>200</v>
      </c>
      <c r="L1643" s="288"/>
      <c r="M1643" s="289" t="e">
        <f t="shared" si="131"/>
        <v>#DIV/0!</v>
      </c>
      <c r="N1643" s="289">
        <f t="shared" si="132"/>
        <v>0</v>
      </c>
      <c r="O1643" s="290">
        <f>IF(K1643="nio",0,IF(K1643&gt;0,VLOOKUP(G1643,'3-Productie normen'!A:K,VLOOKUP(K1643,'3-Productie normen'!$B$35:$C$41,2,FALSE),FALSE)))/VLOOKUP(B1643,'2-Kosten per locatie'!$A$12:$C$15,3,FALSE)</f>
        <v>0</v>
      </c>
      <c r="P1643" s="290">
        <f t="shared" si="133"/>
        <v>0</v>
      </c>
      <c r="Q1643" s="291"/>
      <c r="S1643" s="292">
        <f t="shared" si="134"/>
        <v>4113.5634222481995</v>
      </c>
    </row>
    <row r="1644" spans="1:19" ht="14.1" customHeight="1">
      <c r="A1644" s="38">
        <v>1644</v>
      </c>
      <c r="B1644" s="253" t="s">
        <v>38</v>
      </c>
      <c r="C1644" s="253" t="s">
        <v>986</v>
      </c>
      <c r="D1644" s="284" t="s">
        <v>301</v>
      </c>
      <c r="E1644" s="49" t="s">
        <v>2200</v>
      </c>
      <c r="F1644" s="50" t="s">
        <v>59</v>
      </c>
      <c r="G1644" s="194" t="s">
        <v>65</v>
      </c>
      <c r="H1644" s="268" t="s">
        <v>164</v>
      </c>
      <c r="I1644" s="286">
        <v>9.1025200000000002</v>
      </c>
      <c r="J1644" s="287">
        <f t="shared" si="130"/>
        <v>0</v>
      </c>
      <c r="K1644" s="288" t="s">
        <v>104</v>
      </c>
      <c r="L1644" s="288"/>
      <c r="M1644" s="289">
        <f t="shared" si="131"/>
        <v>0</v>
      </c>
      <c r="N1644" s="289">
        <f t="shared" si="132"/>
        <v>0</v>
      </c>
      <c r="O1644" s="290">
        <f>IF(K1644="nio",0,IF(K1644&gt;0,VLOOKUP(G1644,'3-Productie normen'!A:K,VLOOKUP(K1644,'3-Productie normen'!$B$35:$C$41,2,FALSE),FALSE)))/VLOOKUP(B1644,'2-Kosten per locatie'!$A$12:$C$15,3,FALSE)</f>
        <v>0</v>
      </c>
      <c r="P1644" s="290">
        <f t="shared" si="133"/>
        <v>0</v>
      </c>
      <c r="Q1644" s="291"/>
      <c r="S1644" s="292">
        <f t="shared" si="134"/>
        <v>0</v>
      </c>
    </row>
    <row r="1645" spans="1:19" ht="14.1" customHeight="1">
      <c r="A1645" s="38">
        <v>1645</v>
      </c>
      <c r="B1645" s="253" t="s">
        <v>38</v>
      </c>
      <c r="C1645" s="253" t="s">
        <v>986</v>
      </c>
      <c r="D1645" s="284" t="s">
        <v>301</v>
      </c>
      <c r="E1645" s="49" t="s">
        <v>2201</v>
      </c>
      <c r="F1645" s="50" t="s">
        <v>2155</v>
      </c>
      <c r="G1645" s="268" t="s">
        <v>54</v>
      </c>
      <c r="H1645" s="268" t="s">
        <v>142</v>
      </c>
      <c r="I1645" s="286">
        <v>183.92627542047401</v>
      </c>
      <c r="J1645" s="287">
        <f t="shared" si="130"/>
        <v>200</v>
      </c>
      <c r="K1645" s="288">
        <v>200</v>
      </c>
      <c r="L1645" s="288"/>
      <c r="M1645" s="289" t="e">
        <f t="shared" si="131"/>
        <v>#DIV/0!</v>
      </c>
      <c r="N1645" s="289">
        <f t="shared" si="132"/>
        <v>0</v>
      </c>
      <c r="O1645" s="290">
        <f>IF(K1645="nio",0,IF(K1645&gt;0,VLOOKUP(G1645,'3-Productie normen'!A:K,VLOOKUP(K1645,'3-Productie normen'!$B$35:$C$41,2,FALSE),FALSE)))/VLOOKUP(B1645,'2-Kosten per locatie'!$A$12:$C$15,3,FALSE)</f>
        <v>0</v>
      </c>
      <c r="P1645" s="290">
        <f t="shared" si="133"/>
        <v>0</v>
      </c>
      <c r="Q1645" s="291"/>
      <c r="S1645" s="292">
        <f t="shared" si="134"/>
        <v>36785.255084094802</v>
      </c>
    </row>
    <row r="1646" spans="1:19" ht="14.1" customHeight="1">
      <c r="A1646" s="38">
        <v>1646</v>
      </c>
      <c r="B1646" s="253" t="s">
        <v>38</v>
      </c>
      <c r="C1646" s="253" t="s">
        <v>986</v>
      </c>
      <c r="D1646" s="284" t="s">
        <v>301</v>
      </c>
      <c r="E1646" s="49" t="s">
        <v>2202</v>
      </c>
      <c r="F1646" s="50" t="s">
        <v>210</v>
      </c>
      <c r="G1646" s="268" t="s">
        <v>49</v>
      </c>
      <c r="H1646" s="268" t="s">
        <v>164</v>
      </c>
      <c r="I1646" s="286">
        <v>22.468598747802002</v>
      </c>
      <c r="J1646" s="287">
        <f t="shared" si="130"/>
        <v>200</v>
      </c>
      <c r="K1646" s="288">
        <v>200</v>
      </c>
      <c r="L1646" s="288"/>
      <c r="M1646" s="289" t="e">
        <f t="shared" si="131"/>
        <v>#DIV/0!</v>
      </c>
      <c r="N1646" s="289">
        <f t="shared" si="132"/>
        <v>0</v>
      </c>
      <c r="O1646" s="290">
        <f>IF(K1646="nio",0,IF(K1646&gt;0,VLOOKUP(G1646,'3-Productie normen'!A:K,VLOOKUP(K1646,'3-Productie normen'!$B$35:$C$41,2,FALSE),FALSE)))/VLOOKUP(B1646,'2-Kosten per locatie'!$A$12:$C$15,3,FALSE)</f>
        <v>0</v>
      </c>
      <c r="P1646" s="290">
        <f t="shared" si="133"/>
        <v>0</v>
      </c>
      <c r="Q1646" s="291"/>
      <c r="S1646" s="292">
        <f t="shared" si="134"/>
        <v>4493.7197495604005</v>
      </c>
    </row>
    <row r="1647" spans="1:19" ht="14.1" customHeight="1">
      <c r="A1647" s="38">
        <v>1647</v>
      </c>
      <c r="B1647" s="253" t="s">
        <v>38</v>
      </c>
      <c r="C1647" s="253" t="s">
        <v>986</v>
      </c>
      <c r="D1647" s="284" t="s">
        <v>301</v>
      </c>
      <c r="E1647" s="49" t="s">
        <v>2203</v>
      </c>
      <c r="F1647" s="50" t="s">
        <v>1215</v>
      </c>
      <c r="G1647" s="268" t="s">
        <v>48</v>
      </c>
      <c r="H1647" s="268" t="s">
        <v>139</v>
      </c>
      <c r="I1647" s="286">
        <v>5.6400001638850004</v>
      </c>
      <c r="J1647" s="287">
        <f t="shared" si="130"/>
        <v>400</v>
      </c>
      <c r="K1647" s="288">
        <v>200</v>
      </c>
      <c r="L1647" s="288">
        <v>200</v>
      </c>
      <c r="M1647" s="289" t="e">
        <f t="shared" si="131"/>
        <v>#DIV/0!</v>
      </c>
      <c r="N1647" s="289" t="e">
        <f t="shared" si="132"/>
        <v>#DIV/0!</v>
      </c>
      <c r="O1647" s="290">
        <f>IF(K1647="nio",0,IF(K1647&gt;0,VLOOKUP(G1647,'3-Productie normen'!A:K,VLOOKUP(K1647,'3-Productie normen'!$B$35:$C$41,2,FALSE),FALSE)))/VLOOKUP(B1647,'2-Kosten per locatie'!$A$12:$C$15,3,FALSE)</f>
        <v>0</v>
      </c>
      <c r="P1647" s="290">
        <f t="shared" si="133"/>
        <v>0</v>
      </c>
      <c r="Q1647" s="291"/>
      <c r="S1647" s="292">
        <f t="shared" si="134"/>
        <v>2256.0000655540002</v>
      </c>
    </row>
    <row r="1648" spans="1:19" ht="14.1" customHeight="1">
      <c r="A1648" s="38">
        <v>1648</v>
      </c>
      <c r="B1648" s="253" t="s">
        <v>38</v>
      </c>
      <c r="C1648" s="253" t="s">
        <v>986</v>
      </c>
      <c r="D1648" s="284" t="s">
        <v>301</v>
      </c>
      <c r="E1648" s="49" t="s">
        <v>2204</v>
      </c>
      <c r="F1648" s="50" t="s">
        <v>1406</v>
      </c>
      <c r="G1648" s="268" t="s">
        <v>48</v>
      </c>
      <c r="H1648" s="268" t="s">
        <v>139</v>
      </c>
      <c r="I1648" s="286">
        <v>1.6215000254</v>
      </c>
      <c r="J1648" s="287">
        <f t="shared" si="130"/>
        <v>400</v>
      </c>
      <c r="K1648" s="288">
        <v>200</v>
      </c>
      <c r="L1648" s="288">
        <v>200</v>
      </c>
      <c r="M1648" s="289" t="e">
        <f t="shared" si="131"/>
        <v>#DIV/0!</v>
      </c>
      <c r="N1648" s="289" t="e">
        <f t="shared" si="132"/>
        <v>#DIV/0!</v>
      </c>
      <c r="O1648" s="290">
        <f>IF(K1648="nio",0,IF(K1648&gt;0,VLOOKUP(G1648,'3-Productie normen'!A:K,VLOOKUP(K1648,'3-Productie normen'!$B$35:$C$41,2,FALSE),FALSE)))/VLOOKUP(B1648,'2-Kosten per locatie'!$A$12:$C$15,3,FALSE)</f>
        <v>0</v>
      </c>
      <c r="P1648" s="290">
        <f t="shared" si="133"/>
        <v>0</v>
      </c>
      <c r="Q1648" s="291"/>
      <c r="S1648" s="292">
        <f t="shared" si="134"/>
        <v>648.60001016000001</v>
      </c>
    </row>
    <row r="1649" spans="1:19" ht="14.1" customHeight="1">
      <c r="A1649" s="38">
        <v>1649</v>
      </c>
      <c r="B1649" s="253" t="s">
        <v>38</v>
      </c>
      <c r="C1649" s="253" t="s">
        <v>986</v>
      </c>
      <c r="D1649" s="284" t="s">
        <v>301</v>
      </c>
      <c r="E1649" s="49" t="s">
        <v>2205</v>
      </c>
      <c r="F1649" s="50" t="s">
        <v>1404</v>
      </c>
      <c r="G1649" s="268" t="s">
        <v>48</v>
      </c>
      <c r="H1649" s="268" t="s">
        <v>139</v>
      </c>
      <c r="I1649" s="286">
        <v>1.6919999260359999</v>
      </c>
      <c r="J1649" s="287">
        <f t="shared" si="130"/>
        <v>400</v>
      </c>
      <c r="K1649" s="288">
        <v>200</v>
      </c>
      <c r="L1649" s="288">
        <v>200</v>
      </c>
      <c r="M1649" s="289" t="e">
        <f t="shared" si="131"/>
        <v>#DIV/0!</v>
      </c>
      <c r="N1649" s="289" t="e">
        <f t="shared" si="132"/>
        <v>#DIV/0!</v>
      </c>
      <c r="O1649" s="290">
        <f>IF(K1649="nio",0,IF(K1649&gt;0,VLOOKUP(G1649,'3-Productie normen'!A:K,VLOOKUP(K1649,'3-Productie normen'!$B$35:$C$41,2,FALSE),FALSE)))/VLOOKUP(B1649,'2-Kosten per locatie'!$A$12:$C$15,3,FALSE)</f>
        <v>0</v>
      </c>
      <c r="P1649" s="290">
        <f t="shared" si="133"/>
        <v>0</v>
      </c>
      <c r="Q1649" s="291"/>
      <c r="S1649" s="292">
        <f t="shared" si="134"/>
        <v>676.79997041439992</v>
      </c>
    </row>
    <row r="1650" spans="1:19" ht="14.1" customHeight="1">
      <c r="A1650" s="38">
        <v>1650</v>
      </c>
      <c r="B1650" s="253" t="s">
        <v>38</v>
      </c>
      <c r="C1650" s="253" t="s">
        <v>986</v>
      </c>
      <c r="D1650" s="284" t="s">
        <v>301</v>
      </c>
      <c r="E1650" s="49" t="s">
        <v>2206</v>
      </c>
      <c r="F1650" s="50" t="s">
        <v>1624</v>
      </c>
      <c r="G1650" s="194" t="s">
        <v>65</v>
      </c>
      <c r="H1650" s="268" t="s">
        <v>164</v>
      </c>
      <c r="I1650" s="286">
        <v>5.2852251339169998</v>
      </c>
      <c r="J1650" s="287">
        <f t="shared" si="130"/>
        <v>0</v>
      </c>
      <c r="K1650" s="288" t="s">
        <v>104</v>
      </c>
      <c r="L1650" s="288"/>
      <c r="M1650" s="289">
        <f t="shared" si="131"/>
        <v>0</v>
      </c>
      <c r="N1650" s="289">
        <f t="shared" si="132"/>
        <v>0</v>
      </c>
      <c r="O1650" s="290">
        <f>IF(K1650="nio",0,IF(K1650&gt;0,VLOOKUP(G1650,'3-Productie normen'!A:K,VLOOKUP(K1650,'3-Productie normen'!$B$35:$C$41,2,FALSE),FALSE)))/VLOOKUP(B1650,'2-Kosten per locatie'!$A$12:$C$15,3,FALSE)</f>
        <v>0</v>
      </c>
      <c r="P1650" s="290">
        <f t="shared" si="133"/>
        <v>0</v>
      </c>
      <c r="Q1650" s="291"/>
      <c r="S1650" s="292">
        <f t="shared" si="134"/>
        <v>0</v>
      </c>
    </row>
    <row r="1651" spans="1:19" ht="14.1" customHeight="1">
      <c r="A1651" s="38">
        <v>1651</v>
      </c>
      <c r="B1651" s="253" t="s">
        <v>38</v>
      </c>
      <c r="C1651" s="253" t="s">
        <v>986</v>
      </c>
      <c r="D1651" s="284" t="s">
        <v>301</v>
      </c>
      <c r="E1651" s="49" t="s">
        <v>2207</v>
      </c>
      <c r="F1651" s="50" t="s">
        <v>610</v>
      </c>
      <c r="G1651" s="271" t="s">
        <v>58</v>
      </c>
      <c r="H1651" s="268" t="s">
        <v>970</v>
      </c>
      <c r="I1651" s="286">
        <v>2.3078400000000001</v>
      </c>
      <c r="J1651" s="287">
        <f t="shared" si="130"/>
        <v>200</v>
      </c>
      <c r="K1651" s="288">
        <v>200</v>
      </c>
      <c r="L1651" s="288"/>
      <c r="M1651" s="289" t="e">
        <f t="shared" si="131"/>
        <v>#DIV/0!</v>
      </c>
      <c r="N1651" s="289">
        <f t="shared" si="132"/>
        <v>0</v>
      </c>
      <c r="O1651" s="290">
        <f>IF(K1651="nio",0,IF(K1651&gt;0,VLOOKUP(G1651,'3-Productie normen'!A:K,VLOOKUP(K1651,'3-Productie normen'!$B$35:$C$41,2,FALSE),FALSE)))/VLOOKUP(B1651,'2-Kosten per locatie'!$A$12:$C$15,3,FALSE)</f>
        <v>0</v>
      </c>
      <c r="P1651" s="290">
        <f t="shared" si="133"/>
        <v>0</v>
      </c>
      <c r="Q1651" s="291"/>
      <c r="S1651" s="292">
        <f t="shared" si="134"/>
        <v>461.56800000000004</v>
      </c>
    </row>
    <row r="1652" spans="1:19" ht="14.1" customHeight="1">
      <c r="A1652" s="38">
        <v>1652</v>
      </c>
      <c r="B1652" s="253" t="s">
        <v>38</v>
      </c>
      <c r="C1652" s="253" t="s">
        <v>986</v>
      </c>
      <c r="D1652" s="284" t="s">
        <v>301</v>
      </c>
      <c r="E1652" s="49" t="s">
        <v>2208</v>
      </c>
      <c r="F1652" s="50" t="s">
        <v>1505</v>
      </c>
      <c r="G1652" s="268" t="s">
        <v>48</v>
      </c>
      <c r="H1652" s="268" t="s">
        <v>139</v>
      </c>
      <c r="I1652" s="286">
        <v>5.64</v>
      </c>
      <c r="J1652" s="287">
        <f t="shared" si="130"/>
        <v>400</v>
      </c>
      <c r="K1652" s="288">
        <v>200</v>
      </c>
      <c r="L1652" s="288">
        <v>200</v>
      </c>
      <c r="M1652" s="289" t="e">
        <f t="shared" si="131"/>
        <v>#DIV/0!</v>
      </c>
      <c r="N1652" s="289" t="e">
        <f t="shared" si="132"/>
        <v>#DIV/0!</v>
      </c>
      <c r="O1652" s="290">
        <f>IF(K1652="nio",0,IF(K1652&gt;0,VLOOKUP(G1652,'3-Productie normen'!A:K,VLOOKUP(K1652,'3-Productie normen'!$B$35:$C$41,2,FALSE),FALSE)))/VLOOKUP(B1652,'2-Kosten per locatie'!$A$12:$C$15,3,FALSE)</f>
        <v>0</v>
      </c>
      <c r="P1652" s="290">
        <f t="shared" si="133"/>
        <v>0</v>
      </c>
      <c r="Q1652" s="291"/>
      <c r="S1652" s="292">
        <f t="shared" si="134"/>
        <v>2256</v>
      </c>
    </row>
    <row r="1653" spans="1:19" ht="14.1" customHeight="1">
      <c r="A1653" s="38">
        <v>1653</v>
      </c>
      <c r="B1653" s="253" t="s">
        <v>38</v>
      </c>
      <c r="C1653" s="253" t="s">
        <v>986</v>
      </c>
      <c r="D1653" s="284" t="s">
        <v>301</v>
      </c>
      <c r="E1653" s="49" t="s">
        <v>2209</v>
      </c>
      <c r="F1653" s="50" t="s">
        <v>1399</v>
      </c>
      <c r="G1653" s="268" t="s">
        <v>48</v>
      </c>
      <c r="H1653" s="268" t="s">
        <v>139</v>
      </c>
      <c r="I1653" s="286">
        <v>1.6919999999999999</v>
      </c>
      <c r="J1653" s="287">
        <f t="shared" si="130"/>
        <v>400</v>
      </c>
      <c r="K1653" s="288">
        <v>200</v>
      </c>
      <c r="L1653" s="288">
        <v>200</v>
      </c>
      <c r="M1653" s="289" t="e">
        <f t="shared" si="131"/>
        <v>#DIV/0!</v>
      </c>
      <c r="N1653" s="289" t="e">
        <f t="shared" si="132"/>
        <v>#DIV/0!</v>
      </c>
      <c r="O1653" s="290">
        <f>IF(K1653="nio",0,IF(K1653&gt;0,VLOOKUP(G1653,'3-Productie normen'!A:K,VLOOKUP(K1653,'3-Productie normen'!$B$35:$C$41,2,FALSE),FALSE)))/VLOOKUP(B1653,'2-Kosten per locatie'!$A$12:$C$15,3,FALSE)</f>
        <v>0</v>
      </c>
      <c r="P1653" s="290">
        <f t="shared" si="133"/>
        <v>0</v>
      </c>
      <c r="Q1653" s="291"/>
      <c r="S1653" s="292">
        <f t="shared" si="134"/>
        <v>676.8</v>
      </c>
    </row>
    <row r="1654" spans="1:19" ht="14.1" customHeight="1">
      <c r="A1654" s="38">
        <v>1654</v>
      </c>
      <c r="B1654" s="253" t="s">
        <v>38</v>
      </c>
      <c r="C1654" s="253" t="s">
        <v>986</v>
      </c>
      <c r="D1654" s="284" t="s">
        <v>301</v>
      </c>
      <c r="E1654" s="49" t="s">
        <v>2210</v>
      </c>
      <c r="F1654" s="50" t="s">
        <v>1397</v>
      </c>
      <c r="G1654" s="268" t="s">
        <v>48</v>
      </c>
      <c r="H1654" s="268" t="s">
        <v>139</v>
      </c>
      <c r="I1654" s="286">
        <v>1.6214999999999999</v>
      </c>
      <c r="J1654" s="287">
        <f t="shared" si="130"/>
        <v>400</v>
      </c>
      <c r="K1654" s="288">
        <v>200</v>
      </c>
      <c r="L1654" s="288">
        <v>200</v>
      </c>
      <c r="M1654" s="289" t="e">
        <f t="shared" si="131"/>
        <v>#DIV/0!</v>
      </c>
      <c r="N1654" s="289" t="e">
        <f t="shared" si="132"/>
        <v>#DIV/0!</v>
      </c>
      <c r="O1654" s="290">
        <f>IF(K1654="nio",0,IF(K1654&gt;0,VLOOKUP(G1654,'3-Productie normen'!A:K,VLOOKUP(K1654,'3-Productie normen'!$B$35:$C$41,2,FALSE),FALSE)))/VLOOKUP(B1654,'2-Kosten per locatie'!$A$12:$C$15,3,FALSE)</f>
        <v>0</v>
      </c>
      <c r="P1654" s="290">
        <f t="shared" si="133"/>
        <v>0</v>
      </c>
      <c r="Q1654" s="291"/>
      <c r="S1654" s="292">
        <f t="shared" si="134"/>
        <v>648.6</v>
      </c>
    </row>
    <row r="1655" spans="1:19" ht="14.1" customHeight="1">
      <c r="A1655" s="38">
        <v>1655</v>
      </c>
      <c r="B1655" s="253" t="s">
        <v>38</v>
      </c>
      <c r="C1655" s="253" t="s">
        <v>986</v>
      </c>
      <c r="D1655" s="284" t="s">
        <v>301</v>
      </c>
      <c r="E1655" s="49" t="s">
        <v>2211</v>
      </c>
      <c r="F1655" s="50" t="s">
        <v>289</v>
      </c>
      <c r="G1655" s="194" t="s">
        <v>65</v>
      </c>
      <c r="H1655" s="268" t="s">
        <v>164</v>
      </c>
      <c r="I1655" s="286">
        <v>5.2852254205770004</v>
      </c>
      <c r="J1655" s="287">
        <f t="shared" si="130"/>
        <v>0</v>
      </c>
      <c r="K1655" s="288" t="s">
        <v>104</v>
      </c>
      <c r="L1655" s="288"/>
      <c r="M1655" s="289">
        <f t="shared" si="131"/>
        <v>0</v>
      </c>
      <c r="N1655" s="289">
        <f t="shared" si="132"/>
        <v>0</v>
      </c>
      <c r="O1655" s="290">
        <f>IF(K1655="nio",0,IF(K1655&gt;0,VLOOKUP(G1655,'3-Productie normen'!A:K,VLOOKUP(K1655,'3-Productie normen'!$B$35:$C$41,2,FALSE),FALSE)))/VLOOKUP(B1655,'2-Kosten per locatie'!$A$12:$C$15,3,FALSE)</f>
        <v>0</v>
      </c>
      <c r="P1655" s="290">
        <f t="shared" si="133"/>
        <v>0</v>
      </c>
      <c r="Q1655" s="291"/>
      <c r="S1655" s="292">
        <f t="shared" si="134"/>
        <v>0</v>
      </c>
    </row>
    <row r="1656" spans="1:19" ht="14.1" customHeight="1">
      <c r="A1656" s="38">
        <v>1656</v>
      </c>
      <c r="B1656" s="253" t="s">
        <v>38</v>
      </c>
      <c r="C1656" s="253" t="s">
        <v>986</v>
      </c>
      <c r="D1656" s="284" t="s">
        <v>301</v>
      </c>
      <c r="E1656" s="49" t="s">
        <v>2212</v>
      </c>
      <c r="F1656" s="50" t="s">
        <v>289</v>
      </c>
      <c r="G1656" s="194" t="s">
        <v>65</v>
      </c>
      <c r="H1656" s="268" t="s">
        <v>164</v>
      </c>
      <c r="I1656" s="286">
        <v>0.43861921713300001</v>
      </c>
      <c r="J1656" s="287">
        <f t="shared" si="130"/>
        <v>0</v>
      </c>
      <c r="K1656" s="288" t="s">
        <v>104</v>
      </c>
      <c r="L1656" s="288"/>
      <c r="M1656" s="289">
        <f t="shared" si="131"/>
        <v>0</v>
      </c>
      <c r="N1656" s="289">
        <f t="shared" si="132"/>
        <v>0</v>
      </c>
      <c r="O1656" s="290">
        <f>IF(K1656="nio",0,IF(K1656&gt;0,VLOOKUP(G1656,'3-Productie normen'!A:K,VLOOKUP(K1656,'3-Productie normen'!$B$35:$C$41,2,FALSE),FALSE)))/VLOOKUP(B1656,'2-Kosten per locatie'!$A$12:$C$15,3,FALSE)</f>
        <v>0</v>
      </c>
      <c r="P1656" s="290">
        <f t="shared" si="133"/>
        <v>0</v>
      </c>
      <c r="Q1656" s="291"/>
      <c r="S1656" s="292">
        <f t="shared" si="134"/>
        <v>0</v>
      </c>
    </row>
    <row r="1657" spans="1:19" ht="14.1" customHeight="1">
      <c r="A1657" s="38">
        <v>1657</v>
      </c>
      <c r="B1657" s="253" t="s">
        <v>38</v>
      </c>
      <c r="C1657" s="253" t="s">
        <v>986</v>
      </c>
      <c r="D1657" s="284" t="s">
        <v>301</v>
      </c>
      <c r="E1657" s="49" t="s">
        <v>2213</v>
      </c>
      <c r="F1657" s="50" t="s">
        <v>771</v>
      </c>
      <c r="G1657" s="268" t="s">
        <v>50</v>
      </c>
      <c r="H1657" s="268" t="s">
        <v>164</v>
      </c>
      <c r="I1657" s="286">
        <v>2.444</v>
      </c>
      <c r="J1657" s="287">
        <f t="shared" si="130"/>
        <v>200</v>
      </c>
      <c r="K1657" s="288">
        <v>200</v>
      </c>
      <c r="L1657" s="288"/>
      <c r="M1657" s="289" t="e">
        <f t="shared" si="131"/>
        <v>#DIV/0!</v>
      </c>
      <c r="N1657" s="289">
        <f t="shared" si="132"/>
        <v>0</v>
      </c>
      <c r="O1657" s="290">
        <f>IF(K1657="nio",0,IF(K1657&gt;0,VLOOKUP(G1657,'3-Productie normen'!A:K,VLOOKUP(K1657,'3-Productie normen'!$B$35:$C$41,2,FALSE),FALSE)))/VLOOKUP(B1657,'2-Kosten per locatie'!$A$12:$C$15,3,FALSE)</f>
        <v>0</v>
      </c>
      <c r="P1657" s="290">
        <f t="shared" si="133"/>
        <v>0</v>
      </c>
      <c r="Q1657" s="291"/>
      <c r="S1657" s="292">
        <f t="shared" si="134"/>
        <v>488.8</v>
      </c>
    </row>
    <row r="1658" spans="1:19" ht="14.1" customHeight="1">
      <c r="A1658" s="38">
        <v>1658</v>
      </c>
      <c r="B1658" s="253" t="s">
        <v>38</v>
      </c>
      <c r="C1658" s="253" t="s">
        <v>986</v>
      </c>
      <c r="D1658" s="284" t="s">
        <v>301</v>
      </c>
      <c r="E1658" s="49" t="s">
        <v>2214</v>
      </c>
      <c r="F1658" s="50" t="s">
        <v>1411</v>
      </c>
      <c r="G1658" s="268" t="s">
        <v>47</v>
      </c>
      <c r="H1658" s="268" t="s">
        <v>164</v>
      </c>
      <c r="I1658" s="286">
        <v>2.4440002158629999</v>
      </c>
      <c r="J1658" s="287">
        <f t="shared" si="130"/>
        <v>80</v>
      </c>
      <c r="K1658" s="288">
        <v>80</v>
      </c>
      <c r="L1658" s="288"/>
      <c r="M1658" s="289" t="e">
        <f t="shared" si="131"/>
        <v>#DIV/0!</v>
      </c>
      <c r="N1658" s="289">
        <f t="shared" si="132"/>
        <v>0</v>
      </c>
      <c r="O1658" s="290">
        <f>IF(K1658="nio",0,IF(K1658&gt;0,VLOOKUP(G1658,'3-Productie normen'!A:K,VLOOKUP(K1658,'3-Productie normen'!$B$35:$C$41,2,FALSE),FALSE)))/VLOOKUP(B1658,'2-Kosten per locatie'!$A$12:$C$15,3,FALSE)</f>
        <v>0</v>
      </c>
      <c r="P1658" s="290">
        <f t="shared" si="133"/>
        <v>0</v>
      </c>
      <c r="Q1658" s="291"/>
      <c r="S1658" s="292">
        <f t="shared" si="134"/>
        <v>195.52001726903998</v>
      </c>
    </row>
    <row r="1659" spans="1:19" ht="14.1" customHeight="1">
      <c r="A1659" s="38">
        <v>1659</v>
      </c>
      <c r="B1659" s="253" t="s">
        <v>38</v>
      </c>
      <c r="C1659" s="253" t="s">
        <v>986</v>
      </c>
      <c r="D1659" s="284" t="s">
        <v>301</v>
      </c>
      <c r="E1659" s="49" t="s">
        <v>2215</v>
      </c>
      <c r="F1659" s="50" t="s">
        <v>138</v>
      </c>
      <c r="G1659" s="194" t="s">
        <v>65</v>
      </c>
      <c r="H1659" s="268" t="s">
        <v>164</v>
      </c>
      <c r="I1659" s="286">
        <v>4.3730128224179996</v>
      </c>
      <c r="J1659" s="287">
        <f t="shared" si="130"/>
        <v>0</v>
      </c>
      <c r="K1659" s="288" t="s">
        <v>104</v>
      </c>
      <c r="L1659" s="288"/>
      <c r="M1659" s="289">
        <f t="shared" si="131"/>
        <v>0</v>
      </c>
      <c r="N1659" s="289">
        <f t="shared" si="132"/>
        <v>0</v>
      </c>
      <c r="O1659" s="290">
        <f>IF(K1659="nio",0,IF(K1659&gt;0,VLOOKUP(G1659,'3-Productie normen'!A:K,VLOOKUP(K1659,'3-Productie normen'!$B$35:$C$41,2,FALSE),FALSE)))/VLOOKUP(B1659,'2-Kosten per locatie'!$A$12:$C$15,3,FALSE)</f>
        <v>0</v>
      </c>
      <c r="P1659" s="290">
        <f t="shared" si="133"/>
        <v>0</v>
      </c>
      <c r="Q1659" s="291"/>
      <c r="S1659" s="292">
        <f t="shared" si="134"/>
        <v>0</v>
      </c>
    </row>
    <row r="1660" spans="1:19" ht="14.1" customHeight="1">
      <c r="A1660" s="38">
        <v>1660</v>
      </c>
      <c r="B1660" s="253" t="s">
        <v>38</v>
      </c>
      <c r="C1660" s="253" t="s">
        <v>986</v>
      </c>
      <c r="D1660" s="284" t="s">
        <v>301</v>
      </c>
      <c r="E1660" s="49" t="s">
        <v>2216</v>
      </c>
      <c r="F1660" s="50" t="s">
        <v>289</v>
      </c>
      <c r="G1660" s="194" t="s">
        <v>65</v>
      </c>
      <c r="H1660" s="268" t="s">
        <v>164</v>
      </c>
      <c r="I1660" s="286">
        <v>4.0300617040870002</v>
      </c>
      <c r="J1660" s="287">
        <f t="shared" si="130"/>
        <v>0</v>
      </c>
      <c r="K1660" s="288" t="s">
        <v>104</v>
      </c>
      <c r="L1660" s="288"/>
      <c r="M1660" s="289">
        <f t="shared" si="131"/>
        <v>0</v>
      </c>
      <c r="N1660" s="289">
        <f t="shared" si="132"/>
        <v>0</v>
      </c>
      <c r="O1660" s="290">
        <f>IF(K1660="nio",0,IF(K1660&gt;0,VLOOKUP(G1660,'3-Productie normen'!A:K,VLOOKUP(K1660,'3-Productie normen'!$B$35:$C$41,2,FALSE),FALSE)))/VLOOKUP(B1660,'2-Kosten per locatie'!$A$12:$C$15,3,FALSE)</f>
        <v>0</v>
      </c>
      <c r="P1660" s="290">
        <f t="shared" si="133"/>
        <v>0</v>
      </c>
      <c r="Q1660" s="291"/>
      <c r="S1660" s="292">
        <f t="shared" si="134"/>
        <v>0</v>
      </c>
    </row>
    <row r="1661" spans="1:19" ht="14.1" customHeight="1">
      <c r="A1661" s="38">
        <v>1661</v>
      </c>
      <c r="B1661" s="253" t="s">
        <v>38</v>
      </c>
      <c r="C1661" s="253" t="s">
        <v>986</v>
      </c>
      <c r="D1661" s="284" t="s">
        <v>301</v>
      </c>
      <c r="E1661" s="49" t="s">
        <v>2217</v>
      </c>
      <c r="F1661" s="50" t="s">
        <v>1758</v>
      </c>
      <c r="G1661" s="268" t="s">
        <v>48</v>
      </c>
      <c r="H1661" s="268" t="s">
        <v>139</v>
      </c>
      <c r="I1661" s="286">
        <v>11.234815245250999</v>
      </c>
      <c r="J1661" s="287">
        <f t="shared" si="130"/>
        <v>400</v>
      </c>
      <c r="K1661" s="288">
        <v>200</v>
      </c>
      <c r="L1661" s="288">
        <v>200</v>
      </c>
      <c r="M1661" s="289" t="e">
        <f t="shared" si="131"/>
        <v>#DIV/0!</v>
      </c>
      <c r="N1661" s="289" t="e">
        <f t="shared" si="132"/>
        <v>#DIV/0!</v>
      </c>
      <c r="O1661" s="290">
        <f>IF(K1661="nio",0,IF(K1661&gt;0,VLOOKUP(G1661,'3-Productie normen'!A:K,VLOOKUP(K1661,'3-Productie normen'!$B$35:$C$41,2,FALSE),FALSE)))/VLOOKUP(B1661,'2-Kosten per locatie'!$A$12:$C$15,3,FALSE)</f>
        <v>0</v>
      </c>
      <c r="P1661" s="290">
        <f t="shared" si="133"/>
        <v>0</v>
      </c>
      <c r="Q1661" s="291"/>
      <c r="S1661" s="292">
        <f t="shared" si="134"/>
        <v>4493.9260981003999</v>
      </c>
    </row>
    <row r="1662" spans="1:19" ht="14.1" customHeight="1">
      <c r="A1662" s="38">
        <v>1662</v>
      </c>
      <c r="B1662" s="253" t="s">
        <v>38</v>
      </c>
      <c r="C1662" s="253" t="s">
        <v>986</v>
      </c>
      <c r="D1662" s="284" t="s">
        <v>301</v>
      </c>
      <c r="E1662" s="49" t="s">
        <v>2218</v>
      </c>
      <c r="F1662" s="50" t="s">
        <v>1217</v>
      </c>
      <c r="G1662" s="268" t="s">
        <v>48</v>
      </c>
      <c r="H1662" s="268" t="s">
        <v>139</v>
      </c>
      <c r="I1662" s="286">
        <v>1.8329565855529999</v>
      </c>
      <c r="J1662" s="287">
        <f t="shared" si="130"/>
        <v>400</v>
      </c>
      <c r="K1662" s="288">
        <v>200</v>
      </c>
      <c r="L1662" s="288">
        <v>200</v>
      </c>
      <c r="M1662" s="289" t="e">
        <f t="shared" si="131"/>
        <v>#DIV/0!</v>
      </c>
      <c r="N1662" s="289" t="e">
        <f t="shared" si="132"/>
        <v>#DIV/0!</v>
      </c>
      <c r="O1662" s="290">
        <f>IF(K1662="nio",0,IF(K1662&gt;0,VLOOKUP(G1662,'3-Productie normen'!A:K,VLOOKUP(K1662,'3-Productie normen'!$B$35:$C$41,2,FALSE),FALSE)))/VLOOKUP(B1662,'2-Kosten per locatie'!$A$12:$C$15,3,FALSE)</f>
        <v>0</v>
      </c>
      <c r="P1662" s="290">
        <f t="shared" si="133"/>
        <v>0</v>
      </c>
      <c r="Q1662" s="291"/>
      <c r="S1662" s="292">
        <f t="shared" si="134"/>
        <v>733.18263422119992</v>
      </c>
    </row>
    <row r="1663" spans="1:19" ht="14.1" customHeight="1">
      <c r="A1663" s="38">
        <v>1663</v>
      </c>
      <c r="B1663" s="253" t="s">
        <v>38</v>
      </c>
      <c r="C1663" s="253" t="s">
        <v>986</v>
      </c>
      <c r="D1663" s="284" t="s">
        <v>301</v>
      </c>
      <c r="E1663" s="49" t="s">
        <v>2219</v>
      </c>
      <c r="F1663" s="50" t="s">
        <v>1217</v>
      </c>
      <c r="G1663" s="268" t="s">
        <v>48</v>
      </c>
      <c r="H1663" s="268" t="s">
        <v>139</v>
      </c>
      <c r="I1663" s="286">
        <v>1.9034676259000001</v>
      </c>
      <c r="J1663" s="287">
        <f t="shared" ref="J1663:J1726" si="135">SUM(K1663:L1663)</f>
        <v>400</v>
      </c>
      <c r="K1663" s="288">
        <v>200</v>
      </c>
      <c r="L1663" s="288">
        <v>200</v>
      </c>
      <c r="M1663" s="289" t="e">
        <f t="shared" ref="M1663:M1726" si="136">IF(K1663="nio",0,IF(K1663&gt;0,K1663*I1663/O1663,0))</f>
        <v>#DIV/0!</v>
      </c>
      <c r="N1663" s="289" t="e">
        <f t="shared" ref="N1663:N1726" si="137">IF(L1663&gt;0,L1663*I1663/P1663,0)</f>
        <v>#DIV/0!</v>
      </c>
      <c r="O1663" s="290">
        <f>IF(K1663="nio",0,IF(K1663&gt;0,VLOOKUP(G1663,'3-Productie normen'!A:K,VLOOKUP(K1663,'3-Productie normen'!$B$35:$C$41,2,FALSE),FALSE)))/VLOOKUP(B1663,'2-Kosten per locatie'!$A$12:$C$15,3,FALSE)</f>
        <v>0</v>
      </c>
      <c r="P1663" s="290">
        <f t="shared" ref="P1663:P1726" si="138">IF(L1663&gt;0,O1663*$P$8,0)</f>
        <v>0</v>
      </c>
      <c r="Q1663" s="291"/>
      <c r="S1663" s="292">
        <f t="shared" ref="S1663:S1726" si="139">J1663*I1663</f>
        <v>761.38705035999999</v>
      </c>
    </row>
    <row r="1664" spans="1:19" ht="14.1" customHeight="1">
      <c r="A1664" s="38">
        <v>1664</v>
      </c>
      <c r="B1664" s="253" t="s">
        <v>38</v>
      </c>
      <c r="C1664" s="253" t="s">
        <v>986</v>
      </c>
      <c r="D1664" s="284" t="s">
        <v>301</v>
      </c>
      <c r="E1664" s="49" t="s">
        <v>2220</v>
      </c>
      <c r="F1664" s="50" t="s">
        <v>1217</v>
      </c>
      <c r="G1664" s="268" t="s">
        <v>48</v>
      </c>
      <c r="H1664" s="268" t="s">
        <v>139</v>
      </c>
      <c r="I1664" s="286">
        <v>1.9033448366900001</v>
      </c>
      <c r="J1664" s="287">
        <f t="shared" si="135"/>
        <v>400</v>
      </c>
      <c r="K1664" s="288">
        <v>200</v>
      </c>
      <c r="L1664" s="288">
        <v>200</v>
      </c>
      <c r="M1664" s="289" t="e">
        <f t="shared" si="136"/>
        <v>#DIV/0!</v>
      </c>
      <c r="N1664" s="289" t="e">
        <f t="shared" si="137"/>
        <v>#DIV/0!</v>
      </c>
      <c r="O1664" s="290">
        <f>IF(K1664="nio",0,IF(K1664&gt;0,VLOOKUP(G1664,'3-Productie normen'!A:K,VLOOKUP(K1664,'3-Productie normen'!$B$35:$C$41,2,FALSE),FALSE)))/VLOOKUP(B1664,'2-Kosten per locatie'!$A$12:$C$15,3,FALSE)</f>
        <v>0</v>
      </c>
      <c r="P1664" s="290">
        <f t="shared" si="138"/>
        <v>0</v>
      </c>
      <c r="Q1664" s="291"/>
      <c r="S1664" s="292">
        <f t="shared" si="139"/>
        <v>761.33793467600003</v>
      </c>
    </row>
    <row r="1665" spans="1:19" ht="14.1" customHeight="1">
      <c r="A1665" s="38">
        <v>1665</v>
      </c>
      <c r="B1665" s="253" t="s">
        <v>38</v>
      </c>
      <c r="C1665" s="253" t="s">
        <v>986</v>
      </c>
      <c r="D1665" s="284" t="s">
        <v>301</v>
      </c>
      <c r="E1665" s="49" t="s">
        <v>2221</v>
      </c>
      <c r="F1665" s="50" t="s">
        <v>1217</v>
      </c>
      <c r="G1665" s="268" t="s">
        <v>48</v>
      </c>
      <c r="H1665" s="268" t="s">
        <v>139</v>
      </c>
      <c r="I1665" s="286">
        <v>1.9035692418629999</v>
      </c>
      <c r="J1665" s="287">
        <f t="shared" si="135"/>
        <v>400</v>
      </c>
      <c r="K1665" s="288">
        <v>200</v>
      </c>
      <c r="L1665" s="288">
        <v>200</v>
      </c>
      <c r="M1665" s="289" t="e">
        <f t="shared" si="136"/>
        <v>#DIV/0!</v>
      </c>
      <c r="N1665" s="289" t="e">
        <f t="shared" si="137"/>
        <v>#DIV/0!</v>
      </c>
      <c r="O1665" s="290">
        <f>IF(K1665="nio",0,IF(K1665&gt;0,VLOOKUP(G1665,'3-Productie normen'!A:K,VLOOKUP(K1665,'3-Productie normen'!$B$35:$C$41,2,FALSE),FALSE)))/VLOOKUP(B1665,'2-Kosten per locatie'!$A$12:$C$15,3,FALSE)</f>
        <v>0</v>
      </c>
      <c r="P1665" s="290">
        <f t="shared" si="138"/>
        <v>0</v>
      </c>
      <c r="Q1665" s="291"/>
      <c r="S1665" s="292">
        <f t="shared" si="139"/>
        <v>761.42769674519991</v>
      </c>
    </row>
    <row r="1666" spans="1:19" ht="14.1" customHeight="1">
      <c r="A1666" s="38">
        <v>1666</v>
      </c>
      <c r="B1666" s="253" t="s">
        <v>38</v>
      </c>
      <c r="C1666" s="253" t="s">
        <v>986</v>
      </c>
      <c r="D1666" s="284" t="s">
        <v>372</v>
      </c>
      <c r="E1666" s="49" t="s">
        <v>2222</v>
      </c>
      <c r="F1666" s="50" t="s">
        <v>2223</v>
      </c>
      <c r="G1666" s="268" t="s">
        <v>47</v>
      </c>
      <c r="H1666" s="268" t="s">
        <v>142</v>
      </c>
      <c r="I1666" s="286">
        <v>45.809456568610997</v>
      </c>
      <c r="J1666" s="287">
        <f t="shared" si="135"/>
        <v>80</v>
      </c>
      <c r="K1666" s="288">
        <v>80</v>
      </c>
      <c r="L1666" s="288"/>
      <c r="M1666" s="289" t="e">
        <f t="shared" si="136"/>
        <v>#DIV/0!</v>
      </c>
      <c r="N1666" s="289">
        <f t="shared" si="137"/>
        <v>0</v>
      </c>
      <c r="O1666" s="290">
        <f>IF(K1666="nio",0,IF(K1666&gt;0,VLOOKUP(G1666,'3-Productie normen'!A:K,VLOOKUP(K1666,'3-Productie normen'!$B$35:$C$41,2,FALSE),FALSE)))/VLOOKUP(B1666,'2-Kosten per locatie'!$A$12:$C$15,3,FALSE)</f>
        <v>0</v>
      </c>
      <c r="P1666" s="290">
        <f t="shared" si="138"/>
        <v>0</v>
      </c>
      <c r="Q1666" s="291"/>
      <c r="S1666" s="292">
        <f t="shared" si="139"/>
        <v>3664.7565254888796</v>
      </c>
    </row>
    <row r="1667" spans="1:19" ht="14.1" customHeight="1">
      <c r="A1667" s="38">
        <v>1667</v>
      </c>
      <c r="B1667" s="253" t="s">
        <v>38</v>
      </c>
      <c r="C1667" s="253" t="s">
        <v>986</v>
      </c>
      <c r="D1667" s="284" t="s">
        <v>372</v>
      </c>
      <c r="E1667" s="49" t="s">
        <v>2224</v>
      </c>
      <c r="F1667" s="50" t="s">
        <v>2225</v>
      </c>
      <c r="G1667" s="268" t="s">
        <v>47</v>
      </c>
      <c r="H1667" s="268" t="s">
        <v>142</v>
      </c>
      <c r="I1667" s="286">
        <v>19.653782050890999</v>
      </c>
      <c r="J1667" s="287">
        <f t="shared" si="135"/>
        <v>80</v>
      </c>
      <c r="K1667" s="288">
        <v>80</v>
      </c>
      <c r="L1667" s="288"/>
      <c r="M1667" s="289" t="e">
        <f t="shared" si="136"/>
        <v>#DIV/0!</v>
      </c>
      <c r="N1667" s="289">
        <f t="shared" si="137"/>
        <v>0</v>
      </c>
      <c r="O1667" s="290">
        <f>IF(K1667="nio",0,IF(K1667&gt;0,VLOOKUP(G1667,'3-Productie normen'!A:K,VLOOKUP(K1667,'3-Productie normen'!$B$35:$C$41,2,FALSE),FALSE)))/VLOOKUP(B1667,'2-Kosten per locatie'!$A$12:$C$15,3,FALSE)</f>
        <v>0</v>
      </c>
      <c r="P1667" s="290">
        <f t="shared" si="138"/>
        <v>0</v>
      </c>
      <c r="Q1667" s="291"/>
      <c r="S1667" s="292">
        <f t="shared" si="139"/>
        <v>1572.3025640712799</v>
      </c>
    </row>
    <row r="1668" spans="1:19" ht="14.1" customHeight="1">
      <c r="A1668" s="38">
        <v>1668</v>
      </c>
      <c r="B1668" s="253" t="s">
        <v>38</v>
      </c>
      <c r="C1668" s="253" t="s">
        <v>986</v>
      </c>
      <c r="D1668" s="284" t="s">
        <v>372</v>
      </c>
      <c r="E1668" s="49" t="s">
        <v>2226</v>
      </c>
      <c r="F1668" s="50" t="s">
        <v>2227</v>
      </c>
      <c r="G1668" s="268" t="s">
        <v>47</v>
      </c>
      <c r="H1668" s="268" t="s">
        <v>142</v>
      </c>
      <c r="I1668" s="286">
        <v>104.88620287038199</v>
      </c>
      <c r="J1668" s="287">
        <f t="shared" si="135"/>
        <v>80</v>
      </c>
      <c r="K1668" s="288">
        <v>80</v>
      </c>
      <c r="L1668" s="288"/>
      <c r="M1668" s="289" t="e">
        <f t="shared" si="136"/>
        <v>#DIV/0!</v>
      </c>
      <c r="N1668" s="289">
        <f t="shared" si="137"/>
        <v>0</v>
      </c>
      <c r="O1668" s="290">
        <f>IF(K1668="nio",0,IF(K1668&gt;0,VLOOKUP(G1668,'3-Productie normen'!A:K,VLOOKUP(K1668,'3-Productie normen'!$B$35:$C$41,2,FALSE),FALSE)))/VLOOKUP(B1668,'2-Kosten per locatie'!$A$12:$C$15,3,FALSE)</f>
        <v>0</v>
      </c>
      <c r="P1668" s="290">
        <f t="shared" si="138"/>
        <v>0</v>
      </c>
      <c r="Q1668" s="291"/>
      <c r="S1668" s="292">
        <f t="shared" si="139"/>
        <v>8390.8962296305599</v>
      </c>
    </row>
    <row r="1669" spans="1:19" ht="14.1" customHeight="1">
      <c r="A1669" s="38">
        <v>1669</v>
      </c>
      <c r="B1669" s="253" t="s">
        <v>38</v>
      </c>
      <c r="C1669" s="253" t="s">
        <v>986</v>
      </c>
      <c r="D1669" s="284" t="s">
        <v>372</v>
      </c>
      <c r="E1669" s="49" t="s">
        <v>2228</v>
      </c>
      <c r="F1669" s="50" t="s">
        <v>2223</v>
      </c>
      <c r="G1669" s="268" t="s">
        <v>47</v>
      </c>
      <c r="H1669" s="268" t="s">
        <v>142</v>
      </c>
      <c r="I1669" s="286">
        <v>27.607019407574001</v>
      </c>
      <c r="J1669" s="287">
        <f t="shared" si="135"/>
        <v>80</v>
      </c>
      <c r="K1669" s="288">
        <v>80</v>
      </c>
      <c r="L1669" s="288"/>
      <c r="M1669" s="289" t="e">
        <f t="shared" si="136"/>
        <v>#DIV/0!</v>
      </c>
      <c r="N1669" s="289">
        <f t="shared" si="137"/>
        <v>0</v>
      </c>
      <c r="O1669" s="290">
        <f>IF(K1669="nio",0,IF(K1669&gt;0,VLOOKUP(G1669,'3-Productie normen'!A:K,VLOOKUP(K1669,'3-Productie normen'!$B$35:$C$41,2,FALSE),FALSE)))/VLOOKUP(B1669,'2-Kosten per locatie'!$A$12:$C$15,3,FALSE)</f>
        <v>0</v>
      </c>
      <c r="P1669" s="290">
        <f t="shared" si="138"/>
        <v>0</v>
      </c>
      <c r="Q1669" s="291"/>
      <c r="S1669" s="292">
        <f t="shared" si="139"/>
        <v>2208.56155260592</v>
      </c>
    </row>
    <row r="1670" spans="1:19" ht="14.1" customHeight="1">
      <c r="A1670" s="38">
        <v>1670</v>
      </c>
      <c r="B1670" s="253" t="s">
        <v>38</v>
      </c>
      <c r="C1670" s="253" t="s">
        <v>986</v>
      </c>
      <c r="D1670" s="284" t="s">
        <v>372</v>
      </c>
      <c r="E1670" s="49" t="s">
        <v>2229</v>
      </c>
      <c r="F1670" s="50" t="s">
        <v>2230</v>
      </c>
      <c r="G1670" s="268" t="s">
        <v>47</v>
      </c>
      <c r="H1670" s="268" t="s">
        <v>142</v>
      </c>
      <c r="I1670" s="286">
        <v>51.336462005965998</v>
      </c>
      <c r="J1670" s="287">
        <f t="shared" si="135"/>
        <v>80</v>
      </c>
      <c r="K1670" s="288">
        <v>80</v>
      </c>
      <c r="L1670" s="288"/>
      <c r="M1670" s="289" t="e">
        <f t="shared" si="136"/>
        <v>#DIV/0!</v>
      </c>
      <c r="N1670" s="289">
        <f t="shared" si="137"/>
        <v>0</v>
      </c>
      <c r="O1670" s="290">
        <f>IF(K1670="nio",0,IF(K1670&gt;0,VLOOKUP(G1670,'3-Productie normen'!A:K,VLOOKUP(K1670,'3-Productie normen'!$B$35:$C$41,2,FALSE),FALSE)))/VLOOKUP(B1670,'2-Kosten per locatie'!$A$12:$C$15,3,FALSE)</f>
        <v>0</v>
      </c>
      <c r="P1670" s="290">
        <f t="shared" si="138"/>
        <v>0</v>
      </c>
      <c r="Q1670" s="291"/>
      <c r="S1670" s="292">
        <f t="shared" si="139"/>
        <v>4106.9169604772796</v>
      </c>
    </row>
    <row r="1671" spans="1:19" ht="14.1" customHeight="1">
      <c r="A1671" s="38">
        <v>1671</v>
      </c>
      <c r="B1671" s="253" t="s">
        <v>38</v>
      </c>
      <c r="C1671" s="253" t="s">
        <v>986</v>
      </c>
      <c r="D1671" s="284" t="s">
        <v>372</v>
      </c>
      <c r="E1671" s="49" t="s">
        <v>2231</v>
      </c>
      <c r="F1671" s="50" t="s">
        <v>2232</v>
      </c>
      <c r="G1671" s="268" t="s">
        <v>47</v>
      </c>
      <c r="H1671" s="268" t="s">
        <v>142</v>
      </c>
      <c r="I1671" s="286">
        <v>39.311913818427001</v>
      </c>
      <c r="J1671" s="287">
        <f t="shared" si="135"/>
        <v>80</v>
      </c>
      <c r="K1671" s="288">
        <v>80</v>
      </c>
      <c r="L1671" s="288"/>
      <c r="M1671" s="289" t="e">
        <f t="shared" si="136"/>
        <v>#DIV/0!</v>
      </c>
      <c r="N1671" s="289">
        <f t="shared" si="137"/>
        <v>0</v>
      </c>
      <c r="O1671" s="290">
        <f>IF(K1671="nio",0,IF(K1671&gt;0,VLOOKUP(G1671,'3-Productie normen'!A:K,VLOOKUP(K1671,'3-Productie normen'!$B$35:$C$41,2,FALSE),FALSE)))/VLOOKUP(B1671,'2-Kosten per locatie'!$A$12:$C$15,3,FALSE)</f>
        <v>0</v>
      </c>
      <c r="P1671" s="290">
        <f t="shared" si="138"/>
        <v>0</v>
      </c>
      <c r="Q1671" s="291"/>
      <c r="S1671" s="292">
        <f t="shared" si="139"/>
        <v>3144.9531054741601</v>
      </c>
    </row>
    <row r="1672" spans="1:19" ht="14.1" customHeight="1">
      <c r="A1672" s="38">
        <v>1672</v>
      </c>
      <c r="B1672" s="253" t="s">
        <v>38</v>
      </c>
      <c r="C1672" s="253" t="s">
        <v>986</v>
      </c>
      <c r="D1672" s="284" t="s">
        <v>372</v>
      </c>
      <c r="E1672" s="49" t="s">
        <v>2233</v>
      </c>
      <c r="F1672" s="50" t="s">
        <v>2230</v>
      </c>
      <c r="G1672" s="268" t="s">
        <v>47</v>
      </c>
      <c r="H1672" s="268" t="s">
        <v>142</v>
      </c>
      <c r="I1672" s="286">
        <v>39.311228653351002</v>
      </c>
      <c r="J1672" s="287">
        <f t="shared" si="135"/>
        <v>80</v>
      </c>
      <c r="K1672" s="288">
        <v>80</v>
      </c>
      <c r="L1672" s="288"/>
      <c r="M1672" s="289" t="e">
        <f t="shared" si="136"/>
        <v>#DIV/0!</v>
      </c>
      <c r="N1672" s="289">
        <f t="shared" si="137"/>
        <v>0</v>
      </c>
      <c r="O1672" s="290">
        <f>IF(K1672="nio",0,IF(K1672&gt;0,VLOOKUP(G1672,'3-Productie normen'!A:K,VLOOKUP(K1672,'3-Productie normen'!$B$35:$C$41,2,FALSE),FALSE)))/VLOOKUP(B1672,'2-Kosten per locatie'!$A$12:$C$15,3,FALSE)</f>
        <v>0</v>
      </c>
      <c r="P1672" s="290">
        <f t="shared" si="138"/>
        <v>0</v>
      </c>
      <c r="Q1672" s="291"/>
      <c r="S1672" s="292">
        <f t="shared" si="139"/>
        <v>3144.8982922680802</v>
      </c>
    </row>
    <row r="1673" spans="1:19" ht="14.1" customHeight="1">
      <c r="A1673" s="38">
        <v>1673</v>
      </c>
      <c r="B1673" s="253" t="s">
        <v>38</v>
      </c>
      <c r="C1673" s="253" t="s">
        <v>986</v>
      </c>
      <c r="D1673" s="284" t="s">
        <v>372</v>
      </c>
      <c r="E1673" s="49" t="s">
        <v>2234</v>
      </c>
      <c r="F1673" s="50" t="s">
        <v>2235</v>
      </c>
      <c r="G1673" s="268" t="s">
        <v>47</v>
      </c>
      <c r="H1673" s="268" t="s">
        <v>142</v>
      </c>
      <c r="I1673" s="286">
        <v>39.31153324233</v>
      </c>
      <c r="J1673" s="287">
        <f t="shared" si="135"/>
        <v>80</v>
      </c>
      <c r="K1673" s="288">
        <v>80</v>
      </c>
      <c r="L1673" s="288"/>
      <c r="M1673" s="289" t="e">
        <f t="shared" si="136"/>
        <v>#DIV/0!</v>
      </c>
      <c r="N1673" s="289">
        <f t="shared" si="137"/>
        <v>0</v>
      </c>
      <c r="O1673" s="290">
        <f>IF(K1673="nio",0,IF(K1673&gt;0,VLOOKUP(G1673,'3-Productie normen'!A:K,VLOOKUP(K1673,'3-Productie normen'!$B$35:$C$41,2,FALSE),FALSE)))/VLOOKUP(B1673,'2-Kosten per locatie'!$A$12:$C$15,3,FALSE)</f>
        <v>0</v>
      </c>
      <c r="P1673" s="290">
        <f t="shared" si="138"/>
        <v>0</v>
      </c>
      <c r="Q1673" s="291"/>
      <c r="S1673" s="292">
        <f t="shared" si="139"/>
        <v>3144.9226593864</v>
      </c>
    </row>
    <row r="1674" spans="1:19" ht="14.1" customHeight="1">
      <c r="A1674" s="38">
        <v>1674</v>
      </c>
      <c r="B1674" s="253" t="s">
        <v>38</v>
      </c>
      <c r="C1674" s="253" t="s">
        <v>986</v>
      </c>
      <c r="D1674" s="284" t="s">
        <v>372</v>
      </c>
      <c r="E1674" s="49" t="s">
        <v>2236</v>
      </c>
      <c r="F1674" s="50" t="s">
        <v>2237</v>
      </c>
      <c r="G1674" s="268" t="s">
        <v>47</v>
      </c>
      <c r="H1674" s="268" t="s">
        <v>142</v>
      </c>
      <c r="I1674" s="286">
        <v>69.541318333193999</v>
      </c>
      <c r="J1674" s="287">
        <f t="shared" si="135"/>
        <v>80</v>
      </c>
      <c r="K1674" s="288">
        <v>80</v>
      </c>
      <c r="L1674" s="288"/>
      <c r="M1674" s="289" t="e">
        <f t="shared" si="136"/>
        <v>#DIV/0!</v>
      </c>
      <c r="N1674" s="289">
        <f t="shared" si="137"/>
        <v>0</v>
      </c>
      <c r="O1674" s="290">
        <f>IF(K1674="nio",0,IF(K1674&gt;0,VLOOKUP(G1674,'3-Productie normen'!A:K,VLOOKUP(K1674,'3-Productie normen'!$B$35:$C$41,2,FALSE),FALSE)))/VLOOKUP(B1674,'2-Kosten per locatie'!$A$12:$C$15,3,FALSE)</f>
        <v>0</v>
      </c>
      <c r="P1674" s="290">
        <f t="shared" si="138"/>
        <v>0</v>
      </c>
      <c r="Q1674" s="291"/>
      <c r="S1674" s="292">
        <f t="shared" si="139"/>
        <v>5563.3054666555199</v>
      </c>
    </row>
    <row r="1675" spans="1:19" ht="14.1" customHeight="1">
      <c r="A1675" s="38">
        <v>1675</v>
      </c>
      <c r="B1675" s="253" t="s">
        <v>38</v>
      </c>
      <c r="C1675" s="253" t="s">
        <v>986</v>
      </c>
      <c r="D1675" s="284" t="s">
        <v>372</v>
      </c>
      <c r="E1675" s="49" t="s">
        <v>2238</v>
      </c>
      <c r="F1675" s="50" t="s">
        <v>2239</v>
      </c>
      <c r="G1675" s="194" t="s">
        <v>65</v>
      </c>
      <c r="H1675" s="268" t="s">
        <v>142</v>
      </c>
      <c r="I1675" s="286">
        <v>47.999900416964998</v>
      </c>
      <c r="J1675" s="287">
        <f t="shared" si="135"/>
        <v>0</v>
      </c>
      <c r="K1675" s="288" t="s">
        <v>104</v>
      </c>
      <c r="L1675" s="288"/>
      <c r="M1675" s="289">
        <f t="shared" si="136"/>
        <v>0</v>
      </c>
      <c r="N1675" s="289">
        <f t="shared" si="137"/>
        <v>0</v>
      </c>
      <c r="O1675" s="290">
        <f>IF(K1675="nio",0,IF(K1675&gt;0,VLOOKUP(G1675,'3-Productie normen'!A:K,VLOOKUP(K1675,'3-Productie normen'!$B$35:$C$41,2,FALSE),FALSE)))/VLOOKUP(B1675,'2-Kosten per locatie'!$A$12:$C$15,3,FALSE)</f>
        <v>0</v>
      </c>
      <c r="P1675" s="290">
        <f t="shared" si="138"/>
        <v>0</v>
      </c>
      <c r="Q1675" s="291"/>
      <c r="S1675" s="292">
        <f t="shared" si="139"/>
        <v>0</v>
      </c>
    </row>
    <row r="1676" spans="1:19" ht="14.1" customHeight="1">
      <c r="A1676" s="38">
        <v>1676</v>
      </c>
      <c r="B1676" s="253" t="s">
        <v>38</v>
      </c>
      <c r="C1676" s="253" t="s">
        <v>986</v>
      </c>
      <c r="D1676" s="284" t="s">
        <v>372</v>
      </c>
      <c r="E1676" s="49" t="s">
        <v>2240</v>
      </c>
      <c r="F1676" s="50" t="s">
        <v>231</v>
      </c>
      <c r="G1676" s="268" t="s">
        <v>53</v>
      </c>
      <c r="H1676" s="268" t="s">
        <v>142</v>
      </c>
      <c r="I1676" s="286">
        <v>12.96</v>
      </c>
      <c r="J1676" s="287">
        <f t="shared" si="135"/>
        <v>200</v>
      </c>
      <c r="K1676" s="288">
        <v>200</v>
      </c>
      <c r="L1676" s="288"/>
      <c r="M1676" s="289" t="e">
        <f t="shared" si="136"/>
        <v>#DIV/0!</v>
      </c>
      <c r="N1676" s="289">
        <f t="shared" si="137"/>
        <v>0</v>
      </c>
      <c r="O1676" s="290">
        <f>IF(K1676="nio",0,IF(K1676&gt;0,VLOOKUP(G1676,'3-Productie normen'!A:K,VLOOKUP(K1676,'3-Productie normen'!$B$35:$C$41,2,FALSE),FALSE)))/VLOOKUP(B1676,'2-Kosten per locatie'!$A$12:$C$15,3,FALSE)</f>
        <v>0</v>
      </c>
      <c r="P1676" s="290">
        <f t="shared" si="138"/>
        <v>0</v>
      </c>
      <c r="Q1676" s="291"/>
      <c r="S1676" s="292">
        <f t="shared" si="139"/>
        <v>2592</v>
      </c>
    </row>
    <row r="1677" spans="1:19" ht="14.1" customHeight="1">
      <c r="A1677" s="38">
        <v>1677</v>
      </c>
      <c r="B1677" s="253" t="s">
        <v>38</v>
      </c>
      <c r="C1677" s="253" t="s">
        <v>986</v>
      </c>
      <c r="D1677" s="284" t="s">
        <v>372</v>
      </c>
      <c r="E1677" s="49" t="s">
        <v>2241</v>
      </c>
      <c r="F1677" s="50" t="s">
        <v>231</v>
      </c>
      <c r="G1677" s="268" t="s">
        <v>53</v>
      </c>
      <c r="H1677" s="268" t="s">
        <v>142</v>
      </c>
      <c r="I1677" s="286">
        <v>12.833124988992999</v>
      </c>
      <c r="J1677" s="287">
        <f t="shared" si="135"/>
        <v>200</v>
      </c>
      <c r="K1677" s="288">
        <v>200</v>
      </c>
      <c r="L1677" s="288"/>
      <c r="M1677" s="289" t="e">
        <f t="shared" si="136"/>
        <v>#DIV/0!</v>
      </c>
      <c r="N1677" s="289">
        <f t="shared" si="137"/>
        <v>0</v>
      </c>
      <c r="O1677" s="290">
        <f>IF(K1677="nio",0,IF(K1677&gt;0,VLOOKUP(G1677,'3-Productie normen'!A:K,VLOOKUP(K1677,'3-Productie normen'!$B$35:$C$41,2,FALSE),FALSE)))/VLOOKUP(B1677,'2-Kosten per locatie'!$A$12:$C$15,3,FALSE)</f>
        <v>0</v>
      </c>
      <c r="P1677" s="290">
        <f t="shared" si="138"/>
        <v>0</v>
      </c>
      <c r="Q1677" s="291"/>
      <c r="S1677" s="292">
        <f t="shared" si="139"/>
        <v>2566.6249977985999</v>
      </c>
    </row>
    <row r="1678" spans="1:19" ht="14.1" customHeight="1">
      <c r="A1678" s="38">
        <v>1678</v>
      </c>
      <c r="B1678" s="253" t="s">
        <v>38</v>
      </c>
      <c r="C1678" s="253" t="s">
        <v>986</v>
      </c>
      <c r="D1678" s="284" t="s">
        <v>372</v>
      </c>
      <c r="E1678" s="49" t="s">
        <v>2242</v>
      </c>
      <c r="F1678" s="50" t="s">
        <v>210</v>
      </c>
      <c r="G1678" s="268" t="s">
        <v>49</v>
      </c>
      <c r="H1678" s="268" t="s">
        <v>164</v>
      </c>
      <c r="I1678" s="286">
        <v>68.599954353423996</v>
      </c>
      <c r="J1678" s="287">
        <f t="shared" si="135"/>
        <v>200</v>
      </c>
      <c r="K1678" s="288">
        <v>200</v>
      </c>
      <c r="L1678" s="288"/>
      <c r="M1678" s="289" t="e">
        <f t="shared" si="136"/>
        <v>#DIV/0!</v>
      </c>
      <c r="N1678" s="289">
        <f t="shared" si="137"/>
        <v>0</v>
      </c>
      <c r="O1678" s="290">
        <f>IF(K1678="nio",0,IF(K1678&gt;0,VLOOKUP(G1678,'3-Productie normen'!A:K,VLOOKUP(K1678,'3-Productie normen'!$B$35:$C$41,2,FALSE),FALSE)))/VLOOKUP(B1678,'2-Kosten per locatie'!$A$12:$C$15,3,FALSE)</f>
        <v>0</v>
      </c>
      <c r="P1678" s="290">
        <f t="shared" si="138"/>
        <v>0</v>
      </c>
      <c r="Q1678" s="291"/>
      <c r="S1678" s="292">
        <f t="shared" si="139"/>
        <v>13719.9908706848</v>
      </c>
    </row>
    <row r="1679" spans="1:19" ht="14.1" customHeight="1">
      <c r="A1679" s="38">
        <v>1679</v>
      </c>
      <c r="B1679" s="253" t="s">
        <v>38</v>
      </c>
      <c r="C1679" s="253" t="s">
        <v>986</v>
      </c>
      <c r="D1679" s="284" t="s">
        <v>372</v>
      </c>
      <c r="E1679" s="49" t="s">
        <v>2243</v>
      </c>
      <c r="F1679" s="50" t="s">
        <v>210</v>
      </c>
      <c r="G1679" s="268" t="s">
        <v>49</v>
      </c>
      <c r="H1679" s="268" t="s">
        <v>164</v>
      </c>
      <c r="I1679" s="286">
        <v>35.163703074400999</v>
      </c>
      <c r="J1679" s="287">
        <f t="shared" si="135"/>
        <v>200</v>
      </c>
      <c r="K1679" s="288">
        <v>200</v>
      </c>
      <c r="L1679" s="288"/>
      <c r="M1679" s="289" t="e">
        <f t="shared" si="136"/>
        <v>#DIV/0!</v>
      </c>
      <c r="N1679" s="289">
        <f t="shared" si="137"/>
        <v>0</v>
      </c>
      <c r="O1679" s="290">
        <f>IF(K1679="nio",0,IF(K1679&gt;0,VLOOKUP(G1679,'3-Productie normen'!A:K,VLOOKUP(K1679,'3-Productie normen'!$B$35:$C$41,2,FALSE),FALSE)))/VLOOKUP(B1679,'2-Kosten per locatie'!$A$12:$C$15,3,FALSE)</f>
        <v>0</v>
      </c>
      <c r="P1679" s="290">
        <f t="shared" si="138"/>
        <v>0</v>
      </c>
      <c r="Q1679" s="291"/>
      <c r="S1679" s="292">
        <f t="shared" si="139"/>
        <v>7032.7406148802002</v>
      </c>
    </row>
    <row r="1680" spans="1:19" ht="14.1" customHeight="1">
      <c r="A1680" s="38">
        <v>1680</v>
      </c>
      <c r="B1680" s="253" t="s">
        <v>38</v>
      </c>
      <c r="C1680" s="253" t="s">
        <v>986</v>
      </c>
      <c r="D1680" s="284" t="s">
        <v>372</v>
      </c>
      <c r="E1680" s="49" t="s">
        <v>2244</v>
      </c>
      <c r="F1680" s="50" t="s">
        <v>610</v>
      </c>
      <c r="G1680" s="271" t="s">
        <v>58</v>
      </c>
      <c r="H1680" s="268" t="s">
        <v>970</v>
      </c>
      <c r="I1680" s="286">
        <v>20.567817111240998</v>
      </c>
      <c r="J1680" s="287">
        <f t="shared" si="135"/>
        <v>200</v>
      </c>
      <c r="K1680" s="288">
        <v>200</v>
      </c>
      <c r="L1680" s="288"/>
      <c r="M1680" s="289" t="e">
        <f t="shared" si="136"/>
        <v>#DIV/0!</v>
      </c>
      <c r="N1680" s="289">
        <f t="shared" si="137"/>
        <v>0</v>
      </c>
      <c r="O1680" s="290">
        <f>IF(K1680="nio",0,IF(K1680&gt;0,VLOOKUP(G1680,'3-Productie normen'!A:K,VLOOKUP(K1680,'3-Productie normen'!$B$35:$C$41,2,FALSE),FALSE)))/VLOOKUP(B1680,'2-Kosten per locatie'!$A$12:$C$15,3,FALSE)</f>
        <v>0</v>
      </c>
      <c r="P1680" s="290">
        <f t="shared" si="138"/>
        <v>0</v>
      </c>
      <c r="Q1680" s="291"/>
      <c r="S1680" s="292">
        <f t="shared" si="139"/>
        <v>4113.5634222481995</v>
      </c>
    </row>
    <row r="1681" spans="1:19" ht="14.1" customHeight="1">
      <c r="A1681" s="38">
        <v>1681</v>
      </c>
      <c r="B1681" s="253" t="s">
        <v>38</v>
      </c>
      <c r="C1681" s="253" t="s">
        <v>986</v>
      </c>
      <c r="D1681" s="284" t="s">
        <v>372</v>
      </c>
      <c r="E1681" s="49" t="s">
        <v>2245</v>
      </c>
      <c r="F1681" s="50" t="s">
        <v>59</v>
      </c>
      <c r="G1681" s="194" t="s">
        <v>65</v>
      </c>
      <c r="H1681" s="268" t="s">
        <v>164</v>
      </c>
      <c r="I1681" s="286">
        <v>7.3679199999999998</v>
      </c>
      <c r="J1681" s="287">
        <f t="shared" si="135"/>
        <v>0</v>
      </c>
      <c r="K1681" s="288" t="s">
        <v>104</v>
      </c>
      <c r="L1681" s="288"/>
      <c r="M1681" s="289">
        <f t="shared" si="136"/>
        <v>0</v>
      </c>
      <c r="N1681" s="289">
        <f t="shared" si="137"/>
        <v>0</v>
      </c>
      <c r="O1681" s="290">
        <f>IF(K1681="nio",0,IF(K1681&gt;0,VLOOKUP(G1681,'3-Productie normen'!A:K,VLOOKUP(K1681,'3-Productie normen'!$B$35:$C$41,2,FALSE),FALSE)))/VLOOKUP(B1681,'2-Kosten per locatie'!$A$12:$C$15,3,FALSE)</f>
        <v>0</v>
      </c>
      <c r="P1681" s="290">
        <f t="shared" si="138"/>
        <v>0</v>
      </c>
      <c r="Q1681" s="291"/>
      <c r="S1681" s="292">
        <f t="shared" si="139"/>
        <v>0</v>
      </c>
    </row>
    <row r="1682" spans="1:19" ht="14.1" customHeight="1">
      <c r="A1682" s="38">
        <v>1682</v>
      </c>
      <c r="B1682" s="253" t="s">
        <v>38</v>
      </c>
      <c r="C1682" s="253" t="s">
        <v>986</v>
      </c>
      <c r="D1682" s="284" t="s">
        <v>372</v>
      </c>
      <c r="E1682" s="49" t="s">
        <v>2246</v>
      </c>
      <c r="F1682" s="50" t="s">
        <v>210</v>
      </c>
      <c r="G1682" s="268" t="s">
        <v>49</v>
      </c>
      <c r="H1682" s="268" t="s">
        <v>164</v>
      </c>
      <c r="I1682" s="286">
        <v>133.00908530952199</v>
      </c>
      <c r="J1682" s="287">
        <f t="shared" si="135"/>
        <v>200</v>
      </c>
      <c r="K1682" s="288">
        <v>200</v>
      </c>
      <c r="L1682" s="288"/>
      <c r="M1682" s="289" t="e">
        <f t="shared" si="136"/>
        <v>#DIV/0!</v>
      </c>
      <c r="N1682" s="289">
        <f t="shared" si="137"/>
        <v>0</v>
      </c>
      <c r="O1682" s="290">
        <f>IF(K1682="nio",0,IF(K1682&gt;0,VLOOKUP(G1682,'3-Productie normen'!A:K,VLOOKUP(K1682,'3-Productie normen'!$B$35:$C$41,2,FALSE),FALSE)))/VLOOKUP(B1682,'2-Kosten per locatie'!$A$12:$C$15,3,FALSE)</f>
        <v>0</v>
      </c>
      <c r="P1682" s="290">
        <f t="shared" si="138"/>
        <v>0</v>
      </c>
      <c r="Q1682" s="291"/>
      <c r="S1682" s="292">
        <f t="shared" si="139"/>
        <v>26601.817061904399</v>
      </c>
    </row>
    <row r="1683" spans="1:19" ht="14.1" customHeight="1">
      <c r="A1683" s="38">
        <v>1683</v>
      </c>
      <c r="B1683" s="253" t="s">
        <v>38</v>
      </c>
      <c r="C1683" s="253" t="s">
        <v>986</v>
      </c>
      <c r="D1683" s="284" t="s">
        <v>372</v>
      </c>
      <c r="E1683" s="49" t="s">
        <v>2247</v>
      </c>
      <c r="F1683" s="50" t="s">
        <v>1215</v>
      </c>
      <c r="G1683" s="268" t="s">
        <v>48</v>
      </c>
      <c r="H1683" s="268" t="s">
        <v>139</v>
      </c>
      <c r="I1683" s="286">
        <v>5.6400001638850004</v>
      </c>
      <c r="J1683" s="287">
        <f t="shared" si="135"/>
        <v>400</v>
      </c>
      <c r="K1683" s="288">
        <v>200</v>
      </c>
      <c r="L1683" s="288">
        <v>200</v>
      </c>
      <c r="M1683" s="289" t="e">
        <f t="shared" si="136"/>
        <v>#DIV/0!</v>
      </c>
      <c r="N1683" s="289" t="e">
        <f t="shared" si="137"/>
        <v>#DIV/0!</v>
      </c>
      <c r="O1683" s="290">
        <f>IF(K1683="nio",0,IF(K1683&gt;0,VLOOKUP(G1683,'3-Productie normen'!A:K,VLOOKUP(K1683,'3-Productie normen'!$B$35:$C$41,2,FALSE),FALSE)))/VLOOKUP(B1683,'2-Kosten per locatie'!$A$12:$C$15,3,FALSE)</f>
        <v>0</v>
      </c>
      <c r="P1683" s="290">
        <f t="shared" si="138"/>
        <v>0</v>
      </c>
      <c r="Q1683" s="291"/>
      <c r="S1683" s="292">
        <f t="shared" si="139"/>
        <v>2256.0000655540002</v>
      </c>
    </row>
    <row r="1684" spans="1:19" ht="14.1" customHeight="1">
      <c r="A1684" s="38">
        <v>1684</v>
      </c>
      <c r="B1684" s="253" t="s">
        <v>38</v>
      </c>
      <c r="C1684" s="253" t="s">
        <v>986</v>
      </c>
      <c r="D1684" s="284" t="s">
        <v>372</v>
      </c>
      <c r="E1684" s="49" t="s">
        <v>2248</v>
      </c>
      <c r="F1684" s="50" t="s">
        <v>1406</v>
      </c>
      <c r="G1684" s="268" t="s">
        <v>48</v>
      </c>
      <c r="H1684" s="268" t="s">
        <v>139</v>
      </c>
      <c r="I1684" s="286">
        <v>1.6214998328350001</v>
      </c>
      <c r="J1684" s="287">
        <f t="shared" si="135"/>
        <v>400</v>
      </c>
      <c r="K1684" s="288">
        <v>200</v>
      </c>
      <c r="L1684" s="288">
        <v>200</v>
      </c>
      <c r="M1684" s="289" t="e">
        <f t="shared" si="136"/>
        <v>#DIV/0!</v>
      </c>
      <c r="N1684" s="289" t="e">
        <f t="shared" si="137"/>
        <v>#DIV/0!</v>
      </c>
      <c r="O1684" s="290">
        <f>IF(K1684="nio",0,IF(K1684&gt;0,VLOOKUP(G1684,'3-Productie normen'!A:K,VLOOKUP(K1684,'3-Productie normen'!$B$35:$C$41,2,FALSE),FALSE)))/VLOOKUP(B1684,'2-Kosten per locatie'!$A$12:$C$15,3,FALSE)</f>
        <v>0</v>
      </c>
      <c r="P1684" s="290">
        <f t="shared" si="138"/>
        <v>0</v>
      </c>
      <c r="Q1684" s="291"/>
      <c r="S1684" s="292">
        <f t="shared" si="139"/>
        <v>648.59993313400003</v>
      </c>
    </row>
    <row r="1685" spans="1:19" ht="14.1" customHeight="1">
      <c r="A1685" s="38">
        <v>1685</v>
      </c>
      <c r="B1685" s="253" t="s">
        <v>38</v>
      </c>
      <c r="C1685" s="253" t="s">
        <v>986</v>
      </c>
      <c r="D1685" s="284" t="s">
        <v>372</v>
      </c>
      <c r="E1685" s="49" t="s">
        <v>2249</v>
      </c>
      <c r="F1685" s="50" t="s">
        <v>1404</v>
      </c>
      <c r="G1685" s="268" t="s">
        <v>48</v>
      </c>
      <c r="H1685" s="268" t="s">
        <v>139</v>
      </c>
      <c r="I1685" s="286">
        <v>1.6920001186010001</v>
      </c>
      <c r="J1685" s="287">
        <f t="shared" si="135"/>
        <v>400</v>
      </c>
      <c r="K1685" s="288">
        <v>200</v>
      </c>
      <c r="L1685" s="288">
        <v>200</v>
      </c>
      <c r="M1685" s="289" t="e">
        <f t="shared" si="136"/>
        <v>#DIV/0!</v>
      </c>
      <c r="N1685" s="289" t="e">
        <f t="shared" si="137"/>
        <v>#DIV/0!</v>
      </c>
      <c r="O1685" s="290">
        <f>IF(K1685="nio",0,IF(K1685&gt;0,VLOOKUP(G1685,'3-Productie normen'!A:K,VLOOKUP(K1685,'3-Productie normen'!$B$35:$C$41,2,FALSE),FALSE)))/VLOOKUP(B1685,'2-Kosten per locatie'!$A$12:$C$15,3,FALSE)</f>
        <v>0</v>
      </c>
      <c r="P1685" s="290">
        <f t="shared" si="138"/>
        <v>0</v>
      </c>
      <c r="Q1685" s="291"/>
      <c r="S1685" s="292">
        <f t="shared" si="139"/>
        <v>676.80004744040002</v>
      </c>
    </row>
    <row r="1686" spans="1:19" ht="14.1" customHeight="1">
      <c r="A1686" s="38">
        <v>1686</v>
      </c>
      <c r="B1686" s="253" t="s">
        <v>38</v>
      </c>
      <c r="C1686" s="253" t="s">
        <v>986</v>
      </c>
      <c r="D1686" s="284" t="s">
        <v>372</v>
      </c>
      <c r="E1686" s="49" t="s">
        <v>2250</v>
      </c>
      <c r="F1686" s="50" t="s">
        <v>1624</v>
      </c>
      <c r="G1686" s="194" t="s">
        <v>65</v>
      </c>
      <c r="H1686" s="268" t="s">
        <v>164</v>
      </c>
      <c r="I1686" s="286">
        <v>5.2852251339169998</v>
      </c>
      <c r="J1686" s="287">
        <f t="shared" si="135"/>
        <v>0</v>
      </c>
      <c r="K1686" s="288" t="s">
        <v>104</v>
      </c>
      <c r="L1686" s="288"/>
      <c r="M1686" s="289">
        <f t="shared" si="136"/>
        <v>0</v>
      </c>
      <c r="N1686" s="289">
        <f t="shared" si="137"/>
        <v>0</v>
      </c>
      <c r="O1686" s="290">
        <f>IF(K1686="nio",0,IF(K1686&gt;0,VLOOKUP(G1686,'3-Productie normen'!A:K,VLOOKUP(K1686,'3-Productie normen'!$B$35:$C$41,2,FALSE),FALSE)))/VLOOKUP(B1686,'2-Kosten per locatie'!$A$12:$C$15,3,FALSE)</f>
        <v>0</v>
      </c>
      <c r="P1686" s="290">
        <f t="shared" si="138"/>
        <v>0</v>
      </c>
      <c r="Q1686" s="291"/>
      <c r="S1686" s="292">
        <f t="shared" si="139"/>
        <v>0</v>
      </c>
    </row>
    <row r="1687" spans="1:19" ht="14.1" customHeight="1">
      <c r="A1687" s="38">
        <v>1687</v>
      </c>
      <c r="B1687" s="253" t="s">
        <v>38</v>
      </c>
      <c r="C1687" s="253" t="s">
        <v>986</v>
      </c>
      <c r="D1687" s="284" t="s">
        <v>372</v>
      </c>
      <c r="E1687" s="49" t="s">
        <v>2251</v>
      </c>
      <c r="F1687" s="50" t="s">
        <v>610</v>
      </c>
      <c r="G1687" s="271" t="s">
        <v>58</v>
      </c>
      <c r="H1687" s="268" t="s">
        <v>164</v>
      </c>
      <c r="I1687" s="286">
        <v>9.43872</v>
      </c>
      <c r="J1687" s="287">
        <f t="shared" si="135"/>
        <v>200</v>
      </c>
      <c r="K1687" s="288">
        <v>200</v>
      </c>
      <c r="L1687" s="288"/>
      <c r="M1687" s="289" t="e">
        <f t="shared" si="136"/>
        <v>#DIV/0!</v>
      </c>
      <c r="N1687" s="289">
        <f t="shared" si="137"/>
        <v>0</v>
      </c>
      <c r="O1687" s="290">
        <f>IF(K1687="nio",0,IF(K1687&gt;0,VLOOKUP(G1687,'3-Productie normen'!A:K,VLOOKUP(K1687,'3-Productie normen'!$B$35:$C$41,2,FALSE),FALSE)))/VLOOKUP(B1687,'2-Kosten per locatie'!$A$12:$C$15,3,FALSE)</f>
        <v>0</v>
      </c>
      <c r="P1687" s="290">
        <f t="shared" si="138"/>
        <v>0</v>
      </c>
      <c r="Q1687" s="291"/>
      <c r="S1687" s="292">
        <f t="shared" si="139"/>
        <v>1887.7439999999999</v>
      </c>
    </row>
    <row r="1688" spans="1:19" ht="14.1" customHeight="1">
      <c r="A1688" s="38">
        <v>1688</v>
      </c>
      <c r="B1688" s="253" t="s">
        <v>38</v>
      </c>
      <c r="C1688" s="253" t="s">
        <v>986</v>
      </c>
      <c r="D1688" s="284" t="s">
        <v>372</v>
      </c>
      <c r="E1688" s="49" t="s">
        <v>2252</v>
      </c>
      <c r="F1688" s="50" t="s">
        <v>570</v>
      </c>
      <c r="G1688" s="268" t="s">
        <v>49</v>
      </c>
      <c r="H1688" s="268" t="s">
        <v>164</v>
      </c>
      <c r="I1688" s="286">
        <v>16.367050557032002</v>
      </c>
      <c r="J1688" s="287">
        <f t="shared" si="135"/>
        <v>200</v>
      </c>
      <c r="K1688" s="288">
        <v>200</v>
      </c>
      <c r="L1688" s="288"/>
      <c r="M1688" s="289" t="e">
        <f t="shared" si="136"/>
        <v>#DIV/0!</v>
      </c>
      <c r="N1688" s="289">
        <f t="shared" si="137"/>
        <v>0</v>
      </c>
      <c r="O1688" s="290">
        <f>IF(K1688="nio",0,IF(K1688&gt;0,VLOOKUP(G1688,'3-Productie normen'!A:K,VLOOKUP(K1688,'3-Productie normen'!$B$35:$C$41,2,FALSE),FALSE)))/VLOOKUP(B1688,'2-Kosten per locatie'!$A$12:$C$15,3,FALSE)</f>
        <v>0</v>
      </c>
      <c r="P1688" s="290">
        <f t="shared" si="138"/>
        <v>0</v>
      </c>
      <c r="Q1688" s="291"/>
      <c r="S1688" s="292">
        <f t="shared" si="139"/>
        <v>3273.4101114064006</v>
      </c>
    </row>
    <row r="1689" spans="1:19" ht="14.1" customHeight="1">
      <c r="A1689" s="38">
        <v>1689</v>
      </c>
      <c r="B1689" s="253" t="s">
        <v>38</v>
      </c>
      <c r="C1689" s="253" t="s">
        <v>986</v>
      </c>
      <c r="D1689" s="284" t="s">
        <v>372</v>
      </c>
      <c r="E1689" s="49" t="s">
        <v>2253</v>
      </c>
      <c r="F1689" s="50" t="s">
        <v>1505</v>
      </c>
      <c r="G1689" s="268" t="s">
        <v>48</v>
      </c>
      <c r="H1689" s="268" t="s">
        <v>139</v>
      </c>
      <c r="I1689" s="286">
        <v>5.64</v>
      </c>
      <c r="J1689" s="287">
        <f t="shared" si="135"/>
        <v>400</v>
      </c>
      <c r="K1689" s="288">
        <v>200</v>
      </c>
      <c r="L1689" s="288">
        <v>200</v>
      </c>
      <c r="M1689" s="289" t="e">
        <f t="shared" si="136"/>
        <v>#DIV/0!</v>
      </c>
      <c r="N1689" s="289" t="e">
        <f t="shared" si="137"/>
        <v>#DIV/0!</v>
      </c>
      <c r="O1689" s="290">
        <f>IF(K1689="nio",0,IF(K1689&gt;0,VLOOKUP(G1689,'3-Productie normen'!A:K,VLOOKUP(K1689,'3-Productie normen'!$B$35:$C$41,2,FALSE),FALSE)))/VLOOKUP(B1689,'2-Kosten per locatie'!$A$12:$C$15,3,FALSE)</f>
        <v>0</v>
      </c>
      <c r="P1689" s="290">
        <f t="shared" si="138"/>
        <v>0</v>
      </c>
      <c r="Q1689" s="291"/>
      <c r="S1689" s="292">
        <f t="shared" si="139"/>
        <v>2256</v>
      </c>
    </row>
    <row r="1690" spans="1:19" ht="14.1" customHeight="1">
      <c r="A1690" s="38">
        <v>1690</v>
      </c>
      <c r="B1690" s="253" t="s">
        <v>38</v>
      </c>
      <c r="C1690" s="253" t="s">
        <v>986</v>
      </c>
      <c r="D1690" s="284" t="s">
        <v>372</v>
      </c>
      <c r="E1690" s="49" t="s">
        <v>2254</v>
      </c>
      <c r="F1690" s="50" t="s">
        <v>1399</v>
      </c>
      <c r="G1690" s="268" t="s">
        <v>48</v>
      </c>
      <c r="H1690" s="268" t="s">
        <v>139</v>
      </c>
      <c r="I1690" s="286">
        <v>1.691999807435</v>
      </c>
      <c r="J1690" s="287">
        <f t="shared" si="135"/>
        <v>400</v>
      </c>
      <c r="K1690" s="288">
        <v>200</v>
      </c>
      <c r="L1690" s="288">
        <v>200</v>
      </c>
      <c r="M1690" s="289" t="e">
        <f t="shared" si="136"/>
        <v>#DIV/0!</v>
      </c>
      <c r="N1690" s="289" t="e">
        <f t="shared" si="137"/>
        <v>#DIV/0!</v>
      </c>
      <c r="O1690" s="290">
        <f>IF(K1690="nio",0,IF(K1690&gt;0,VLOOKUP(G1690,'3-Productie normen'!A:K,VLOOKUP(K1690,'3-Productie normen'!$B$35:$C$41,2,FALSE),FALSE)))/VLOOKUP(B1690,'2-Kosten per locatie'!$A$12:$C$15,3,FALSE)</f>
        <v>0</v>
      </c>
      <c r="P1690" s="290">
        <f t="shared" si="138"/>
        <v>0</v>
      </c>
      <c r="Q1690" s="291"/>
      <c r="S1690" s="292">
        <f t="shared" si="139"/>
        <v>676.79992297399997</v>
      </c>
    </row>
    <row r="1691" spans="1:19" ht="14.1" customHeight="1">
      <c r="A1691" s="38">
        <v>1691</v>
      </c>
      <c r="B1691" s="253" t="s">
        <v>38</v>
      </c>
      <c r="C1691" s="253" t="s">
        <v>986</v>
      </c>
      <c r="D1691" s="284" t="s">
        <v>372</v>
      </c>
      <c r="E1691" s="49" t="s">
        <v>2255</v>
      </c>
      <c r="F1691" s="50" t="s">
        <v>1397</v>
      </c>
      <c r="G1691" s="268" t="s">
        <v>48</v>
      </c>
      <c r="H1691" s="268" t="s">
        <v>139</v>
      </c>
      <c r="I1691" s="286">
        <v>1.6215001925650001</v>
      </c>
      <c r="J1691" s="287">
        <f t="shared" si="135"/>
        <v>400</v>
      </c>
      <c r="K1691" s="288">
        <v>200</v>
      </c>
      <c r="L1691" s="288">
        <v>200</v>
      </c>
      <c r="M1691" s="289" t="e">
        <f t="shared" si="136"/>
        <v>#DIV/0!</v>
      </c>
      <c r="N1691" s="289" t="e">
        <f t="shared" si="137"/>
        <v>#DIV/0!</v>
      </c>
      <c r="O1691" s="290">
        <f>IF(K1691="nio",0,IF(K1691&gt;0,VLOOKUP(G1691,'3-Productie normen'!A:K,VLOOKUP(K1691,'3-Productie normen'!$B$35:$C$41,2,FALSE),FALSE)))/VLOOKUP(B1691,'2-Kosten per locatie'!$A$12:$C$15,3,FALSE)</f>
        <v>0</v>
      </c>
      <c r="P1691" s="290">
        <f t="shared" si="138"/>
        <v>0</v>
      </c>
      <c r="Q1691" s="291"/>
      <c r="S1691" s="292">
        <f t="shared" si="139"/>
        <v>648.60007702600001</v>
      </c>
    </row>
    <row r="1692" spans="1:19" ht="14.1" customHeight="1">
      <c r="A1692" s="38">
        <v>1692</v>
      </c>
      <c r="B1692" s="253" t="s">
        <v>38</v>
      </c>
      <c r="C1692" s="253" t="s">
        <v>986</v>
      </c>
      <c r="D1692" s="284" t="s">
        <v>372</v>
      </c>
      <c r="E1692" s="49" t="s">
        <v>2256</v>
      </c>
      <c r="F1692" s="50" t="s">
        <v>289</v>
      </c>
      <c r="G1692" s="194" t="s">
        <v>65</v>
      </c>
      <c r="H1692" s="268" t="s">
        <v>164</v>
      </c>
      <c r="I1692" s="286">
        <v>5.2852254205770004</v>
      </c>
      <c r="J1692" s="287">
        <f t="shared" si="135"/>
        <v>0</v>
      </c>
      <c r="K1692" s="288" t="s">
        <v>104</v>
      </c>
      <c r="L1692" s="288"/>
      <c r="M1692" s="289">
        <f t="shared" si="136"/>
        <v>0</v>
      </c>
      <c r="N1692" s="289">
        <f t="shared" si="137"/>
        <v>0</v>
      </c>
      <c r="O1692" s="290">
        <f>IF(K1692="nio",0,IF(K1692&gt;0,VLOOKUP(G1692,'3-Productie normen'!A:K,VLOOKUP(K1692,'3-Productie normen'!$B$35:$C$41,2,FALSE),FALSE)))/VLOOKUP(B1692,'2-Kosten per locatie'!$A$12:$C$15,3,FALSE)</f>
        <v>0</v>
      </c>
      <c r="P1692" s="290">
        <f t="shared" si="138"/>
        <v>0</v>
      </c>
      <c r="Q1692" s="291"/>
      <c r="S1692" s="292">
        <f t="shared" si="139"/>
        <v>0</v>
      </c>
    </row>
    <row r="1693" spans="1:19" ht="14.1" customHeight="1">
      <c r="A1693" s="38">
        <v>1693</v>
      </c>
      <c r="B1693" s="253" t="s">
        <v>38</v>
      </c>
      <c r="C1693" s="253" t="s">
        <v>986</v>
      </c>
      <c r="D1693" s="284" t="s">
        <v>372</v>
      </c>
      <c r="E1693" s="49" t="s">
        <v>2257</v>
      </c>
      <c r="F1693" s="50" t="s">
        <v>363</v>
      </c>
      <c r="G1693" s="194" t="s">
        <v>65</v>
      </c>
      <c r="H1693" s="268" t="s">
        <v>164</v>
      </c>
      <c r="I1693" s="286">
        <v>0.43766265020400003</v>
      </c>
      <c r="J1693" s="287">
        <f t="shared" si="135"/>
        <v>0</v>
      </c>
      <c r="K1693" s="288" t="s">
        <v>104</v>
      </c>
      <c r="L1693" s="288"/>
      <c r="M1693" s="289">
        <f t="shared" si="136"/>
        <v>0</v>
      </c>
      <c r="N1693" s="289">
        <f t="shared" si="137"/>
        <v>0</v>
      </c>
      <c r="O1693" s="290">
        <f>IF(K1693="nio",0,IF(K1693&gt;0,VLOOKUP(G1693,'3-Productie normen'!A:K,VLOOKUP(K1693,'3-Productie normen'!$B$35:$C$41,2,FALSE),FALSE)))/VLOOKUP(B1693,'2-Kosten per locatie'!$A$12:$C$15,3,FALSE)</f>
        <v>0</v>
      </c>
      <c r="P1693" s="290">
        <f t="shared" si="138"/>
        <v>0</v>
      </c>
      <c r="Q1693" s="291"/>
      <c r="S1693" s="292">
        <f t="shared" si="139"/>
        <v>0</v>
      </c>
    </row>
    <row r="1694" spans="1:19" ht="14.1" customHeight="1">
      <c r="A1694" s="38">
        <v>1694</v>
      </c>
      <c r="B1694" s="253" t="s">
        <v>38</v>
      </c>
      <c r="C1694" s="253" t="s">
        <v>986</v>
      </c>
      <c r="D1694" s="284" t="s">
        <v>372</v>
      </c>
      <c r="E1694" s="49" t="s">
        <v>2258</v>
      </c>
      <c r="F1694" s="50" t="s">
        <v>771</v>
      </c>
      <c r="G1694" s="268" t="s">
        <v>50</v>
      </c>
      <c r="H1694" s="268" t="s">
        <v>164</v>
      </c>
      <c r="I1694" s="286">
        <v>2.444</v>
      </c>
      <c r="J1694" s="287">
        <f t="shared" si="135"/>
        <v>200</v>
      </c>
      <c r="K1694" s="288">
        <v>200</v>
      </c>
      <c r="L1694" s="288"/>
      <c r="M1694" s="289" t="e">
        <f t="shared" si="136"/>
        <v>#DIV/0!</v>
      </c>
      <c r="N1694" s="289">
        <f t="shared" si="137"/>
        <v>0</v>
      </c>
      <c r="O1694" s="290">
        <f>IF(K1694="nio",0,IF(K1694&gt;0,VLOOKUP(G1694,'3-Productie normen'!A:K,VLOOKUP(K1694,'3-Productie normen'!$B$35:$C$41,2,FALSE),FALSE)))/VLOOKUP(B1694,'2-Kosten per locatie'!$A$12:$C$15,3,FALSE)</f>
        <v>0</v>
      </c>
      <c r="P1694" s="290">
        <f t="shared" si="138"/>
        <v>0</v>
      </c>
      <c r="Q1694" s="291"/>
      <c r="S1694" s="292">
        <f t="shared" si="139"/>
        <v>488.8</v>
      </c>
    </row>
    <row r="1695" spans="1:19" ht="14.1" customHeight="1">
      <c r="A1695" s="38">
        <v>1695</v>
      </c>
      <c r="B1695" s="253" t="s">
        <v>38</v>
      </c>
      <c r="C1695" s="253" t="s">
        <v>986</v>
      </c>
      <c r="D1695" s="284" t="s">
        <v>372</v>
      </c>
      <c r="E1695" s="49" t="s">
        <v>2259</v>
      </c>
      <c r="F1695" s="50" t="s">
        <v>1411</v>
      </c>
      <c r="G1695" s="268" t="s">
        <v>47</v>
      </c>
      <c r="H1695" s="268" t="s">
        <v>164</v>
      </c>
      <c r="I1695" s="286">
        <v>2.4440002158629999</v>
      </c>
      <c r="J1695" s="287">
        <f t="shared" si="135"/>
        <v>80</v>
      </c>
      <c r="K1695" s="288">
        <v>80</v>
      </c>
      <c r="L1695" s="288"/>
      <c r="M1695" s="289" t="e">
        <f t="shared" si="136"/>
        <v>#DIV/0!</v>
      </c>
      <c r="N1695" s="289">
        <f t="shared" si="137"/>
        <v>0</v>
      </c>
      <c r="O1695" s="290">
        <f>IF(K1695="nio",0,IF(K1695&gt;0,VLOOKUP(G1695,'3-Productie normen'!A:K,VLOOKUP(K1695,'3-Productie normen'!$B$35:$C$41,2,FALSE),FALSE)))/VLOOKUP(B1695,'2-Kosten per locatie'!$A$12:$C$15,3,FALSE)</f>
        <v>0</v>
      </c>
      <c r="P1695" s="290">
        <f t="shared" si="138"/>
        <v>0</v>
      </c>
      <c r="Q1695" s="291"/>
      <c r="S1695" s="292">
        <f t="shared" si="139"/>
        <v>195.52001726903998</v>
      </c>
    </row>
    <row r="1696" spans="1:19" ht="14.1" customHeight="1">
      <c r="A1696" s="38">
        <v>1696</v>
      </c>
      <c r="B1696" s="253" t="s">
        <v>38</v>
      </c>
      <c r="C1696" s="253" t="s">
        <v>986</v>
      </c>
      <c r="D1696" s="284" t="s">
        <v>372</v>
      </c>
      <c r="E1696" s="49" t="s">
        <v>2260</v>
      </c>
      <c r="F1696" s="50" t="s">
        <v>2261</v>
      </c>
      <c r="G1696" s="194" t="s">
        <v>65</v>
      </c>
      <c r="H1696" s="268" t="s">
        <v>142</v>
      </c>
      <c r="I1696" s="286">
        <v>4.3726282056050003</v>
      </c>
      <c r="J1696" s="287">
        <f t="shared" si="135"/>
        <v>0</v>
      </c>
      <c r="K1696" s="288" t="s">
        <v>104</v>
      </c>
      <c r="L1696" s="288"/>
      <c r="M1696" s="289">
        <f t="shared" si="136"/>
        <v>0</v>
      </c>
      <c r="N1696" s="289">
        <f t="shared" si="137"/>
        <v>0</v>
      </c>
      <c r="O1696" s="290">
        <f>IF(K1696="nio",0,IF(K1696&gt;0,VLOOKUP(G1696,'3-Productie normen'!A:K,VLOOKUP(K1696,'3-Productie normen'!$B$35:$C$41,2,FALSE),FALSE)))/VLOOKUP(B1696,'2-Kosten per locatie'!$A$12:$C$15,3,FALSE)</f>
        <v>0</v>
      </c>
      <c r="P1696" s="290">
        <f t="shared" si="138"/>
        <v>0</v>
      </c>
      <c r="Q1696" s="291"/>
      <c r="S1696" s="292">
        <f t="shared" si="139"/>
        <v>0</v>
      </c>
    </row>
    <row r="1697" spans="1:19" ht="14.1" customHeight="1">
      <c r="A1697" s="38">
        <v>1697</v>
      </c>
      <c r="B1697" s="253" t="s">
        <v>38</v>
      </c>
      <c r="C1697" s="253" t="s">
        <v>986</v>
      </c>
      <c r="D1697" s="284" t="s">
        <v>372</v>
      </c>
      <c r="E1697" s="49" t="s">
        <v>2262</v>
      </c>
      <c r="F1697" s="50" t="s">
        <v>289</v>
      </c>
      <c r="G1697" s="194" t="s">
        <v>65</v>
      </c>
      <c r="H1697" s="268" t="s">
        <v>164</v>
      </c>
      <c r="I1697" s="286">
        <v>4.0300617040870002</v>
      </c>
      <c r="J1697" s="287">
        <f t="shared" si="135"/>
        <v>0</v>
      </c>
      <c r="K1697" s="288" t="s">
        <v>104</v>
      </c>
      <c r="L1697" s="288"/>
      <c r="M1697" s="289">
        <f t="shared" si="136"/>
        <v>0</v>
      </c>
      <c r="N1697" s="289">
        <f t="shared" si="137"/>
        <v>0</v>
      </c>
      <c r="O1697" s="290">
        <f>IF(K1697="nio",0,IF(K1697&gt;0,VLOOKUP(G1697,'3-Productie normen'!A:K,VLOOKUP(K1697,'3-Productie normen'!$B$35:$C$41,2,FALSE),FALSE)))/VLOOKUP(B1697,'2-Kosten per locatie'!$A$12:$C$15,3,FALSE)</f>
        <v>0</v>
      </c>
      <c r="P1697" s="290">
        <f t="shared" si="138"/>
        <v>0</v>
      </c>
      <c r="Q1697" s="291"/>
      <c r="S1697" s="292">
        <f t="shared" si="139"/>
        <v>0</v>
      </c>
    </row>
    <row r="1698" spans="1:19" ht="14.1" customHeight="1">
      <c r="A1698" s="38">
        <v>1698</v>
      </c>
      <c r="B1698" s="253" t="s">
        <v>38</v>
      </c>
      <c r="C1698" s="253" t="s">
        <v>986</v>
      </c>
      <c r="D1698" s="284" t="s">
        <v>918</v>
      </c>
      <c r="E1698" s="49" t="s">
        <v>2263</v>
      </c>
      <c r="F1698" s="50" t="s">
        <v>2264</v>
      </c>
      <c r="G1698" s="194" t="s">
        <v>65</v>
      </c>
      <c r="H1698" s="268" t="s">
        <v>139</v>
      </c>
      <c r="I1698" s="286">
        <v>5.9133024856540004</v>
      </c>
      <c r="J1698" s="287">
        <f t="shared" si="135"/>
        <v>0</v>
      </c>
      <c r="K1698" s="288" t="s">
        <v>104</v>
      </c>
      <c r="L1698" s="288"/>
      <c r="M1698" s="289">
        <f t="shared" si="136"/>
        <v>0</v>
      </c>
      <c r="N1698" s="289">
        <f t="shared" si="137"/>
        <v>0</v>
      </c>
      <c r="O1698" s="290">
        <f>IF(K1698="nio",0,IF(K1698&gt;0,VLOOKUP(G1698,'3-Productie normen'!A:K,VLOOKUP(K1698,'3-Productie normen'!$B$35:$C$41,2,FALSE),FALSE)))/VLOOKUP(B1698,'2-Kosten per locatie'!$A$12:$C$15,3,FALSE)</f>
        <v>0</v>
      </c>
      <c r="P1698" s="290">
        <f t="shared" si="138"/>
        <v>0</v>
      </c>
      <c r="Q1698" s="291"/>
      <c r="S1698" s="292">
        <f t="shared" si="139"/>
        <v>0</v>
      </c>
    </row>
    <row r="1699" spans="1:19" ht="14.1" customHeight="1">
      <c r="A1699" s="38">
        <v>1699</v>
      </c>
      <c r="B1699" s="253" t="s">
        <v>38</v>
      </c>
      <c r="C1699" s="253" t="s">
        <v>986</v>
      </c>
      <c r="D1699" s="284" t="s">
        <v>918</v>
      </c>
      <c r="E1699" s="49" t="s">
        <v>2265</v>
      </c>
      <c r="F1699" s="50" t="s">
        <v>2266</v>
      </c>
      <c r="G1699" s="268" t="s">
        <v>49</v>
      </c>
      <c r="H1699" s="268" t="s">
        <v>139</v>
      </c>
      <c r="I1699" s="286">
        <v>11.305171753591001</v>
      </c>
      <c r="J1699" s="287">
        <f t="shared" si="135"/>
        <v>200</v>
      </c>
      <c r="K1699" s="288">
        <v>200</v>
      </c>
      <c r="L1699" s="288"/>
      <c r="M1699" s="289" t="e">
        <f t="shared" si="136"/>
        <v>#DIV/0!</v>
      </c>
      <c r="N1699" s="289">
        <f t="shared" si="137"/>
        <v>0</v>
      </c>
      <c r="O1699" s="290">
        <f>IF(K1699="nio",0,IF(K1699&gt;0,VLOOKUP(G1699,'3-Productie normen'!A:K,VLOOKUP(K1699,'3-Productie normen'!$B$35:$C$41,2,FALSE),FALSE)))/VLOOKUP(B1699,'2-Kosten per locatie'!$A$12:$C$15,3,FALSE)</f>
        <v>0</v>
      </c>
      <c r="P1699" s="290">
        <f t="shared" si="138"/>
        <v>0</v>
      </c>
      <c r="Q1699" s="291"/>
      <c r="S1699" s="292">
        <f t="shared" si="139"/>
        <v>2261.0343507182001</v>
      </c>
    </row>
    <row r="1700" spans="1:19" ht="14.1" customHeight="1">
      <c r="A1700" s="38">
        <v>1700</v>
      </c>
      <c r="B1700" s="253" t="s">
        <v>38</v>
      </c>
      <c r="C1700" s="253" t="s">
        <v>986</v>
      </c>
      <c r="D1700" s="284" t="s">
        <v>918</v>
      </c>
      <c r="E1700" s="49" t="s">
        <v>2267</v>
      </c>
      <c r="F1700" s="50" t="s">
        <v>2268</v>
      </c>
      <c r="G1700" s="271" t="s">
        <v>58</v>
      </c>
      <c r="H1700" s="268" t="s">
        <v>139</v>
      </c>
      <c r="I1700" s="286">
        <v>8.9832248298799993</v>
      </c>
      <c r="J1700" s="287">
        <f t="shared" si="135"/>
        <v>200</v>
      </c>
      <c r="K1700" s="288">
        <v>200</v>
      </c>
      <c r="L1700" s="288"/>
      <c r="M1700" s="289" t="e">
        <f t="shared" si="136"/>
        <v>#DIV/0!</v>
      </c>
      <c r="N1700" s="289">
        <f t="shared" si="137"/>
        <v>0</v>
      </c>
      <c r="O1700" s="290">
        <f>IF(K1700="nio",0,IF(K1700&gt;0,VLOOKUP(G1700,'3-Productie normen'!A:K,VLOOKUP(K1700,'3-Productie normen'!$B$35:$C$41,2,FALSE),FALSE)))/VLOOKUP(B1700,'2-Kosten per locatie'!$A$12:$C$15,3,FALSE)</f>
        <v>0</v>
      </c>
      <c r="P1700" s="290">
        <f t="shared" si="138"/>
        <v>0</v>
      </c>
      <c r="Q1700" s="291"/>
      <c r="S1700" s="292">
        <f t="shared" si="139"/>
        <v>1796.6449659759999</v>
      </c>
    </row>
    <row r="1701" spans="1:19" ht="14.1" customHeight="1">
      <c r="A1701" s="38">
        <v>1701</v>
      </c>
      <c r="B1701" s="253" t="s">
        <v>38</v>
      </c>
      <c r="C1701" s="253" t="s">
        <v>986</v>
      </c>
      <c r="D1701" s="284" t="s">
        <v>96</v>
      </c>
      <c r="E1701" s="49" t="s">
        <v>2269</v>
      </c>
      <c r="F1701" s="50" t="s">
        <v>57</v>
      </c>
      <c r="G1701" s="268" t="s">
        <v>49</v>
      </c>
      <c r="H1701" s="268" t="s">
        <v>142</v>
      </c>
      <c r="I1701" s="286">
        <v>261.07278547432799</v>
      </c>
      <c r="J1701" s="287">
        <f t="shared" si="135"/>
        <v>200</v>
      </c>
      <c r="K1701" s="288">
        <v>200</v>
      </c>
      <c r="L1701" s="288"/>
      <c r="M1701" s="289" t="e">
        <f t="shared" si="136"/>
        <v>#DIV/0!</v>
      </c>
      <c r="N1701" s="289">
        <f t="shared" si="137"/>
        <v>0</v>
      </c>
      <c r="O1701" s="290">
        <f>IF(K1701="nio",0,IF(K1701&gt;0,VLOOKUP(G1701,'3-Productie normen'!A:K,VLOOKUP(K1701,'3-Productie normen'!$B$35:$C$41,2,FALSE),FALSE)))/VLOOKUP(B1701,'2-Kosten per locatie'!$A$12:$C$15,3,FALSE)</f>
        <v>0</v>
      </c>
      <c r="P1701" s="290">
        <f t="shared" si="138"/>
        <v>0</v>
      </c>
      <c r="Q1701" s="291"/>
      <c r="S1701" s="292">
        <f t="shared" si="139"/>
        <v>52214.557094865595</v>
      </c>
    </row>
    <row r="1702" spans="1:19" ht="14.1" customHeight="1">
      <c r="A1702" s="38">
        <v>1702</v>
      </c>
      <c r="B1702" s="253" t="s">
        <v>38</v>
      </c>
      <c r="C1702" s="253" t="s">
        <v>986</v>
      </c>
      <c r="D1702" s="284" t="s">
        <v>96</v>
      </c>
      <c r="E1702" s="49" t="s">
        <v>2270</v>
      </c>
      <c r="F1702" s="50" t="s">
        <v>883</v>
      </c>
      <c r="G1702" s="268" t="s">
        <v>49</v>
      </c>
      <c r="H1702" s="268" t="s">
        <v>142</v>
      </c>
      <c r="I1702" s="286">
        <v>20.976590077207</v>
      </c>
      <c r="J1702" s="287">
        <f t="shared" si="135"/>
        <v>200</v>
      </c>
      <c r="K1702" s="288">
        <v>200</v>
      </c>
      <c r="L1702" s="288"/>
      <c r="M1702" s="289" t="e">
        <f t="shared" si="136"/>
        <v>#DIV/0!</v>
      </c>
      <c r="N1702" s="289">
        <f t="shared" si="137"/>
        <v>0</v>
      </c>
      <c r="O1702" s="290">
        <f>IF(K1702="nio",0,IF(K1702&gt;0,VLOOKUP(G1702,'3-Productie normen'!A:K,VLOOKUP(K1702,'3-Productie normen'!$B$35:$C$41,2,FALSE),FALSE)))/VLOOKUP(B1702,'2-Kosten per locatie'!$A$12:$C$15,3,FALSE)</f>
        <v>0</v>
      </c>
      <c r="P1702" s="290">
        <f t="shared" si="138"/>
        <v>0</v>
      </c>
      <c r="Q1702" s="291"/>
      <c r="S1702" s="292">
        <f t="shared" si="139"/>
        <v>4195.3180154414003</v>
      </c>
    </row>
    <row r="1703" spans="1:19" ht="14.1" customHeight="1">
      <c r="A1703" s="38">
        <v>1703</v>
      </c>
      <c r="B1703" s="253" t="s">
        <v>38</v>
      </c>
      <c r="C1703" s="253" t="s">
        <v>986</v>
      </c>
      <c r="D1703" s="284" t="s">
        <v>96</v>
      </c>
      <c r="E1703" s="49" t="s">
        <v>2271</v>
      </c>
      <c r="F1703" s="50" t="s">
        <v>605</v>
      </c>
      <c r="G1703" s="268" t="s">
        <v>49</v>
      </c>
      <c r="H1703" s="268" t="s">
        <v>139</v>
      </c>
      <c r="I1703" s="286">
        <v>637.88365505455795</v>
      </c>
      <c r="J1703" s="287">
        <f t="shared" si="135"/>
        <v>200</v>
      </c>
      <c r="K1703" s="288">
        <v>200</v>
      </c>
      <c r="L1703" s="288"/>
      <c r="M1703" s="289" t="e">
        <f t="shared" si="136"/>
        <v>#DIV/0!</v>
      </c>
      <c r="N1703" s="289">
        <f t="shared" si="137"/>
        <v>0</v>
      </c>
      <c r="O1703" s="290">
        <f>IF(K1703="nio",0,IF(K1703&gt;0,VLOOKUP(G1703,'3-Productie normen'!A:K,VLOOKUP(K1703,'3-Productie normen'!$B$35:$C$41,2,FALSE),FALSE)))/VLOOKUP(B1703,'2-Kosten per locatie'!$A$12:$C$15,3,FALSE)</f>
        <v>0</v>
      </c>
      <c r="P1703" s="290">
        <f t="shared" si="138"/>
        <v>0</v>
      </c>
      <c r="Q1703" s="291"/>
      <c r="S1703" s="292">
        <f t="shared" si="139"/>
        <v>127576.73101091159</v>
      </c>
    </row>
    <row r="1704" spans="1:19" ht="14.1" customHeight="1">
      <c r="A1704" s="38">
        <v>1704</v>
      </c>
      <c r="B1704" s="253" t="s">
        <v>38</v>
      </c>
      <c r="C1704" s="253" t="s">
        <v>986</v>
      </c>
      <c r="D1704" s="284" t="s">
        <v>96</v>
      </c>
      <c r="E1704" s="49" t="s">
        <v>2272</v>
      </c>
      <c r="F1704" s="50" t="s">
        <v>2273</v>
      </c>
      <c r="G1704" s="268" t="s">
        <v>47</v>
      </c>
      <c r="H1704" s="268" t="s">
        <v>142</v>
      </c>
      <c r="I1704" s="286">
        <v>13.695600000000001</v>
      </c>
      <c r="J1704" s="287">
        <f t="shared" si="135"/>
        <v>80</v>
      </c>
      <c r="K1704" s="288">
        <v>80</v>
      </c>
      <c r="L1704" s="288"/>
      <c r="M1704" s="289" t="e">
        <f t="shared" si="136"/>
        <v>#DIV/0!</v>
      </c>
      <c r="N1704" s="289">
        <f t="shared" si="137"/>
        <v>0</v>
      </c>
      <c r="O1704" s="290">
        <f>IF(K1704="nio",0,IF(K1704&gt;0,VLOOKUP(G1704,'3-Productie normen'!A:K,VLOOKUP(K1704,'3-Productie normen'!$B$35:$C$41,2,FALSE),FALSE)))/VLOOKUP(B1704,'2-Kosten per locatie'!$A$12:$C$15,3,FALSE)</f>
        <v>0</v>
      </c>
      <c r="P1704" s="290">
        <f t="shared" si="138"/>
        <v>0</v>
      </c>
      <c r="Q1704" s="291"/>
      <c r="S1704" s="292">
        <f t="shared" si="139"/>
        <v>1095.6480000000001</v>
      </c>
    </row>
    <row r="1705" spans="1:19" ht="14.1" customHeight="1">
      <c r="A1705" s="38">
        <v>1705</v>
      </c>
      <c r="B1705" s="253" t="s">
        <v>38</v>
      </c>
      <c r="C1705" s="253" t="s">
        <v>986</v>
      </c>
      <c r="D1705" s="284" t="s">
        <v>96</v>
      </c>
      <c r="E1705" s="49" t="s">
        <v>2274</v>
      </c>
      <c r="F1705" s="50" t="s">
        <v>2275</v>
      </c>
      <c r="G1705" s="194" t="s">
        <v>65</v>
      </c>
      <c r="H1705" s="268" t="s">
        <v>142</v>
      </c>
      <c r="I1705" s="286">
        <v>17.13984</v>
      </c>
      <c r="J1705" s="287">
        <f t="shared" si="135"/>
        <v>0</v>
      </c>
      <c r="K1705" s="288" t="s">
        <v>104</v>
      </c>
      <c r="L1705" s="288"/>
      <c r="M1705" s="289">
        <f t="shared" si="136"/>
        <v>0</v>
      </c>
      <c r="N1705" s="289">
        <f t="shared" si="137"/>
        <v>0</v>
      </c>
      <c r="O1705" s="290">
        <f>IF(K1705="nio",0,IF(K1705&gt;0,VLOOKUP(G1705,'3-Productie normen'!A:K,VLOOKUP(K1705,'3-Productie normen'!$B$35:$C$41,2,FALSE),FALSE)))/VLOOKUP(B1705,'2-Kosten per locatie'!$A$12:$C$15,3,FALSE)</f>
        <v>0</v>
      </c>
      <c r="P1705" s="290">
        <f t="shared" si="138"/>
        <v>0</v>
      </c>
      <c r="Q1705" s="291"/>
      <c r="S1705" s="292">
        <f t="shared" si="139"/>
        <v>0</v>
      </c>
    </row>
    <row r="1706" spans="1:19" ht="14.1" customHeight="1">
      <c r="A1706" s="38">
        <v>1706</v>
      </c>
      <c r="B1706" s="253" t="s">
        <v>38</v>
      </c>
      <c r="C1706" s="253" t="s">
        <v>986</v>
      </c>
      <c r="D1706" s="284" t="s">
        <v>96</v>
      </c>
      <c r="E1706" s="49" t="s">
        <v>2276</v>
      </c>
      <c r="F1706" s="50" t="s">
        <v>2277</v>
      </c>
      <c r="G1706" s="271" t="s">
        <v>51</v>
      </c>
      <c r="H1706" s="268" t="s">
        <v>139</v>
      </c>
      <c r="I1706" s="286">
        <v>101.01332906653001</v>
      </c>
      <c r="J1706" s="287">
        <f t="shared" si="135"/>
        <v>200</v>
      </c>
      <c r="K1706" s="288">
        <v>200</v>
      </c>
      <c r="L1706" s="288"/>
      <c r="M1706" s="289" t="e">
        <f t="shared" si="136"/>
        <v>#DIV/0!</v>
      </c>
      <c r="N1706" s="289">
        <f t="shared" si="137"/>
        <v>0</v>
      </c>
      <c r="O1706" s="290">
        <f>IF(K1706="nio",0,IF(K1706&gt;0,VLOOKUP(G1706,'3-Productie normen'!A:K,VLOOKUP(K1706,'3-Productie normen'!$B$35:$C$41,2,FALSE),FALSE)))/VLOOKUP(B1706,'2-Kosten per locatie'!$A$12:$C$15,3,FALSE)</f>
        <v>0</v>
      </c>
      <c r="P1706" s="290">
        <f t="shared" si="138"/>
        <v>0</v>
      </c>
      <c r="Q1706" s="291"/>
      <c r="S1706" s="292">
        <f t="shared" si="139"/>
        <v>20202.665813306001</v>
      </c>
    </row>
    <row r="1707" spans="1:19" ht="14.1" customHeight="1">
      <c r="A1707" s="38">
        <v>1707</v>
      </c>
      <c r="B1707" s="253" t="s">
        <v>38</v>
      </c>
      <c r="C1707" s="253" t="s">
        <v>986</v>
      </c>
      <c r="D1707" s="284" t="s">
        <v>96</v>
      </c>
      <c r="E1707" s="49" t="s">
        <v>2278</v>
      </c>
      <c r="F1707" s="50" t="s">
        <v>464</v>
      </c>
      <c r="G1707" s="271" t="s">
        <v>51</v>
      </c>
      <c r="H1707" s="268" t="s">
        <v>164</v>
      </c>
      <c r="I1707" s="286">
        <v>462.39060074755901</v>
      </c>
      <c r="J1707" s="287">
        <f t="shared" si="135"/>
        <v>200</v>
      </c>
      <c r="K1707" s="288">
        <v>200</v>
      </c>
      <c r="L1707" s="288"/>
      <c r="M1707" s="289" t="e">
        <f t="shared" si="136"/>
        <v>#DIV/0!</v>
      </c>
      <c r="N1707" s="289">
        <f t="shared" si="137"/>
        <v>0</v>
      </c>
      <c r="O1707" s="290">
        <f>IF(K1707="nio",0,IF(K1707&gt;0,VLOOKUP(G1707,'3-Productie normen'!A:K,VLOOKUP(K1707,'3-Productie normen'!$B$35:$C$41,2,FALSE),FALSE)))/VLOOKUP(B1707,'2-Kosten per locatie'!$A$12:$C$15,3,FALSE)</f>
        <v>0</v>
      </c>
      <c r="P1707" s="290">
        <f t="shared" si="138"/>
        <v>0</v>
      </c>
      <c r="Q1707" s="291"/>
      <c r="S1707" s="292">
        <f t="shared" si="139"/>
        <v>92478.1201495118</v>
      </c>
    </row>
    <row r="1708" spans="1:19" ht="14.1" customHeight="1">
      <c r="A1708" s="38">
        <v>1708</v>
      </c>
      <c r="B1708" s="253" t="s">
        <v>38</v>
      </c>
      <c r="C1708" s="253" t="s">
        <v>986</v>
      </c>
      <c r="D1708" s="284" t="s">
        <v>96</v>
      </c>
      <c r="E1708" s="49" t="s">
        <v>2279</v>
      </c>
      <c r="F1708" s="50" t="s">
        <v>2280</v>
      </c>
      <c r="G1708" s="268" t="s">
        <v>61</v>
      </c>
      <c r="H1708" s="268" t="s">
        <v>139</v>
      </c>
      <c r="I1708" s="286">
        <v>108.892196932305</v>
      </c>
      <c r="J1708" s="287">
        <f t="shared" si="135"/>
        <v>200</v>
      </c>
      <c r="K1708" s="288">
        <v>200</v>
      </c>
      <c r="L1708" s="288"/>
      <c r="M1708" s="289" t="e">
        <f t="shared" si="136"/>
        <v>#DIV/0!</v>
      </c>
      <c r="N1708" s="289">
        <f t="shared" si="137"/>
        <v>0</v>
      </c>
      <c r="O1708" s="290">
        <f>IF(K1708="nio",0,IF(K1708&gt;0,VLOOKUP(G1708,'3-Productie normen'!A:K,VLOOKUP(K1708,'3-Productie normen'!$B$35:$C$41,2,FALSE),FALSE)))/VLOOKUP(B1708,'2-Kosten per locatie'!$A$12:$C$15,3,FALSE)</f>
        <v>0</v>
      </c>
      <c r="P1708" s="290">
        <f t="shared" si="138"/>
        <v>0</v>
      </c>
      <c r="Q1708" s="291"/>
      <c r="S1708" s="292">
        <f t="shared" si="139"/>
        <v>21778.439386460999</v>
      </c>
    </row>
    <row r="1709" spans="1:19" ht="14.1" customHeight="1">
      <c r="A1709" s="38">
        <v>1709</v>
      </c>
      <c r="B1709" s="253" t="s">
        <v>38</v>
      </c>
      <c r="C1709" s="253" t="s">
        <v>986</v>
      </c>
      <c r="D1709" s="284" t="s">
        <v>96</v>
      </c>
      <c r="E1709" s="49" t="s">
        <v>2281</v>
      </c>
      <c r="F1709" s="50" t="s">
        <v>610</v>
      </c>
      <c r="G1709" s="271" t="s">
        <v>58</v>
      </c>
      <c r="H1709" s="268" t="s">
        <v>970</v>
      </c>
      <c r="I1709" s="286">
        <v>1.827655873399</v>
      </c>
      <c r="J1709" s="287">
        <f t="shared" si="135"/>
        <v>200</v>
      </c>
      <c r="K1709" s="288">
        <v>200</v>
      </c>
      <c r="L1709" s="288"/>
      <c r="M1709" s="289" t="e">
        <f t="shared" si="136"/>
        <v>#DIV/0!</v>
      </c>
      <c r="N1709" s="289">
        <f t="shared" si="137"/>
        <v>0</v>
      </c>
      <c r="O1709" s="290">
        <f>IF(K1709="nio",0,IF(K1709&gt;0,VLOOKUP(G1709,'3-Productie normen'!A:K,VLOOKUP(K1709,'3-Productie normen'!$B$35:$C$41,2,FALSE),FALSE)))/VLOOKUP(B1709,'2-Kosten per locatie'!$A$12:$C$15,3,FALSE)</f>
        <v>0</v>
      </c>
      <c r="P1709" s="290">
        <f t="shared" si="138"/>
        <v>0</v>
      </c>
      <c r="Q1709" s="291"/>
      <c r="S1709" s="292">
        <f t="shared" si="139"/>
        <v>365.53117467980002</v>
      </c>
    </row>
    <row r="1710" spans="1:19" ht="14.1" customHeight="1">
      <c r="A1710" s="38">
        <v>1710</v>
      </c>
      <c r="B1710" s="253" t="s">
        <v>38</v>
      </c>
      <c r="C1710" s="253" t="s">
        <v>986</v>
      </c>
      <c r="D1710" s="284" t="s">
        <v>96</v>
      </c>
      <c r="E1710" s="49" t="s">
        <v>2282</v>
      </c>
      <c r="F1710" s="50" t="s">
        <v>2283</v>
      </c>
      <c r="G1710" s="268" t="s">
        <v>50</v>
      </c>
      <c r="H1710" s="268" t="s">
        <v>139</v>
      </c>
      <c r="I1710" s="286">
        <v>4.7514247741649998</v>
      </c>
      <c r="J1710" s="287">
        <f t="shared" si="135"/>
        <v>200</v>
      </c>
      <c r="K1710" s="288">
        <v>200</v>
      </c>
      <c r="L1710" s="288"/>
      <c r="M1710" s="289" t="e">
        <f t="shared" si="136"/>
        <v>#DIV/0!</v>
      </c>
      <c r="N1710" s="289">
        <f t="shared" si="137"/>
        <v>0</v>
      </c>
      <c r="O1710" s="290">
        <f>IF(K1710="nio",0,IF(K1710&gt;0,VLOOKUP(G1710,'3-Productie normen'!A:K,VLOOKUP(K1710,'3-Productie normen'!$B$35:$C$41,2,FALSE),FALSE)))/VLOOKUP(B1710,'2-Kosten per locatie'!$A$12:$C$15,3,FALSE)</f>
        <v>0</v>
      </c>
      <c r="P1710" s="290">
        <f t="shared" si="138"/>
        <v>0</v>
      </c>
      <c r="Q1710" s="291"/>
      <c r="S1710" s="292">
        <f t="shared" si="139"/>
        <v>950.28495483299992</v>
      </c>
    </row>
    <row r="1711" spans="1:19" ht="14.1" customHeight="1">
      <c r="A1711" s="38">
        <v>1711</v>
      </c>
      <c r="B1711" s="253" t="s">
        <v>38</v>
      </c>
      <c r="C1711" s="253" t="s">
        <v>986</v>
      </c>
      <c r="D1711" s="284" t="s">
        <v>96</v>
      </c>
      <c r="E1711" s="49" t="s">
        <v>2284</v>
      </c>
      <c r="F1711" s="50" t="s">
        <v>417</v>
      </c>
      <c r="G1711" s="194" t="s">
        <v>65</v>
      </c>
      <c r="H1711" s="268" t="s">
        <v>139</v>
      </c>
      <c r="I1711" s="286">
        <v>4.6945027397379997</v>
      </c>
      <c r="J1711" s="287">
        <f t="shared" si="135"/>
        <v>0</v>
      </c>
      <c r="K1711" s="288" t="s">
        <v>104</v>
      </c>
      <c r="L1711" s="288"/>
      <c r="M1711" s="289">
        <f t="shared" si="136"/>
        <v>0</v>
      </c>
      <c r="N1711" s="289">
        <f t="shared" si="137"/>
        <v>0</v>
      </c>
      <c r="O1711" s="290">
        <f>IF(K1711="nio",0,IF(K1711&gt;0,VLOOKUP(G1711,'3-Productie normen'!A:K,VLOOKUP(K1711,'3-Productie normen'!$B$35:$C$41,2,FALSE),FALSE)))/VLOOKUP(B1711,'2-Kosten per locatie'!$A$12:$C$15,3,FALSE)</f>
        <v>0</v>
      </c>
      <c r="P1711" s="290">
        <f t="shared" si="138"/>
        <v>0</v>
      </c>
      <c r="Q1711" s="291"/>
      <c r="S1711" s="292">
        <f t="shared" si="139"/>
        <v>0</v>
      </c>
    </row>
    <row r="1712" spans="1:19" ht="14.1" customHeight="1">
      <c r="A1712" s="38">
        <v>1712</v>
      </c>
      <c r="B1712" s="253" t="s">
        <v>38</v>
      </c>
      <c r="C1712" s="253" t="s">
        <v>986</v>
      </c>
      <c r="D1712" s="284" t="s">
        <v>96</v>
      </c>
      <c r="E1712" s="49" t="s">
        <v>2285</v>
      </c>
      <c r="F1712" s="50" t="s">
        <v>210</v>
      </c>
      <c r="G1712" s="268" t="s">
        <v>49</v>
      </c>
      <c r="H1712" s="268" t="s">
        <v>139</v>
      </c>
      <c r="I1712" s="286">
        <v>82.062629133734006</v>
      </c>
      <c r="J1712" s="287">
        <f t="shared" si="135"/>
        <v>200</v>
      </c>
      <c r="K1712" s="288">
        <v>200</v>
      </c>
      <c r="L1712" s="288"/>
      <c r="M1712" s="289" t="e">
        <f t="shared" si="136"/>
        <v>#DIV/0!</v>
      </c>
      <c r="N1712" s="289">
        <f t="shared" si="137"/>
        <v>0</v>
      </c>
      <c r="O1712" s="290">
        <f>IF(K1712="nio",0,IF(K1712&gt;0,VLOOKUP(G1712,'3-Productie normen'!A:K,VLOOKUP(K1712,'3-Productie normen'!$B$35:$C$41,2,FALSE),FALSE)))/VLOOKUP(B1712,'2-Kosten per locatie'!$A$12:$C$15,3,FALSE)</f>
        <v>0</v>
      </c>
      <c r="P1712" s="290">
        <f t="shared" si="138"/>
        <v>0</v>
      </c>
      <c r="Q1712" s="291"/>
      <c r="S1712" s="292">
        <f t="shared" si="139"/>
        <v>16412.525826746802</v>
      </c>
    </row>
    <row r="1713" spans="1:19" ht="14.1" customHeight="1">
      <c r="A1713" s="38">
        <v>1713</v>
      </c>
      <c r="B1713" s="253" t="s">
        <v>38</v>
      </c>
      <c r="C1713" s="253" t="s">
        <v>986</v>
      </c>
      <c r="D1713" s="284" t="s">
        <v>96</v>
      </c>
      <c r="E1713" s="49" t="s">
        <v>2286</v>
      </c>
      <c r="F1713" s="50" t="s">
        <v>610</v>
      </c>
      <c r="G1713" s="271" t="s">
        <v>58</v>
      </c>
      <c r="H1713" s="268" t="s">
        <v>970</v>
      </c>
      <c r="I1713" s="286">
        <v>2.29319284408</v>
      </c>
      <c r="J1713" s="287">
        <f t="shared" si="135"/>
        <v>200</v>
      </c>
      <c r="K1713" s="288">
        <v>200</v>
      </c>
      <c r="L1713" s="288"/>
      <c r="M1713" s="289" t="e">
        <f t="shared" si="136"/>
        <v>#DIV/0!</v>
      </c>
      <c r="N1713" s="289">
        <f t="shared" si="137"/>
        <v>0</v>
      </c>
      <c r="O1713" s="290">
        <f>IF(K1713="nio",0,IF(K1713&gt;0,VLOOKUP(G1713,'3-Productie normen'!A:K,VLOOKUP(K1713,'3-Productie normen'!$B$35:$C$41,2,FALSE),FALSE)))/VLOOKUP(B1713,'2-Kosten per locatie'!$A$12:$C$15,3,FALSE)</f>
        <v>0</v>
      </c>
      <c r="P1713" s="290">
        <f t="shared" si="138"/>
        <v>0</v>
      </c>
      <c r="Q1713" s="291"/>
      <c r="S1713" s="292">
        <f t="shared" si="139"/>
        <v>458.63856881599997</v>
      </c>
    </row>
    <row r="1714" spans="1:19" ht="14.1" customHeight="1">
      <c r="A1714" s="38">
        <v>1714</v>
      </c>
      <c r="B1714" s="253" t="s">
        <v>38</v>
      </c>
      <c r="C1714" s="253" t="s">
        <v>986</v>
      </c>
      <c r="D1714" s="284" t="s">
        <v>96</v>
      </c>
      <c r="E1714" s="49" t="s">
        <v>2287</v>
      </c>
      <c r="F1714" s="50" t="s">
        <v>2288</v>
      </c>
      <c r="G1714" s="271" t="s">
        <v>55</v>
      </c>
      <c r="H1714" s="268" t="s">
        <v>99</v>
      </c>
      <c r="I1714" s="286">
        <v>294.02700989454502</v>
      </c>
      <c r="J1714" s="287">
        <f t="shared" si="135"/>
        <v>200</v>
      </c>
      <c r="K1714" s="288">
        <v>200</v>
      </c>
      <c r="L1714" s="288"/>
      <c r="M1714" s="289" t="e">
        <f t="shared" si="136"/>
        <v>#DIV/0!</v>
      </c>
      <c r="N1714" s="289">
        <f t="shared" si="137"/>
        <v>0</v>
      </c>
      <c r="O1714" s="290">
        <f>IF(K1714="nio",0,IF(K1714&gt;0,VLOOKUP(G1714,'3-Productie normen'!A:K,VLOOKUP(K1714,'3-Productie normen'!$B$35:$C$41,2,FALSE),FALSE)))/VLOOKUP(B1714,'2-Kosten per locatie'!$A$12:$C$15,3,FALSE)</f>
        <v>0</v>
      </c>
      <c r="P1714" s="290">
        <f t="shared" si="138"/>
        <v>0</v>
      </c>
      <c r="Q1714" s="291"/>
      <c r="S1714" s="292">
        <f t="shared" si="139"/>
        <v>58805.401978909002</v>
      </c>
    </row>
    <row r="1715" spans="1:19" ht="14.1" customHeight="1">
      <c r="A1715" s="38">
        <v>1715</v>
      </c>
      <c r="B1715" s="253" t="s">
        <v>38</v>
      </c>
      <c r="C1715" s="253" t="s">
        <v>986</v>
      </c>
      <c r="D1715" s="284" t="s">
        <v>96</v>
      </c>
      <c r="E1715" s="49" t="s">
        <v>2289</v>
      </c>
      <c r="F1715" s="50" t="s">
        <v>2290</v>
      </c>
      <c r="G1715" s="268" t="s">
        <v>47</v>
      </c>
      <c r="H1715" s="268" t="s">
        <v>139</v>
      </c>
      <c r="I1715" s="286">
        <v>9.4459023623240004</v>
      </c>
      <c r="J1715" s="287">
        <f t="shared" si="135"/>
        <v>80</v>
      </c>
      <c r="K1715" s="288">
        <v>80</v>
      </c>
      <c r="L1715" s="288"/>
      <c r="M1715" s="289" t="e">
        <f t="shared" si="136"/>
        <v>#DIV/0!</v>
      </c>
      <c r="N1715" s="289">
        <f t="shared" si="137"/>
        <v>0</v>
      </c>
      <c r="O1715" s="290">
        <f>IF(K1715="nio",0,IF(K1715&gt;0,VLOOKUP(G1715,'3-Productie normen'!A:K,VLOOKUP(K1715,'3-Productie normen'!$B$35:$C$41,2,FALSE),FALSE)))/VLOOKUP(B1715,'2-Kosten per locatie'!$A$12:$C$15,3,FALSE)</f>
        <v>0</v>
      </c>
      <c r="P1715" s="290">
        <f t="shared" si="138"/>
        <v>0</v>
      </c>
      <c r="Q1715" s="291"/>
      <c r="S1715" s="292">
        <f t="shared" si="139"/>
        <v>755.67218898592</v>
      </c>
    </row>
    <row r="1716" spans="1:19" ht="14.1" customHeight="1">
      <c r="A1716" s="38">
        <v>1716</v>
      </c>
      <c r="B1716" s="253" t="s">
        <v>38</v>
      </c>
      <c r="C1716" s="253" t="s">
        <v>986</v>
      </c>
      <c r="D1716" s="284" t="s">
        <v>96</v>
      </c>
      <c r="E1716" s="49" t="s">
        <v>2291</v>
      </c>
      <c r="F1716" s="50" t="s">
        <v>2292</v>
      </c>
      <c r="G1716" s="194" t="s">
        <v>65</v>
      </c>
      <c r="H1716" s="268" t="s">
        <v>99</v>
      </c>
      <c r="I1716" s="286">
        <v>38.129150065638001</v>
      </c>
      <c r="J1716" s="287">
        <f t="shared" si="135"/>
        <v>0</v>
      </c>
      <c r="K1716" s="288" t="s">
        <v>104</v>
      </c>
      <c r="L1716" s="288"/>
      <c r="M1716" s="289">
        <f t="shared" si="136"/>
        <v>0</v>
      </c>
      <c r="N1716" s="289">
        <f t="shared" si="137"/>
        <v>0</v>
      </c>
      <c r="O1716" s="290">
        <f>IF(K1716="nio",0,IF(K1716&gt;0,VLOOKUP(G1716,'3-Productie normen'!A:K,VLOOKUP(K1716,'3-Productie normen'!$B$35:$C$41,2,FALSE),FALSE)))/VLOOKUP(B1716,'2-Kosten per locatie'!$A$12:$C$15,3,FALSE)</f>
        <v>0</v>
      </c>
      <c r="P1716" s="290">
        <f t="shared" si="138"/>
        <v>0</v>
      </c>
      <c r="Q1716" s="291"/>
      <c r="S1716" s="292">
        <f t="shared" si="139"/>
        <v>0</v>
      </c>
    </row>
    <row r="1717" spans="1:19" ht="14.1" customHeight="1">
      <c r="A1717" s="38">
        <v>1717</v>
      </c>
      <c r="B1717" s="253" t="s">
        <v>38</v>
      </c>
      <c r="C1717" s="253" t="s">
        <v>986</v>
      </c>
      <c r="D1717" s="284" t="s">
        <v>96</v>
      </c>
      <c r="E1717" s="49" t="s">
        <v>2293</v>
      </c>
      <c r="F1717" s="50" t="s">
        <v>1046</v>
      </c>
      <c r="G1717" s="268" t="s">
        <v>52</v>
      </c>
      <c r="H1717" s="268" t="s">
        <v>139</v>
      </c>
      <c r="I1717" s="286">
        <v>19.993694162059001</v>
      </c>
      <c r="J1717" s="287">
        <f t="shared" si="135"/>
        <v>200</v>
      </c>
      <c r="K1717" s="288">
        <v>200</v>
      </c>
      <c r="L1717" s="288"/>
      <c r="M1717" s="289" t="e">
        <f t="shared" si="136"/>
        <v>#DIV/0!</v>
      </c>
      <c r="N1717" s="289">
        <f t="shared" si="137"/>
        <v>0</v>
      </c>
      <c r="O1717" s="290">
        <f>IF(K1717="nio",0,IF(K1717&gt;0,VLOOKUP(G1717,'3-Productie normen'!A:K,VLOOKUP(K1717,'3-Productie normen'!$B$35:$C$41,2,FALSE),FALSE)))/VLOOKUP(B1717,'2-Kosten per locatie'!$A$12:$C$15,3,FALSE)</f>
        <v>0</v>
      </c>
      <c r="P1717" s="290">
        <f t="shared" si="138"/>
        <v>0</v>
      </c>
      <c r="Q1717" s="291"/>
      <c r="S1717" s="292">
        <f t="shared" si="139"/>
        <v>3998.7388324118001</v>
      </c>
    </row>
    <row r="1718" spans="1:19" ht="14.1" customHeight="1">
      <c r="A1718" s="38">
        <v>1718</v>
      </c>
      <c r="B1718" s="253" t="s">
        <v>38</v>
      </c>
      <c r="C1718" s="253" t="s">
        <v>986</v>
      </c>
      <c r="D1718" s="284" t="s">
        <v>96</v>
      </c>
      <c r="E1718" s="49" t="s">
        <v>2294</v>
      </c>
      <c r="F1718" s="50" t="s">
        <v>2295</v>
      </c>
      <c r="G1718" s="268" t="s">
        <v>48</v>
      </c>
      <c r="H1718" s="268" t="s">
        <v>139</v>
      </c>
      <c r="I1718" s="286">
        <v>7.3249240853790001</v>
      </c>
      <c r="J1718" s="287">
        <f t="shared" si="135"/>
        <v>400</v>
      </c>
      <c r="K1718" s="288">
        <v>200</v>
      </c>
      <c r="L1718" s="288">
        <v>200</v>
      </c>
      <c r="M1718" s="289" t="e">
        <f t="shared" si="136"/>
        <v>#DIV/0!</v>
      </c>
      <c r="N1718" s="289" t="e">
        <f t="shared" si="137"/>
        <v>#DIV/0!</v>
      </c>
      <c r="O1718" s="290">
        <f>IF(K1718="nio",0,IF(K1718&gt;0,VLOOKUP(G1718,'3-Productie normen'!A:K,VLOOKUP(K1718,'3-Productie normen'!$B$35:$C$41,2,FALSE),FALSE)))/VLOOKUP(B1718,'2-Kosten per locatie'!$A$12:$C$15,3,FALSE)</f>
        <v>0</v>
      </c>
      <c r="P1718" s="290">
        <f t="shared" si="138"/>
        <v>0</v>
      </c>
      <c r="Q1718" s="291"/>
      <c r="S1718" s="292">
        <f t="shared" si="139"/>
        <v>2929.9696341516001</v>
      </c>
    </row>
    <row r="1719" spans="1:19" ht="14.1" customHeight="1">
      <c r="A1719" s="38">
        <v>1719</v>
      </c>
      <c r="B1719" s="253" t="s">
        <v>38</v>
      </c>
      <c r="C1719" s="253" t="s">
        <v>986</v>
      </c>
      <c r="D1719" s="284" t="s">
        <v>96</v>
      </c>
      <c r="E1719" s="49" t="s">
        <v>2296</v>
      </c>
      <c r="F1719" s="50" t="s">
        <v>2297</v>
      </c>
      <c r="G1719" s="268" t="s">
        <v>48</v>
      </c>
      <c r="H1719" s="268" t="s">
        <v>139</v>
      </c>
      <c r="I1719" s="286">
        <v>1.5376317525609999</v>
      </c>
      <c r="J1719" s="287">
        <f t="shared" si="135"/>
        <v>400</v>
      </c>
      <c r="K1719" s="288">
        <v>200</v>
      </c>
      <c r="L1719" s="288">
        <v>200</v>
      </c>
      <c r="M1719" s="289" t="e">
        <f t="shared" si="136"/>
        <v>#DIV/0!</v>
      </c>
      <c r="N1719" s="289" t="e">
        <f t="shared" si="137"/>
        <v>#DIV/0!</v>
      </c>
      <c r="O1719" s="290">
        <f>IF(K1719="nio",0,IF(K1719&gt;0,VLOOKUP(G1719,'3-Productie normen'!A:K,VLOOKUP(K1719,'3-Productie normen'!$B$35:$C$41,2,FALSE),FALSE)))/VLOOKUP(B1719,'2-Kosten per locatie'!$A$12:$C$15,3,FALSE)</f>
        <v>0</v>
      </c>
      <c r="P1719" s="290">
        <f t="shared" si="138"/>
        <v>0</v>
      </c>
      <c r="Q1719" s="291"/>
      <c r="S1719" s="292">
        <f t="shared" si="139"/>
        <v>615.05270102439999</v>
      </c>
    </row>
    <row r="1720" spans="1:19" ht="14.1" customHeight="1">
      <c r="A1720" s="38">
        <v>1720</v>
      </c>
      <c r="B1720" s="253" t="s">
        <v>38</v>
      </c>
      <c r="C1720" s="253" t="s">
        <v>986</v>
      </c>
      <c r="D1720" s="284" t="s">
        <v>96</v>
      </c>
      <c r="E1720" s="49" t="s">
        <v>2298</v>
      </c>
      <c r="F1720" s="50" t="s">
        <v>1051</v>
      </c>
      <c r="G1720" s="268" t="s">
        <v>52</v>
      </c>
      <c r="H1720" s="268" t="s">
        <v>139</v>
      </c>
      <c r="I1720" s="286">
        <v>19.892444162059</v>
      </c>
      <c r="J1720" s="287">
        <f t="shared" si="135"/>
        <v>200</v>
      </c>
      <c r="K1720" s="288">
        <v>200</v>
      </c>
      <c r="L1720" s="288"/>
      <c r="M1720" s="289" t="e">
        <f t="shared" si="136"/>
        <v>#DIV/0!</v>
      </c>
      <c r="N1720" s="289">
        <f t="shared" si="137"/>
        <v>0</v>
      </c>
      <c r="O1720" s="290">
        <f>IF(K1720="nio",0,IF(K1720&gt;0,VLOOKUP(G1720,'3-Productie normen'!A:K,VLOOKUP(K1720,'3-Productie normen'!$B$35:$C$41,2,FALSE),FALSE)))/VLOOKUP(B1720,'2-Kosten per locatie'!$A$12:$C$15,3,FALSE)</f>
        <v>0</v>
      </c>
      <c r="P1720" s="290">
        <f t="shared" si="138"/>
        <v>0</v>
      </c>
      <c r="Q1720" s="291"/>
      <c r="S1720" s="292">
        <f t="shared" si="139"/>
        <v>3978.4888324118001</v>
      </c>
    </row>
    <row r="1721" spans="1:19" ht="14.1" customHeight="1">
      <c r="A1721" s="38">
        <v>1721</v>
      </c>
      <c r="B1721" s="253" t="s">
        <v>38</v>
      </c>
      <c r="C1721" s="253" t="s">
        <v>986</v>
      </c>
      <c r="D1721" s="284" t="s">
        <v>96</v>
      </c>
      <c r="E1721" s="49" t="s">
        <v>2299</v>
      </c>
      <c r="F1721" s="50" t="s">
        <v>2300</v>
      </c>
      <c r="G1721" s="268" t="s">
        <v>48</v>
      </c>
      <c r="H1721" s="268" t="s">
        <v>139</v>
      </c>
      <c r="I1721" s="286">
        <v>1.5376317525609999</v>
      </c>
      <c r="J1721" s="287">
        <f t="shared" si="135"/>
        <v>400</v>
      </c>
      <c r="K1721" s="288">
        <v>200</v>
      </c>
      <c r="L1721" s="288">
        <v>200</v>
      </c>
      <c r="M1721" s="289" t="e">
        <f t="shared" si="136"/>
        <v>#DIV/0!</v>
      </c>
      <c r="N1721" s="289" t="e">
        <f t="shared" si="137"/>
        <v>#DIV/0!</v>
      </c>
      <c r="O1721" s="290">
        <f>IF(K1721="nio",0,IF(K1721&gt;0,VLOOKUP(G1721,'3-Productie normen'!A:K,VLOOKUP(K1721,'3-Productie normen'!$B$35:$C$41,2,FALSE),FALSE)))/VLOOKUP(B1721,'2-Kosten per locatie'!$A$12:$C$15,3,FALSE)</f>
        <v>0</v>
      </c>
      <c r="P1721" s="290">
        <f t="shared" si="138"/>
        <v>0</v>
      </c>
      <c r="Q1721" s="291"/>
      <c r="S1721" s="292">
        <f t="shared" si="139"/>
        <v>615.05270102439999</v>
      </c>
    </row>
    <row r="1722" spans="1:19" ht="14.1" customHeight="1">
      <c r="A1722" s="38">
        <v>1722</v>
      </c>
      <c r="B1722" s="253" t="s">
        <v>38</v>
      </c>
      <c r="C1722" s="253" t="s">
        <v>986</v>
      </c>
      <c r="D1722" s="284" t="s">
        <v>96</v>
      </c>
      <c r="E1722" s="49" t="s">
        <v>2301</v>
      </c>
      <c r="F1722" s="50" t="s">
        <v>2302</v>
      </c>
      <c r="G1722" s="268" t="s">
        <v>48</v>
      </c>
      <c r="H1722" s="268" t="s">
        <v>139</v>
      </c>
      <c r="I1722" s="286">
        <v>7.3249240853800002</v>
      </c>
      <c r="J1722" s="287">
        <f t="shared" si="135"/>
        <v>400</v>
      </c>
      <c r="K1722" s="288">
        <v>200</v>
      </c>
      <c r="L1722" s="288">
        <v>200</v>
      </c>
      <c r="M1722" s="289" t="e">
        <f t="shared" si="136"/>
        <v>#DIV/0!</v>
      </c>
      <c r="N1722" s="289" t="e">
        <f t="shared" si="137"/>
        <v>#DIV/0!</v>
      </c>
      <c r="O1722" s="290">
        <f>IF(K1722="nio",0,IF(K1722&gt;0,VLOOKUP(G1722,'3-Productie normen'!A:K,VLOOKUP(K1722,'3-Productie normen'!$B$35:$C$41,2,FALSE),FALSE)))/VLOOKUP(B1722,'2-Kosten per locatie'!$A$12:$C$15,3,FALSE)</f>
        <v>0</v>
      </c>
      <c r="P1722" s="290">
        <f t="shared" si="138"/>
        <v>0</v>
      </c>
      <c r="Q1722" s="291"/>
      <c r="S1722" s="292">
        <f t="shared" si="139"/>
        <v>2929.9696341520003</v>
      </c>
    </row>
    <row r="1723" spans="1:19" ht="14.1" customHeight="1">
      <c r="A1723" s="38">
        <v>1723</v>
      </c>
      <c r="B1723" s="253" t="s">
        <v>38</v>
      </c>
      <c r="C1723" s="253" t="s">
        <v>986</v>
      </c>
      <c r="D1723" s="284" t="s">
        <v>96</v>
      </c>
      <c r="E1723" s="49" t="s">
        <v>2303</v>
      </c>
      <c r="F1723" s="50" t="s">
        <v>1137</v>
      </c>
      <c r="G1723" s="268" t="s">
        <v>48</v>
      </c>
      <c r="H1723" s="268" t="s">
        <v>139</v>
      </c>
      <c r="I1723" s="286">
        <v>6.9363246600449999</v>
      </c>
      <c r="J1723" s="287">
        <f t="shared" si="135"/>
        <v>400</v>
      </c>
      <c r="K1723" s="288">
        <v>200</v>
      </c>
      <c r="L1723" s="288">
        <v>200</v>
      </c>
      <c r="M1723" s="289" t="e">
        <f t="shared" si="136"/>
        <v>#DIV/0!</v>
      </c>
      <c r="N1723" s="289" t="e">
        <f t="shared" si="137"/>
        <v>#DIV/0!</v>
      </c>
      <c r="O1723" s="290">
        <f>IF(K1723="nio",0,IF(K1723&gt;0,VLOOKUP(G1723,'3-Productie normen'!A:K,VLOOKUP(K1723,'3-Productie normen'!$B$35:$C$41,2,FALSE),FALSE)))/VLOOKUP(B1723,'2-Kosten per locatie'!$A$12:$C$15,3,FALSE)</f>
        <v>0</v>
      </c>
      <c r="P1723" s="290">
        <f t="shared" si="138"/>
        <v>0</v>
      </c>
      <c r="Q1723" s="291"/>
      <c r="S1723" s="292">
        <f t="shared" si="139"/>
        <v>2774.5298640179999</v>
      </c>
    </row>
    <row r="1724" spans="1:19" ht="14.1" customHeight="1">
      <c r="A1724" s="38">
        <v>1724</v>
      </c>
      <c r="B1724" s="253" t="s">
        <v>38</v>
      </c>
      <c r="C1724" s="253" t="s">
        <v>986</v>
      </c>
      <c r="D1724" s="284" t="s">
        <v>96</v>
      </c>
      <c r="E1724" s="49" t="s">
        <v>2304</v>
      </c>
      <c r="F1724" s="50" t="s">
        <v>221</v>
      </c>
      <c r="G1724" s="268" t="s">
        <v>48</v>
      </c>
      <c r="H1724" s="268" t="s">
        <v>139</v>
      </c>
      <c r="I1724" s="286">
        <v>1.705326328553</v>
      </c>
      <c r="J1724" s="287">
        <f t="shared" si="135"/>
        <v>400</v>
      </c>
      <c r="K1724" s="288">
        <v>200</v>
      </c>
      <c r="L1724" s="288">
        <v>200</v>
      </c>
      <c r="M1724" s="289" t="e">
        <f t="shared" si="136"/>
        <v>#DIV/0!</v>
      </c>
      <c r="N1724" s="289" t="e">
        <f t="shared" si="137"/>
        <v>#DIV/0!</v>
      </c>
      <c r="O1724" s="290">
        <f>IF(K1724="nio",0,IF(K1724&gt;0,VLOOKUP(G1724,'3-Productie normen'!A:K,VLOOKUP(K1724,'3-Productie normen'!$B$35:$C$41,2,FALSE),FALSE)))/VLOOKUP(B1724,'2-Kosten per locatie'!$A$12:$C$15,3,FALSE)</f>
        <v>0</v>
      </c>
      <c r="P1724" s="290">
        <f t="shared" si="138"/>
        <v>0</v>
      </c>
      <c r="Q1724" s="291"/>
      <c r="S1724" s="292">
        <f t="shared" si="139"/>
        <v>682.13053142119998</v>
      </c>
    </row>
    <row r="1725" spans="1:19" ht="14.1" customHeight="1">
      <c r="A1725" s="38">
        <v>1725</v>
      </c>
      <c r="B1725" s="253" t="s">
        <v>38</v>
      </c>
      <c r="C1725" s="253" t="s">
        <v>986</v>
      </c>
      <c r="D1725" s="284" t="s">
        <v>96</v>
      </c>
      <c r="E1725" s="49" t="s">
        <v>2305</v>
      </c>
      <c r="F1725" s="50" t="s">
        <v>221</v>
      </c>
      <c r="G1725" s="268" t="s">
        <v>48</v>
      </c>
      <c r="H1725" s="268" t="s">
        <v>139</v>
      </c>
      <c r="I1725" s="286">
        <v>1.483349011401</v>
      </c>
      <c r="J1725" s="287">
        <f t="shared" si="135"/>
        <v>400</v>
      </c>
      <c r="K1725" s="288">
        <v>200</v>
      </c>
      <c r="L1725" s="288">
        <v>200</v>
      </c>
      <c r="M1725" s="289" t="e">
        <f t="shared" si="136"/>
        <v>#DIV/0!</v>
      </c>
      <c r="N1725" s="289" t="e">
        <f t="shared" si="137"/>
        <v>#DIV/0!</v>
      </c>
      <c r="O1725" s="290">
        <f>IF(K1725="nio",0,IF(K1725&gt;0,VLOOKUP(G1725,'3-Productie normen'!A:K,VLOOKUP(K1725,'3-Productie normen'!$B$35:$C$41,2,FALSE),FALSE)))/VLOOKUP(B1725,'2-Kosten per locatie'!$A$12:$C$15,3,FALSE)</f>
        <v>0</v>
      </c>
      <c r="P1725" s="290">
        <f t="shared" si="138"/>
        <v>0</v>
      </c>
      <c r="Q1725" s="291"/>
      <c r="S1725" s="292">
        <f t="shared" si="139"/>
        <v>593.33960456039995</v>
      </c>
    </row>
    <row r="1726" spans="1:19" ht="14.1" customHeight="1">
      <c r="A1726" s="38">
        <v>1726</v>
      </c>
      <c r="B1726" s="253" t="s">
        <v>38</v>
      </c>
      <c r="C1726" s="253" t="s">
        <v>986</v>
      </c>
      <c r="D1726" s="284" t="s">
        <v>96</v>
      </c>
      <c r="E1726" s="49" t="s">
        <v>2306</v>
      </c>
      <c r="F1726" s="50" t="s">
        <v>1129</v>
      </c>
      <c r="G1726" s="268" t="s">
        <v>48</v>
      </c>
      <c r="H1726" s="268" t="s">
        <v>139</v>
      </c>
      <c r="I1726" s="286">
        <v>6.5553716736430001</v>
      </c>
      <c r="J1726" s="287">
        <f t="shared" si="135"/>
        <v>400</v>
      </c>
      <c r="K1726" s="288">
        <v>200</v>
      </c>
      <c r="L1726" s="288">
        <v>200</v>
      </c>
      <c r="M1726" s="289" t="e">
        <f t="shared" si="136"/>
        <v>#DIV/0!</v>
      </c>
      <c r="N1726" s="289" t="e">
        <f t="shared" si="137"/>
        <v>#DIV/0!</v>
      </c>
      <c r="O1726" s="290">
        <f>IF(K1726="nio",0,IF(K1726&gt;0,VLOOKUP(G1726,'3-Productie normen'!A:K,VLOOKUP(K1726,'3-Productie normen'!$B$35:$C$41,2,FALSE),FALSE)))/VLOOKUP(B1726,'2-Kosten per locatie'!$A$12:$C$15,3,FALSE)</f>
        <v>0</v>
      </c>
      <c r="P1726" s="290">
        <f t="shared" si="138"/>
        <v>0</v>
      </c>
      <c r="Q1726" s="291"/>
      <c r="S1726" s="292">
        <f t="shared" si="139"/>
        <v>2622.1486694572</v>
      </c>
    </row>
    <row r="1727" spans="1:19" ht="14.1" customHeight="1">
      <c r="A1727" s="38">
        <v>1727</v>
      </c>
      <c r="B1727" s="253" t="s">
        <v>38</v>
      </c>
      <c r="C1727" s="253" t="s">
        <v>986</v>
      </c>
      <c r="D1727" s="284" t="s">
        <v>96</v>
      </c>
      <c r="E1727" s="49" t="s">
        <v>2307</v>
      </c>
      <c r="F1727" s="50" t="s">
        <v>275</v>
      </c>
      <c r="G1727" s="268" t="s">
        <v>48</v>
      </c>
      <c r="H1727" s="268" t="s">
        <v>139</v>
      </c>
      <c r="I1727" s="286">
        <v>1.530564163178</v>
      </c>
      <c r="J1727" s="287">
        <f t="shared" ref="J1727:J1742" si="140">SUM(K1727:L1727)</f>
        <v>400</v>
      </c>
      <c r="K1727" s="288">
        <v>200</v>
      </c>
      <c r="L1727" s="288">
        <v>200</v>
      </c>
      <c r="M1727" s="289" t="e">
        <f t="shared" ref="M1727:M1742" si="141">IF(K1727="nio",0,IF(K1727&gt;0,K1727*I1727/O1727,0))</f>
        <v>#DIV/0!</v>
      </c>
      <c r="N1727" s="289" t="e">
        <f t="shared" ref="N1727:N1742" si="142">IF(L1727&gt;0,L1727*I1727/P1727,0)</f>
        <v>#DIV/0!</v>
      </c>
      <c r="O1727" s="290">
        <f>IF(K1727="nio",0,IF(K1727&gt;0,VLOOKUP(G1727,'3-Productie normen'!A:K,VLOOKUP(K1727,'3-Productie normen'!$B$35:$C$41,2,FALSE),FALSE)))/VLOOKUP(B1727,'2-Kosten per locatie'!$A$12:$C$15,3,FALSE)</f>
        <v>0</v>
      </c>
      <c r="P1727" s="290">
        <f t="shared" ref="P1727:P1742" si="143">IF(L1727&gt;0,O1727*$P$8,0)</f>
        <v>0</v>
      </c>
      <c r="Q1727" s="291"/>
      <c r="S1727" s="292">
        <f t="shared" ref="S1727:S1742" si="144">J1727*I1727</f>
        <v>612.2256652712</v>
      </c>
    </row>
    <row r="1728" spans="1:19" ht="14.1" customHeight="1">
      <c r="A1728" s="38">
        <v>1728</v>
      </c>
      <c r="B1728" s="253" t="s">
        <v>38</v>
      </c>
      <c r="C1728" s="253" t="s">
        <v>986</v>
      </c>
      <c r="D1728" s="284" t="s">
        <v>96</v>
      </c>
      <c r="E1728" s="49" t="s">
        <v>2308</v>
      </c>
      <c r="F1728" s="50" t="s">
        <v>275</v>
      </c>
      <c r="G1728" s="268" t="s">
        <v>48</v>
      </c>
      <c r="H1728" s="268" t="s">
        <v>139</v>
      </c>
      <c r="I1728" s="286">
        <v>1.530564163178</v>
      </c>
      <c r="J1728" s="287">
        <f t="shared" si="140"/>
        <v>400</v>
      </c>
      <c r="K1728" s="288">
        <v>200</v>
      </c>
      <c r="L1728" s="288">
        <v>200</v>
      </c>
      <c r="M1728" s="289" t="e">
        <f t="shared" si="141"/>
        <v>#DIV/0!</v>
      </c>
      <c r="N1728" s="289" t="e">
        <f t="shared" si="142"/>
        <v>#DIV/0!</v>
      </c>
      <c r="O1728" s="290">
        <f>IF(K1728="nio",0,IF(K1728&gt;0,VLOOKUP(G1728,'3-Productie normen'!A:K,VLOOKUP(K1728,'3-Productie normen'!$B$35:$C$41,2,FALSE),FALSE)))/VLOOKUP(B1728,'2-Kosten per locatie'!$A$12:$C$15,3,FALSE)</f>
        <v>0</v>
      </c>
      <c r="P1728" s="290">
        <f t="shared" si="143"/>
        <v>0</v>
      </c>
      <c r="Q1728" s="291"/>
      <c r="S1728" s="292">
        <f t="shared" si="144"/>
        <v>612.2256652712</v>
      </c>
    </row>
    <row r="1729" spans="1:19" ht="14.1" customHeight="1">
      <c r="A1729" s="38">
        <v>1729</v>
      </c>
      <c r="B1729" s="253" t="s">
        <v>38</v>
      </c>
      <c r="C1729" s="253" t="s">
        <v>986</v>
      </c>
      <c r="D1729" s="284" t="s">
        <v>96</v>
      </c>
      <c r="E1729" s="49" t="s">
        <v>2309</v>
      </c>
      <c r="F1729" s="50" t="s">
        <v>536</v>
      </c>
      <c r="G1729" s="194" t="s">
        <v>65</v>
      </c>
      <c r="H1729" s="268" t="s">
        <v>139</v>
      </c>
      <c r="I1729" s="286">
        <v>1.1819999999999999</v>
      </c>
      <c r="J1729" s="287">
        <f t="shared" si="140"/>
        <v>0</v>
      </c>
      <c r="K1729" s="288" t="s">
        <v>104</v>
      </c>
      <c r="L1729" s="288"/>
      <c r="M1729" s="289">
        <f t="shared" si="141"/>
        <v>0</v>
      </c>
      <c r="N1729" s="289">
        <f t="shared" si="142"/>
        <v>0</v>
      </c>
      <c r="O1729" s="290">
        <f>IF(K1729="nio",0,IF(K1729&gt;0,VLOOKUP(G1729,'3-Productie normen'!A:K,VLOOKUP(K1729,'3-Productie normen'!$B$35:$C$41,2,FALSE),FALSE)))/VLOOKUP(B1729,'2-Kosten per locatie'!$A$12:$C$15,3,FALSE)</f>
        <v>0</v>
      </c>
      <c r="P1729" s="290">
        <f t="shared" si="143"/>
        <v>0</v>
      </c>
      <c r="Q1729" s="291"/>
      <c r="S1729" s="292">
        <f t="shared" si="144"/>
        <v>0</v>
      </c>
    </row>
    <row r="1730" spans="1:19" ht="14.1" customHeight="1">
      <c r="A1730" s="38">
        <v>1730</v>
      </c>
      <c r="B1730" s="253" t="s">
        <v>38</v>
      </c>
      <c r="C1730" s="253" t="s">
        <v>986</v>
      </c>
      <c r="D1730" s="284" t="s">
        <v>96</v>
      </c>
      <c r="E1730" s="49" t="s">
        <v>2310</v>
      </c>
      <c r="F1730" s="50" t="s">
        <v>2311</v>
      </c>
      <c r="G1730" s="268" t="s">
        <v>48</v>
      </c>
      <c r="H1730" s="268" t="s">
        <v>139</v>
      </c>
      <c r="I1730" s="286">
        <v>4.6822499999999998</v>
      </c>
      <c r="J1730" s="287">
        <f t="shared" si="140"/>
        <v>400</v>
      </c>
      <c r="K1730" s="288">
        <v>200</v>
      </c>
      <c r="L1730" s="288">
        <v>200</v>
      </c>
      <c r="M1730" s="289" t="e">
        <f t="shared" si="141"/>
        <v>#DIV/0!</v>
      </c>
      <c r="N1730" s="289" t="e">
        <f t="shared" si="142"/>
        <v>#DIV/0!</v>
      </c>
      <c r="O1730" s="290">
        <f>IF(K1730="nio",0,IF(K1730&gt;0,VLOOKUP(G1730,'3-Productie normen'!A:K,VLOOKUP(K1730,'3-Productie normen'!$B$35:$C$41,2,FALSE),FALSE)))/VLOOKUP(B1730,'2-Kosten per locatie'!$A$12:$C$15,3,FALSE)</f>
        <v>0</v>
      </c>
      <c r="P1730" s="290">
        <f t="shared" si="143"/>
        <v>0</v>
      </c>
      <c r="Q1730" s="291"/>
      <c r="S1730" s="292">
        <f t="shared" si="144"/>
        <v>1872.8999999999999</v>
      </c>
    </row>
    <row r="1731" spans="1:19" ht="14.1" customHeight="1">
      <c r="A1731" s="38">
        <v>1731</v>
      </c>
      <c r="B1731" s="253" t="s">
        <v>38</v>
      </c>
      <c r="C1731" s="253" t="s">
        <v>986</v>
      </c>
      <c r="D1731" s="284" t="s">
        <v>219</v>
      </c>
      <c r="E1731" s="49" t="s">
        <v>2312</v>
      </c>
      <c r="F1731" s="50" t="s">
        <v>2313</v>
      </c>
      <c r="G1731" s="271" t="s">
        <v>61</v>
      </c>
      <c r="H1731" s="268" t="s">
        <v>139</v>
      </c>
      <c r="I1731" s="286">
        <v>77.253749999999997</v>
      </c>
      <c r="J1731" s="287">
        <f t="shared" si="140"/>
        <v>200</v>
      </c>
      <c r="K1731" s="288">
        <v>200</v>
      </c>
      <c r="L1731" s="288"/>
      <c r="M1731" s="289" t="e">
        <f t="shared" si="141"/>
        <v>#DIV/0!</v>
      </c>
      <c r="N1731" s="289">
        <f t="shared" si="142"/>
        <v>0</v>
      </c>
      <c r="O1731" s="290">
        <f>IF(K1731="nio",0,IF(K1731&gt;0,VLOOKUP(G1731,'3-Productie normen'!A:K,VLOOKUP(K1731,'3-Productie normen'!$B$35:$C$41,2,FALSE),FALSE)))/VLOOKUP(B1731,'2-Kosten per locatie'!$A$12:$C$15,3,FALSE)</f>
        <v>0</v>
      </c>
      <c r="P1731" s="290">
        <f t="shared" si="143"/>
        <v>0</v>
      </c>
      <c r="Q1731" s="291"/>
      <c r="S1731" s="292">
        <f t="shared" si="144"/>
        <v>15450.75</v>
      </c>
    </row>
    <row r="1732" spans="1:19" ht="14.1" customHeight="1">
      <c r="A1732" s="38">
        <v>1732</v>
      </c>
      <c r="B1732" s="253" t="s">
        <v>38</v>
      </c>
      <c r="C1732" s="253" t="s">
        <v>986</v>
      </c>
      <c r="D1732" s="284" t="s">
        <v>219</v>
      </c>
      <c r="E1732" s="49" t="s">
        <v>2314</v>
      </c>
      <c r="F1732" s="50" t="s">
        <v>610</v>
      </c>
      <c r="G1732" s="271" t="s">
        <v>58</v>
      </c>
      <c r="H1732" s="268" t="s">
        <v>970</v>
      </c>
      <c r="I1732" s="286">
        <v>4.2719824228869996</v>
      </c>
      <c r="J1732" s="287">
        <f t="shared" si="140"/>
        <v>200</v>
      </c>
      <c r="K1732" s="288">
        <v>200</v>
      </c>
      <c r="L1732" s="288"/>
      <c r="M1732" s="289" t="e">
        <f t="shared" si="141"/>
        <v>#DIV/0!</v>
      </c>
      <c r="N1732" s="289">
        <f t="shared" si="142"/>
        <v>0</v>
      </c>
      <c r="O1732" s="290">
        <f>IF(K1732="nio",0,IF(K1732&gt;0,VLOOKUP(G1732,'3-Productie normen'!A:K,VLOOKUP(K1732,'3-Productie normen'!$B$35:$C$41,2,FALSE),FALSE)))/VLOOKUP(B1732,'2-Kosten per locatie'!$A$12:$C$15,3,FALSE)</f>
        <v>0</v>
      </c>
      <c r="P1732" s="290">
        <f t="shared" si="143"/>
        <v>0</v>
      </c>
      <c r="Q1732" s="291"/>
      <c r="S1732" s="292">
        <f t="shared" si="144"/>
        <v>854.39648457739986</v>
      </c>
    </row>
    <row r="1733" spans="1:19" ht="14.1" customHeight="1">
      <c r="A1733" s="38">
        <v>1733</v>
      </c>
      <c r="B1733" s="253" t="s">
        <v>38</v>
      </c>
      <c r="C1733" s="253" t="s">
        <v>986</v>
      </c>
      <c r="D1733" s="284" t="s">
        <v>219</v>
      </c>
      <c r="E1733" s="49" t="s">
        <v>2315</v>
      </c>
      <c r="F1733" s="50" t="s">
        <v>2316</v>
      </c>
      <c r="G1733" s="194" t="s">
        <v>65</v>
      </c>
      <c r="H1733" s="268" t="s">
        <v>139</v>
      </c>
      <c r="I1733" s="286">
        <v>9.2137499999999992</v>
      </c>
      <c r="J1733" s="287">
        <f t="shared" si="140"/>
        <v>0</v>
      </c>
      <c r="K1733" s="288" t="s">
        <v>104</v>
      </c>
      <c r="L1733" s="288"/>
      <c r="M1733" s="289">
        <f t="shared" si="141"/>
        <v>0</v>
      </c>
      <c r="N1733" s="289">
        <f t="shared" si="142"/>
        <v>0</v>
      </c>
      <c r="O1733" s="290">
        <f>IF(K1733="nio",0,IF(K1733&gt;0,VLOOKUP(G1733,'3-Productie normen'!A:K,VLOOKUP(K1733,'3-Productie normen'!$B$35:$C$41,2,FALSE),FALSE)))/VLOOKUP(B1733,'2-Kosten per locatie'!$A$12:$C$15,3,FALSE)</f>
        <v>0</v>
      </c>
      <c r="P1733" s="290">
        <f t="shared" si="143"/>
        <v>0</v>
      </c>
      <c r="Q1733" s="291"/>
      <c r="S1733" s="292">
        <f t="shared" si="144"/>
        <v>0</v>
      </c>
    </row>
    <row r="1734" spans="1:19" ht="14.1" customHeight="1">
      <c r="A1734" s="38">
        <v>1734</v>
      </c>
      <c r="B1734" s="253" t="s">
        <v>38</v>
      </c>
      <c r="C1734" s="253" t="s">
        <v>986</v>
      </c>
      <c r="D1734" s="284" t="s">
        <v>219</v>
      </c>
      <c r="E1734" s="49" t="s">
        <v>2317</v>
      </c>
      <c r="F1734" s="50" t="s">
        <v>210</v>
      </c>
      <c r="G1734" s="268" t="s">
        <v>49</v>
      </c>
      <c r="H1734" s="268" t="s">
        <v>970</v>
      </c>
      <c r="I1734" s="286">
        <v>41.392815220776001</v>
      </c>
      <c r="J1734" s="287">
        <f t="shared" si="140"/>
        <v>200</v>
      </c>
      <c r="K1734" s="288">
        <v>200</v>
      </c>
      <c r="L1734" s="288"/>
      <c r="M1734" s="289" t="e">
        <f t="shared" si="141"/>
        <v>#DIV/0!</v>
      </c>
      <c r="N1734" s="289">
        <f t="shared" si="142"/>
        <v>0</v>
      </c>
      <c r="O1734" s="290">
        <f>IF(K1734="nio",0,IF(K1734&gt;0,VLOOKUP(G1734,'3-Productie normen'!A:K,VLOOKUP(K1734,'3-Productie normen'!$B$35:$C$41,2,FALSE),FALSE)))/VLOOKUP(B1734,'2-Kosten per locatie'!$A$12:$C$15,3,FALSE)</f>
        <v>0</v>
      </c>
      <c r="P1734" s="290">
        <f t="shared" si="143"/>
        <v>0</v>
      </c>
      <c r="Q1734" s="291"/>
      <c r="S1734" s="292">
        <f t="shared" si="144"/>
        <v>8278.5630441552003</v>
      </c>
    </row>
    <row r="1735" spans="1:19" ht="14.1" customHeight="1">
      <c r="A1735" s="38">
        <v>1735</v>
      </c>
      <c r="B1735" s="253" t="s">
        <v>38</v>
      </c>
      <c r="C1735" s="253" t="s">
        <v>986</v>
      </c>
      <c r="D1735" s="284" t="s">
        <v>219</v>
      </c>
      <c r="E1735" s="49" t="s">
        <v>2318</v>
      </c>
      <c r="F1735" s="50" t="s">
        <v>610</v>
      </c>
      <c r="G1735" s="271" t="s">
        <v>58</v>
      </c>
      <c r="H1735" s="268" t="s">
        <v>970</v>
      </c>
      <c r="I1735" s="286">
        <v>8.0071007338799998</v>
      </c>
      <c r="J1735" s="287">
        <f t="shared" si="140"/>
        <v>200</v>
      </c>
      <c r="K1735" s="288">
        <v>200</v>
      </c>
      <c r="L1735" s="288"/>
      <c r="M1735" s="289" t="e">
        <f t="shared" si="141"/>
        <v>#DIV/0!</v>
      </c>
      <c r="N1735" s="289">
        <f t="shared" si="142"/>
        <v>0</v>
      </c>
      <c r="O1735" s="290">
        <f>IF(K1735="nio",0,IF(K1735&gt;0,VLOOKUP(G1735,'3-Productie normen'!A:K,VLOOKUP(K1735,'3-Productie normen'!$B$35:$C$41,2,FALSE),FALSE)))/VLOOKUP(B1735,'2-Kosten per locatie'!$A$12:$C$15,3,FALSE)</f>
        <v>0</v>
      </c>
      <c r="P1735" s="290">
        <f t="shared" si="143"/>
        <v>0</v>
      </c>
      <c r="Q1735" s="291"/>
      <c r="S1735" s="292">
        <f t="shared" si="144"/>
        <v>1601.4201467759999</v>
      </c>
    </row>
    <row r="1736" spans="1:19" ht="14.1" customHeight="1">
      <c r="A1736" s="38">
        <v>1736</v>
      </c>
      <c r="B1736" s="253" t="s">
        <v>38</v>
      </c>
      <c r="C1736" s="253" t="s">
        <v>986</v>
      </c>
      <c r="D1736" s="284" t="s">
        <v>219</v>
      </c>
      <c r="E1736" s="49" t="s">
        <v>2319</v>
      </c>
      <c r="F1736" s="50" t="s">
        <v>2316</v>
      </c>
      <c r="G1736" s="194" t="s">
        <v>65</v>
      </c>
      <c r="H1736" s="268" t="s">
        <v>139</v>
      </c>
      <c r="I1736" s="286">
        <v>18.663499998189</v>
      </c>
      <c r="J1736" s="287">
        <f t="shared" si="140"/>
        <v>0</v>
      </c>
      <c r="K1736" s="288" t="s">
        <v>104</v>
      </c>
      <c r="L1736" s="288"/>
      <c r="M1736" s="289">
        <f t="shared" si="141"/>
        <v>0</v>
      </c>
      <c r="N1736" s="289">
        <f t="shared" si="142"/>
        <v>0</v>
      </c>
      <c r="O1736" s="290">
        <f>IF(K1736="nio",0,IF(K1736&gt;0,VLOOKUP(G1736,'3-Productie normen'!A:K,VLOOKUP(K1736,'3-Productie normen'!$B$35:$C$41,2,FALSE),FALSE)))/VLOOKUP(B1736,'2-Kosten per locatie'!$A$12:$C$15,3,FALSE)</f>
        <v>0</v>
      </c>
      <c r="P1736" s="290">
        <f t="shared" si="143"/>
        <v>0</v>
      </c>
      <c r="Q1736" s="291"/>
      <c r="S1736" s="292">
        <f t="shared" si="144"/>
        <v>0</v>
      </c>
    </row>
    <row r="1737" spans="1:19" ht="14.1" customHeight="1">
      <c r="A1737" s="38">
        <v>1737</v>
      </c>
      <c r="B1737" s="253" t="s">
        <v>38</v>
      </c>
      <c r="C1737" s="253" t="s">
        <v>986</v>
      </c>
      <c r="D1737" s="284" t="s">
        <v>219</v>
      </c>
      <c r="E1737" s="49" t="s">
        <v>2320</v>
      </c>
      <c r="F1737" s="50" t="s">
        <v>2321</v>
      </c>
      <c r="G1737" s="271" t="s">
        <v>61</v>
      </c>
      <c r="H1737" s="268" t="s">
        <v>139</v>
      </c>
      <c r="I1737" s="286">
        <v>37.899500001809997</v>
      </c>
      <c r="J1737" s="287">
        <f t="shared" si="140"/>
        <v>200</v>
      </c>
      <c r="K1737" s="288">
        <v>200</v>
      </c>
      <c r="L1737" s="288"/>
      <c r="M1737" s="289" t="e">
        <f t="shared" si="141"/>
        <v>#DIV/0!</v>
      </c>
      <c r="N1737" s="289">
        <f t="shared" si="142"/>
        <v>0</v>
      </c>
      <c r="O1737" s="290">
        <f>IF(K1737="nio",0,IF(K1737&gt;0,VLOOKUP(G1737,'3-Productie normen'!A:K,VLOOKUP(K1737,'3-Productie normen'!$B$35:$C$41,2,FALSE),FALSE)))/VLOOKUP(B1737,'2-Kosten per locatie'!$A$12:$C$15,3,FALSE)</f>
        <v>0</v>
      </c>
      <c r="P1737" s="290">
        <f t="shared" si="143"/>
        <v>0</v>
      </c>
      <c r="Q1737" s="291"/>
      <c r="S1737" s="292">
        <f t="shared" si="144"/>
        <v>7579.9000003619994</v>
      </c>
    </row>
    <row r="1738" spans="1:19" ht="14.1" customHeight="1">
      <c r="A1738" s="38">
        <v>1738</v>
      </c>
      <c r="B1738" s="253" t="s">
        <v>38</v>
      </c>
      <c r="C1738" s="253" t="s">
        <v>986</v>
      </c>
      <c r="D1738" s="284" t="s">
        <v>219</v>
      </c>
      <c r="E1738" s="49" t="s">
        <v>2322</v>
      </c>
      <c r="F1738" s="50" t="s">
        <v>2323</v>
      </c>
      <c r="G1738" s="271" t="s">
        <v>60</v>
      </c>
      <c r="H1738" s="268" t="s">
        <v>139</v>
      </c>
      <c r="I1738" s="286">
        <v>49.513142972912</v>
      </c>
      <c r="J1738" s="287">
        <f t="shared" si="140"/>
        <v>200</v>
      </c>
      <c r="K1738" s="288">
        <v>200</v>
      </c>
      <c r="L1738" s="288"/>
      <c r="M1738" s="289" t="e">
        <f t="shared" si="141"/>
        <v>#DIV/0!</v>
      </c>
      <c r="N1738" s="289">
        <f t="shared" si="142"/>
        <v>0</v>
      </c>
      <c r="O1738" s="290">
        <f>IF(K1738="nio",0,IF(K1738&gt;0,VLOOKUP(G1738,'3-Productie normen'!A:K,VLOOKUP(K1738,'3-Productie normen'!$B$35:$C$41,2,FALSE),FALSE)))/VLOOKUP(B1738,'2-Kosten per locatie'!$A$12:$C$15,3,FALSE)</f>
        <v>0</v>
      </c>
      <c r="P1738" s="290">
        <f t="shared" si="143"/>
        <v>0</v>
      </c>
      <c r="Q1738" s="291"/>
      <c r="S1738" s="292">
        <f t="shared" si="144"/>
        <v>9902.6285945824002</v>
      </c>
    </row>
    <row r="1739" spans="1:19" ht="14.1" customHeight="1">
      <c r="A1739" s="38">
        <v>1739</v>
      </c>
      <c r="B1739" s="253" t="s">
        <v>38</v>
      </c>
      <c r="C1739" s="253" t="s">
        <v>986</v>
      </c>
      <c r="D1739" s="284" t="s">
        <v>96</v>
      </c>
      <c r="E1739" s="49" t="s">
        <v>2324</v>
      </c>
      <c r="F1739" s="50" t="s">
        <v>2325</v>
      </c>
      <c r="G1739" s="194" t="s">
        <v>65</v>
      </c>
      <c r="H1739" s="268" t="s">
        <v>139</v>
      </c>
      <c r="I1739" s="286">
        <v>2991.2814783694512</v>
      </c>
      <c r="J1739" s="287">
        <f t="shared" si="140"/>
        <v>0</v>
      </c>
      <c r="K1739" s="288" t="s">
        <v>104</v>
      </c>
      <c r="L1739" s="288"/>
      <c r="M1739" s="289">
        <f t="shared" si="141"/>
        <v>0</v>
      </c>
      <c r="N1739" s="289">
        <f t="shared" si="142"/>
        <v>0</v>
      </c>
      <c r="O1739" s="290">
        <f>IF(K1739="nio",0,IF(K1739&gt;0,VLOOKUP(G1739,'3-Productie normen'!A:K,VLOOKUP(K1739,'3-Productie normen'!$B$35:$C$41,2,FALSE),FALSE)))/VLOOKUP(B1739,'2-Kosten per locatie'!$A$12:$C$15,3,FALSE)</f>
        <v>0</v>
      </c>
      <c r="P1739" s="290">
        <f t="shared" si="143"/>
        <v>0</v>
      </c>
      <c r="Q1739" s="291"/>
      <c r="S1739" s="292">
        <f t="shared" si="144"/>
        <v>0</v>
      </c>
    </row>
    <row r="1740" spans="1:19" ht="14.1" customHeight="1">
      <c r="A1740" s="38">
        <v>1740</v>
      </c>
      <c r="B1740" s="253" t="s">
        <v>38</v>
      </c>
      <c r="C1740" s="253" t="s">
        <v>986</v>
      </c>
      <c r="D1740" s="284" t="s">
        <v>96</v>
      </c>
      <c r="E1740" s="49" t="s">
        <v>2326</v>
      </c>
      <c r="F1740" s="50" t="s">
        <v>2327</v>
      </c>
      <c r="G1740" s="194" t="s">
        <v>65</v>
      </c>
      <c r="H1740" s="268"/>
      <c r="I1740" s="286">
        <v>2794.734979089998</v>
      </c>
      <c r="J1740" s="287">
        <f t="shared" si="140"/>
        <v>0</v>
      </c>
      <c r="K1740" s="288" t="s">
        <v>104</v>
      </c>
      <c r="L1740" s="288"/>
      <c r="M1740" s="289">
        <f t="shared" si="141"/>
        <v>0</v>
      </c>
      <c r="N1740" s="289">
        <f t="shared" si="142"/>
        <v>0</v>
      </c>
      <c r="O1740" s="290">
        <f>IF(K1740="nio",0,IF(K1740&gt;0,VLOOKUP(G1740,'3-Productie normen'!A:K,VLOOKUP(K1740,'3-Productie normen'!$B$35:$C$41,2,FALSE),FALSE)))/VLOOKUP(B1740,'2-Kosten per locatie'!$A$12:$C$15,3,FALSE)</f>
        <v>0</v>
      </c>
      <c r="P1740" s="290">
        <f t="shared" si="143"/>
        <v>0</v>
      </c>
      <c r="Q1740" s="291"/>
      <c r="S1740" s="292">
        <f t="shared" si="144"/>
        <v>0</v>
      </c>
    </row>
    <row r="1741" spans="1:19" ht="14.1" customHeight="1">
      <c r="A1741" s="38">
        <v>1741</v>
      </c>
      <c r="B1741" s="253" t="s">
        <v>38</v>
      </c>
      <c r="C1741" s="253" t="s">
        <v>986</v>
      </c>
      <c r="D1741" s="284" t="s">
        <v>96</v>
      </c>
      <c r="E1741" s="49" t="s">
        <v>2328</v>
      </c>
      <c r="F1741" s="50" t="s">
        <v>2329</v>
      </c>
      <c r="G1741" s="194" t="s">
        <v>65</v>
      </c>
      <c r="H1741" s="268" t="s">
        <v>139</v>
      </c>
      <c r="I1741" s="286">
        <v>2668.089695698598</v>
      </c>
      <c r="J1741" s="287">
        <f t="shared" si="140"/>
        <v>0</v>
      </c>
      <c r="K1741" s="288" t="s">
        <v>104</v>
      </c>
      <c r="L1741" s="288"/>
      <c r="M1741" s="289">
        <f t="shared" si="141"/>
        <v>0</v>
      </c>
      <c r="N1741" s="289">
        <f t="shared" si="142"/>
        <v>0</v>
      </c>
      <c r="O1741" s="290">
        <f>IF(K1741="nio",0,IF(K1741&gt;0,VLOOKUP(G1741,'3-Productie normen'!A:K,VLOOKUP(K1741,'3-Productie normen'!$B$35:$C$41,2,FALSE),FALSE)))/VLOOKUP(B1741,'2-Kosten per locatie'!$A$12:$C$15,3,FALSE)</f>
        <v>0</v>
      </c>
      <c r="P1741" s="290">
        <f t="shared" si="143"/>
        <v>0</v>
      </c>
      <c r="Q1741" s="291"/>
      <c r="S1741" s="292">
        <f t="shared" si="144"/>
        <v>0</v>
      </c>
    </row>
    <row r="1742" spans="1:19" ht="14.1" customHeight="1">
      <c r="A1742" s="38">
        <v>1742</v>
      </c>
      <c r="B1742" s="253" t="s">
        <v>38</v>
      </c>
      <c r="C1742" s="253" t="s">
        <v>986</v>
      </c>
      <c r="D1742" s="284" t="s">
        <v>96</v>
      </c>
      <c r="E1742" s="49" t="s">
        <v>2330</v>
      </c>
      <c r="F1742" s="50" t="s">
        <v>2331</v>
      </c>
      <c r="G1742" s="194" t="s">
        <v>65</v>
      </c>
      <c r="H1742" s="268" t="s">
        <v>139</v>
      </c>
      <c r="I1742" s="286">
        <v>3050.9212705998189</v>
      </c>
      <c r="J1742" s="287">
        <f t="shared" si="140"/>
        <v>0</v>
      </c>
      <c r="K1742" s="288" t="s">
        <v>104</v>
      </c>
      <c r="L1742" s="288"/>
      <c r="M1742" s="289">
        <f t="shared" si="141"/>
        <v>0</v>
      </c>
      <c r="N1742" s="289">
        <f t="shared" si="142"/>
        <v>0</v>
      </c>
      <c r="O1742" s="290">
        <f>IF(K1742="nio",0,IF(K1742&gt;0,VLOOKUP(G1742,'3-Productie normen'!A:K,VLOOKUP(K1742,'3-Productie normen'!$B$35:$C$41,2,FALSE),FALSE)))/VLOOKUP(B1742,'2-Kosten per locatie'!$A$12:$C$15,3,FALSE)</f>
        <v>0</v>
      </c>
      <c r="P1742" s="290">
        <f t="shared" si="143"/>
        <v>0</v>
      </c>
      <c r="Q1742" s="291"/>
      <c r="S1742" s="292">
        <f t="shared" si="144"/>
        <v>0</v>
      </c>
    </row>
    <row r="1743" spans="1:19" ht="14.1" customHeight="1">
      <c r="A1743" s="38">
        <v>1743</v>
      </c>
      <c r="B1743" s="253" t="s">
        <v>37</v>
      </c>
      <c r="C1743" s="213" t="s">
        <v>95</v>
      </c>
      <c r="D1743" s="213" t="s">
        <v>96</v>
      </c>
      <c r="E1743" s="49"/>
      <c r="F1743" s="50" t="s">
        <v>2332</v>
      </c>
      <c r="G1743" s="194" t="s">
        <v>64</v>
      </c>
      <c r="H1743" s="268" t="s">
        <v>139</v>
      </c>
      <c r="I1743" s="286">
        <v>50</v>
      </c>
      <c r="J1743" s="287">
        <f t="shared" ref="J1743" si="145">SUM(K1743:L1743)</f>
        <v>200</v>
      </c>
      <c r="K1743" s="288">
        <v>200</v>
      </c>
      <c r="L1743" s="288"/>
      <c r="M1743" s="289" t="e">
        <f t="shared" ref="M1743" si="146">IF(K1743="nio",0,IF(K1743&gt;0,K1743*I1743/O1743,0))</f>
        <v>#DIV/0!</v>
      </c>
      <c r="N1743" s="289">
        <f t="shared" ref="N1743" si="147">IF(L1743&gt;0,L1743*I1743/P1743,0)</f>
        <v>0</v>
      </c>
      <c r="O1743" s="290">
        <f>IF(K1743="nio",0,IF(K1743&gt;0,VLOOKUP(G1743,'3-Productie normen'!A:K,VLOOKUP(K1743,'3-Productie normen'!$B$35:$C$41,2,FALSE),FALSE)))/VLOOKUP(B1743,'2-Kosten per locatie'!$A$12:$C$15,3,FALSE)</f>
        <v>0</v>
      </c>
      <c r="P1743" s="290">
        <f t="shared" ref="P1743" si="148">IF(L1743&gt;0,O1743*$P$8,0)</f>
        <v>0</v>
      </c>
      <c r="Q1743" s="291"/>
      <c r="S1743" s="292">
        <f t="shared" ref="S1743" si="149">J1743*I1743</f>
        <v>10000</v>
      </c>
    </row>
    <row r="1744" spans="1:19" ht="14.1" customHeight="1">
      <c r="A1744" s="38">
        <v>1744</v>
      </c>
      <c r="B1744" s="253" t="s">
        <v>38</v>
      </c>
      <c r="C1744" s="253" t="s">
        <v>986</v>
      </c>
      <c r="D1744" s="213" t="s">
        <v>96</v>
      </c>
      <c r="E1744" s="49"/>
      <c r="F1744" s="50" t="s">
        <v>2332</v>
      </c>
      <c r="G1744" s="194" t="s">
        <v>64</v>
      </c>
      <c r="H1744" s="268" t="s">
        <v>139</v>
      </c>
      <c r="I1744" s="286">
        <v>50</v>
      </c>
      <c r="J1744" s="287">
        <f t="shared" ref="J1744" si="150">SUM(K1744:L1744)</f>
        <v>200</v>
      </c>
      <c r="K1744" s="288">
        <v>200</v>
      </c>
      <c r="L1744" s="288"/>
      <c r="M1744" s="289" t="e">
        <f t="shared" ref="M1744" si="151">IF(K1744="nio",0,IF(K1744&gt;0,K1744*I1744/O1744,0))</f>
        <v>#DIV/0!</v>
      </c>
      <c r="N1744" s="289">
        <f t="shared" ref="N1744" si="152">IF(L1744&gt;0,L1744*I1744/P1744,0)</f>
        <v>0</v>
      </c>
      <c r="O1744" s="290">
        <f>IF(K1744="nio",0,IF(K1744&gt;0,VLOOKUP(G1744,'3-Productie normen'!A:K,VLOOKUP(K1744,'3-Productie normen'!$B$35:$C$41,2,FALSE),FALSE)))/VLOOKUP(B1744,'2-Kosten per locatie'!$A$12:$C$15,3,FALSE)</f>
        <v>0</v>
      </c>
      <c r="P1744" s="290">
        <f t="shared" ref="P1744" si="153">IF(L1744&gt;0,O1744*$P$8,0)</f>
        <v>0</v>
      </c>
      <c r="Q1744" s="291"/>
      <c r="S1744" s="292">
        <f t="shared" ref="S1744" si="154">J1744*I1744</f>
        <v>10000</v>
      </c>
    </row>
    <row r="1745" spans="1:17" ht="14.1" customHeight="1">
      <c r="A1745" s="38"/>
      <c r="B1745"/>
      <c r="C1745"/>
      <c r="D1745"/>
      <c r="E1745"/>
      <c r="F1745"/>
      <c r="G1745"/>
      <c r="H1745"/>
      <c r="I1745"/>
      <c r="J1745"/>
      <c r="K1745" s="242"/>
      <c r="L1745"/>
      <c r="M1745"/>
      <c r="N1745"/>
      <c r="O1745"/>
      <c r="P1745"/>
      <c r="Q1745"/>
    </row>
    <row r="1746" spans="1:17" ht="14.1" customHeight="1">
      <c r="A1746" s="38"/>
      <c r="B1746"/>
      <c r="C1746"/>
      <c r="D1746"/>
      <c r="E1746"/>
      <c r="F1746"/>
      <c r="G1746"/>
      <c r="H1746"/>
      <c r="I1746"/>
      <c r="J1746"/>
      <c r="K1746" s="242"/>
      <c r="L1746"/>
      <c r="M1746"/>
      <c r="N1746"/>
      <c r="O1746"/>
      <c r="P1746"/>
      <c r="Q1746"/>
    </row>
    <row r="1747" spans="1:17" ht="14.1" customHeight="1">
      <c r="A1747" s="38"/>
      <c r="B1747"/>
      <c r="C1747"/>
      <c r="D1747"/>
      <c r="E1747"/>
      <c r="F1747"/>
      <c r="G1747"/>
      <c r="H1747"/>
      <c r="I1747"/>
      <c r="J1747"/>
      <c r="K1747" s="242"/>
      <c r="L1747"/>
      <c r="M1747"/>
      <c r="N1747"/>
      <c r="O1747"/>
      <c r="P1747"/>
      <c r="Q1747"/>
    </row>
    <row r="1748" spans="1:17" ht="14.1" customHeight="1">
      <c r="A1748" s="38"/>
      <c r="B1748"/>
      <c r="C1748"/>
      <c r="D1748"/>
      <c r="E1748"/>
      <c r="F1748"/>
      <c r="G1748"/>
      <c r="H1748"/>
      <c r="I1748"/>
      <c r="J1748"/>
      <c r="K1748" s="242"/>
      <c r="L1748"/>
      <c r="M1748"/>
      <c r="N1748"/>
      <c r="O1748"/>
      <c r="P1748"/>
      <c r="Q1748"/>
    </row>
    <row r="1749" spans="1:17" ht="14.1" customHeight="1">
      <c r="A1749" s="38"/>
      <c r="B1749"/>
      <c r="C1749"/>
      <c r="D1749"/>
      <c r="E1749"/>
      <c r="F1749"/>
      <c r="G1749"/>
      <c r="H1749"/>
      <c r="I1749"/>
      <c r="J1749"/>
      <c r="K1749" s="242"/>
      <c r="L1749"/>
      <c r="M1749"/>
      <c r="N1749"/>
      <c r="O1749"/>
      <c r="P1749"/>
      <c r="Q1749"/>
    </row>
    <row r="1750" spans="1:17" ht="14.1" customHeight="1">
      <c r="A1750" s="38"/>
      <c r="B1750"/>
      <c r="C1750"/>
      <c r="D1750"/>
      <c r="E1750"/>
      <c r="F1750"/>
      <c r="G1750"/>
      <c r="H1750"/>
      <c r="I1750"/>
      <c r="J1750"/>
      <c r="K1750" s="242"/>
      <c r="L1750"/>
      <c r="M1750"/>
      <c r="N1750"/>
      <c r="O1750"/>
      <c r="P1750"/>
      <c r="Q1750"/>
    </row>
    <row r="1751" spans="1:17" ht="14.1" customHeight="1">
      <c r="A1751" s="38"/>
      <c r="B1751"/>
      <c r="C1751"/>
      <c r="D1751"/>
      <c r="E1751"/>
      <c r="F1751"/>
      <c r="G1751"/>
      <c r="H1751"/>
      <c r="I1751"/>
      <c r="J1751"/>
      <c r="K1751" s="242"/>
      <c r="L1751"/>
      <c r="M1751"/>
      <c r="N1751"/>
      <c r="O1751"/>
      <c r="P1751"/>
      <c r="Q1751"/>
    </row>
    <row r="1752" spans="1:17" ht="14.1" customHeight="1">
      <c r="A1752" s="38"/>
      <c r="B1752"/>
      <c r="C1752"/>
      <c r="D1752"/>
      <c r="E1752"/>
      <c r="F1752"/>
      <c r="G1752"/>
      <c r="H1752"/>
      <c r="I1752"/>
      <c r="J1752"/>
      <c r="K1752" s="242"/>
      <c r="L1752"/>
      <c r="M1752"/>
      <c r="N1752"/>
      <c r="O1752"/>
      <c r="P1752"/>
      <c r="Q1752"/>
    </row>
    <row r="1753" spans="1:17" ht="14.1" customHeight="1">
      <c r="A1753" s="38"/>
      <c r="B1753"/>
      <c r="C1753"/>
      <c r="D1753"/>
      <c r="E1753"/>
      <c r="F1753"/>
      <c r="G1753"/>
      <c r="H1753"/>
      <c r="I1753"/>
      <c r="J1753"/>
      <c r="K1753" s="242"/>
      <c r="L1753"/>
      <c r="M1753"/>
      <c r="N1753"/>
      <c r="O1753"/>
      <c r="P1753"/>
      <c r="Q1753"/>
    </row>
    <row r="1754" spans="1:17" ht="14.1" customHeight="1">
      <c r="A1754" s="38"/>
      <c r="B1754"/>
      <c r="C1754"/>
      <c r="D1754"/>
      <c r="E1754"/>
      <c r="F1754"/>
      <c r="G1754"/>
      <c r="H1754"/>
      <c r="I1754"/>
      <c r="J1754"/>
      <c r="K1754" s="242"/>
      <c r="L1754"/>
      <c r="M1754"/>
      <c r="N1754"/>
      <c r="O1754"/>
      <c r="P1754"/>
      <c r="Q1754"/>
    </row>
    <row r="1755" spans="1:17" ht="14.1" customHeight="1">
      <c r="A1755" s="38"/>
      <c r="B1755"/>
      <c r="C1755"/>
      <c r="D1755"/>
      <c r="E1755"/>
      <c r="F1755"/>
      <c r="G1755"/>
      <c r="H1755"/>
      <c r="I1755"/>
      <c r="J1755"/>
      <c r="K1755" s="242"/>
      <c r="L1755"/>
      <c r="M1755"/>
      <c r="N1755"/>
      <c r="O1755"/>
      <c r="P1755"/>
      <c r="Q1755"/>
    </row>
    <row r="1756" spans="1:17" ht="14.1" customHeight="1">
      <c r="A1756" s="38"/>
      <c r="B1756"/>
      <c r="C1756"/>
      <c r="D1756"/>
      <c r="E1756"/>
      <c r="F1756"/>
      <c r="G1756"/>
      <c r="H1756"/>
      <c r="I1756"/>
      <c r="J1756"/>
      <c r="K1756" s="242"/>
      <c r="L1756"/>
      <c r="M1756"/>
      <c r="N1756"/>
      <c r="O1756"/>
      <c r="P1756"/>
      <c r="Q1756"/>
    </row>
    <row r="1757" spans="1:17" ht="14.1" customHeight="1">
      <c r="A1757" s="38"/>
      <c r="B1757"/>
      <c r="C1757"/>
      <c r="D1757"/>
      <c r="E1757"/>
      <c r="F1757"/>
      <c r="G1757"/>
      <c r="H1757"/>
      <c r="I1757"/>
      <c r="J1757"/>
      <c r="K1757" s="242"/>
      <c r="L1757"/>
      <c r="M1757"/>
      <c r="N1757"/>
      <c r="O1757"/>
      <c r="P1757"/>
      <c r="Q1757"/>
    </row>
    <row r="1758" spans="1:17" ht="14.1" customHeight="1">
      <c r="A1758" s="38"/>
      <c r="B1758"/>
      <c r="C1758"/>
      <c r="D1758"/>
      <c r="E1758"/>
      <c r="F1758"/>
      <c r="G1758"/>
      <c r="H1758"/>
      <c r="I1758"/>
      <c r="J1758"/>
      <c r="K1758" s="242"/>
      <c r="L1758"/>
      <c r="M1758"/>
      <c r="N1758"/>
      <c r="O1758"/>
      <c r="P1758"/>
      <c r="Q1758"/>
    </row>
    <row r="1759" spans="1:17" ht="14.1" customHeight="1">
      <c r="A1759" s="38"/>
      <c r="B1759"/>
      <c r="C1759"/>
      <c r="D1759"/>
      <c r="E1759"/>
      <c r="F1759"/>
      <c r="G1759"/>
      <c r="H1759"/>
      <c r="I1759"/>
      <c r="J1759"/>
      <c r="K1759" s="242"/>
      <c r="L1759"/>
      <c r="M1759"/>
      <c r="N1759"/>
      <c r="O1759"/>
      <c r="P1759"/>
      <c r="Q1759"/>
    </row>
    <row r="1760" spans="1:17" ht="14.1" customHeight="1">
      <c r="A1760" s="38"/>
      <c r="B1760"/>
      <c r="C1760"/>
      <c r="D1760"/>
      <c r="E1760"/>
      <c r="F1760"/>
      <c r="G1760"/>
      <c r="H1760"/>
      <c r="I1760"/>
      <c r="J1760"/>
      <c r="K1760" s="242"/>
      <c r="L1760"/>
      <c r="M1760"/>
      <c r="N1760"/>
      <c r="O1760"/>
      <c r="P1760"/>
      <c r="Q1760"/>
    </row>
    <row r="1761" spans="1:17" ht="14.1" customHeight="1">
      <c r="A1761" s="38"/>
      <c r="B1761"/>
      <c r="C1761"/>
      <c r="D1761"/>
      <c r="E1761"/>
      <c r="F1761"/>
      <c r="G1761"/>
      <c r="H1761"/>
      <c r="I1761"/>
      <c r="J1761"/>
      <c r="K1761" s="242"/>
      <c r="L1761"/>
      <c r="M1761"/>
      <c r="N1761"/>
      <c r="O1761"/>
      <c r="P1761"/>
      <c r="Q1761"/>
    </row>
    <row r="1762" spans="1:17" ht="14.1" customHeight="1">
      <c r="A1762" s="38"/>
      <c r="B1762"/>
      <c r="C1762"/>
      <c r="D1762"/>
      <c r="E1762"/>
      <c r="F1762"/>
      <c r="G1762"/>
      <c r="H1762"/>
      <c r="I1762"/>
      <c r="J1762"/>
      <c r="K1762" s="242"/>
      <c r="L1762"/>
      <c r="M1762"/>
      <c r="N1762"/>
      <c r="O1762"/>
      <c r="P1762"/>
      <c r="Q1762"/>
    </row>
    <row r="1763" spans="1:17" ht="14.1" customHeight="1">
      <c r="A1763" s="38"/>
      <c r="B1763"/>
      <c r="C1763"/>
      <c r="D1763"/>
      <c r="E1763"/>
      <c r="F1763"/>
      <c r="G1763"/>
      <c r="H1763"/>
      <c r="I1763"/>
      <c r="J1763"/>
      <c r="K1763" s="242"/>
      <c r="L1763"/>
      <c r="M1763"/>
      <c r="N1763"/>
      <c r="O1763"/>
      <c r="P1763"/>
      <c r="Q1763"/>
    </row>
    <row r="1764" spans="1:17" ht="14.1" customHeight="1">
      <c r="A1764" s="38"/>
      <c r="B1764"/>
      <c r="C1764"/>
      <c r="D1764"/>
      <c r="E1764"/>
      <c r="F1764"/>
      <c r="G1764"/>
      <c r="H1764"/>
      <c r="I1764"/>
      <c r="J1764"/>
      <c r="K1764" s="242"/>
      <c r="L1764"/>
      <c r="M1764"/>
      <c r="N1764"/>
      <c r="O1764"/>
      <c r="P1764"/>
      <c r="Q1764"/>
    </row>
    <row r="1765" spans="1:17" ht="14.1" customHeight="1">
      <c r="A1765" s="38"/>
      <c r="B1765"/>
      <c r="C1765"/>
      <c r="D1765"/>
      <c r="E1765"/>
      <c r="F1765"/>
      <c r="G1765"/>
      <c r="H1765"/>
      <c r="I1765"/>
      <c r="J1765"/>
      <c r="K1765" s="242"/>
      <c r="L1765"/>
      <c r="M1765"/>
      <c r="N1765"/>
      <c r="O1765"/>
      <c r="P1765"/>
      <c r="Q1765"/>
    </row>
    <row r="1766" spans="1:17" ht="14.1" customHeight="1">
      <c r="A1766" s="38"/>
      <c r="B1766"/>
      <c r="C1766"/>
      <c r="D1766"/>
      <c r="E1766"/>
      <c r="F1766"/>
      <c r="G1766"/>
      <c r="H1766"/>
      <c r="I1766"/>
      <c r="J1766"/>
      <c r="K1766" s="242"/>
      <c r="L1766"/>
      <c r="M1766"/>
      <c r="N1766"/>
      <c r="O1766"/>
      <c r="P1766"/>
      <c r="Q1766"/>
    </row>
    <row r="1767" spans="1:17" ht="14.1" customHeight="1">
      <c r="A1767" s="38"/>
      <c r="B1767"/>
      <c r="C1767"/>
      <c r="D1767"/>
      <c r="E1767"/>
      <c r="F1767"/>
      <c r="G1767"/>
      <c r="H1767"/>
      <c r="I1767"/>
      <c r="J1767"/>
      <c r="K1767" s="242"/>
      <c r="L1767"/>
      <c r="M1767"/>
      <c r="N1767"/>
      <c r="O1767"/>
      <c r="P1767"/>
      <c r="Q1767"/>
    </row>
    <row r="1768" spans="1:17" ht="14.1" customHeight="1">
      <c r="A1768" s="38"/>
      <c r="B1768"/>
      <c r="C1768"/>
      <c r="D1768"/>
      <c r="E1768"/>
      <c r="F1768"/>
      <c r="G1768"/>
      <c r="H1768"/>
      <c r="I1768"/>
      <c r="J1768"/>
      <c r="K1768" s="242"/>
      <c r="L1768"/>
      <c r="M1768"/>
      <c r="N1768"/>
      <c r="O1768"/>
      <c r="P1768"/>
      <c r="Q1768"/>
    </row>
    <row r="1769" spans="1:17" ht="14.1" customHeight="1">
      <c r="A1769" s="38"/>
      <c r="B1769"/>
      <c r="C1769"/>
      <c r="D1769"/>
      <c r="E1769"/>
      <c r="F1769"/>
      <c r="G1769"/>
      <c r="H1769"/>
      <c r="I1769"/>
      <c r="J1769"/>
      <c r="K1769" s="242"/>
      <c r="L1769"/>
      <c r="M1769"/>
      <c r="N1769"/>
      <c r="O1769"/>
      <c r="P1769"/>
      <c r="Q1769"/>
    </row>
    <row r="1770" spans="1:17" ht="14.1" customHeight="1">
      <c r="A1770" s="38"/>
      <c r="B1770"/>
      <c r="C1770"/>
      <c r="D1770"/>
      <c r="E1770"/>
      <c r="F1770"/>
      <c r="G1770"/>
      <c r="H1770"/>
      <c r="I1770"/>
      <c r="J1770"/>
      <c r="K1770" s="242"/>
      <c r="L1770"/>
      <c r="M1770"/>
      <c r="N1770"/>
      <c r="O1770"/>
      <c r="P1770"/>
      <c r="Q1770"/>
    </row>
    <row r="1771" spans="1:17" ht="14.1" customHeight="1">
      <c r="A1771" s="38"/>
      <c r="B1771"/>
      <c r="C1771"/>
      <c r="D1771"/>
      <c r="E1771"/>
      <c r="F1771"/>
      <c r="G1771"/>
      <c r="H1771"/>
      <c r="I1771"/>
      <c r="J1771"/>
      <c r="K1771" s="242"/>
      <c r="L1771"/>
      <c r="M1771"/>
      <c r="N1771"/>
      <c r="O1771"/>
      <c r="P1771"/>
      <c r="Q1771"/>
    </row>
    <row r="1772" spans="1:17" ht="14.1" customHeight="1">
      <c r="A1772" s="38"/>
      <c r="B1772"/>
      <c r="C1772"/>
      <c r="D1772"/>
      <c r="E1772"/>
      <c r="F1772"/>
      <c r="G1772"/>
      <c r="H1772"/>
      <c r="I1772"/>
      <c r="J1772"/>
      <c r="K1772" s="242"/>
      <c r="L1772"/>
      <c r="M1772"/>
      <c r="N1772"/>
      <c r="O1772"/>
      <c r="P1772"/>
      <c r="Q1772"/>
    </row>
    <row r="1773" spans="1:17" ht="14.1" customHeight="1">
      <c r="A1773" s="38"/>
      <c r="B1773"/>
      <c r="C1773"/>
      <c r="D1773"/>
      <c r="E1773"/>
      <c r="F1773"/>
      <c r="G1773"/>
      <c r="H1773"/>
      <c r="I1773"/>
      <c r="J1773"/>
      <c r="K1773" s="242"/>
      <c r="L1773"/>
      <c r="M1773"/>
      <c r="N1773"/>
      <c r="O1773"/>
      <c r="P1773"/>
      <c r="Q1773"/>
    </row>
    <row r="1774" spans="1:17" ht="14.1" customHeight="1">
      <c r="A1774" s="38"/>
      <c r="B1774"/>
      <c r="C1774"/>
      <c r="D1774"/>
      <c r="E1774"/>
      <c r="F1774"/>
      <c r="G1774"/>
      <c r="H1774"/>
      <c r="I1774"/>
      <c r="J1774"/>
      <c r="K1774" s="242"/>
      <c r="L1774"/>
      <c r="M1774"/>
      <c r="N1774"/>
      <c r="O1774"/>
      <c r="P1774"/>
      <c r="Q1774"/>
    </row>
    <row r="1775" spans="1:17" ht="14.1" customHeight="1">
      <c r="A1775" s="38"/>
      <c r="B1775"/>
      <c r="C1775"/>
      <c r="D1775"/>
      <c r="E1775"/>
      <c r="F1775"/>
      <c r="G1775"/>
      <c r="H1775"/>
      <c r="I1775"/>
      <c r="J1775"/>
      <c r="K1775" s="242"/>
      <c r="L1775"/>
      <c r="M1775"/>
      <c r="N1775"/>
      <c r="O1775"/>
      <c r="P1775"/>
      <c r="Q1775"/>
    </row>
    <row r="1776" spans="1:17" ht="14.1" customHeight="1">
      <c r="A1776" s="38"/>
      <c r="B1776"/>
      <c r="C1776"/>
      <c r="D1776"/>
      <c r="E1776"/>
      <c r="F1776"/>
      <c r="G1776"/>
      <c r="H1776"/>
      <c r="I1776"/>
      <c r="J1776"/>
      <c r="K1776" s="242"/>
      <c r="L1776"/>
      <c r="M1776"/>
      <c r="N1776"/>
      <c r="O1776"/>
      <c r="P1776"/>
      <c r="Q1776"/>
    </row>
    <row r="1777" spans="1:17" ht="14.1" customHeight="1">
      <c r="A1777" s="38"/>
      <c r="B1777"/>
      <c r="C1777"/>
      <c r="D1777"/>
      <c r="E1777"/>
      <c r="F1777"/>
      <c r="G1777"/>
      <c r="H1777"/>
      <c r="I1777"/>
      <c r="J1777"/>
      <c r="K1777" s="242"/>
      <c r="L1777"/>
      <c r="M1777"/>
      <c r="N1777"/>
      <c r="O1777"/>
      <c r="P1777"/>
      <c r="Q1777"/>
    </row>
    <row r="1778" spans="1:17" ht="14.1" customHeight="1">
      <c r="A1778" s="38"/>
      <c r="B1778"/>
      <c r="C1778"/>
      <c r="D1778"/>
      <c r="E1778"/>
      <c r="F1778"/>
      <c r="G1778"/>
      <c r="H1778"/>
      <c r="I1778"/>
      <c r="J1778"/>
      <c r="K1778" s="242"/>
      <c r="L1778"/>
      <c r="M1778"/>
      <c r="N1778"/>
      <c r="O1778"/>
      <c r="P1778"/>
      <c r="Q1778"/>
    </row>
    <row r="1779" spans="1:17" ht="14.1" customHeight="1">
      <c r="A1779" s="38"/>
      <c r="B1779"/>
      <c r="C1779"/>
      <c r="D1779"/>
      <c r="E1779"/>
      <c r="F1779"/>
      <c r="G1779"/>
      <c r="H1779"/>
      <c r="I1779"/>
      <c r="J1779"/>
      <c r="K1779" s="242"/>
      <c r="L1779"/>
      <c r="M1779"/>
      <c r="N1779"/>
      <c r="O1779"/>
      <c r="P1779"/>
      <c r="Q1779"/>
    </row>
    <row r="1780" spans="1:17" ht="14.1" customHeight="1">
      <c r="A1780" s="38"/>
      <c r="B1780"/>
      <c r="C1780"/>
      <c r="D1780"/>
      <c r="E1780"/>
      <c r="F1780"/>
      <c r="G1780"/>
      <c r="H1780"/>
      <c r="I1780"/>
      <c r="J1780"/>
      <c r="K1780" s="242"/>
      <c r="L1780"/>
      <c r="M1780"/>
      <c r="N1780"/>
      <c r="O1780"/>
      <c r="P1780"/>
      <c r="Q1780"/>
    </row>
    <row r="1781" spans="1:17" ht="14.1" customHeight="1">
      <c r="A1781" s="38"/>
      <c r="B1781"/>
      <c r="C1781"/>
      <c r="D1781"/>
      <c r="E1781"/>
      <c r="F1781"/>
      <c r="G1781"/>
      <c r="H1781"/>
      <c r="I1781"/>
      <c r="J1781"/>
      <c r="K1781" s="242"/>
      <c r="L1781"/>
      <c r="M1781"/>
      <c r="N1781"/>
      <c r="O1781"/>
      <c r="P1781"/>
      <c r="Q1781"/>
    </row>
    <row r="1782" spans="1:17" ht="14.1" customHeight="1">
      <c r="A1782" s="38"/>
      <c r="B1782"/>
      <c r="C1782"/>
      <c r="D1782"/>
      <c r="E1782"/>
      <c r="F1782"/>
      <c r="G1782"/>
      <c r="H1782"/>
      <c r="I1782"/>
      <c r="J1782"/>
      <c r="K1782" s="242"/>
      <c r="L1782"/>
      <c r="M1782"/>
      <c r="N1782"/>
      <c r="O1782"/>
      <c r="P1782"/>
      <c r="Q1782"/>
    </row>
    <row r="1783" spans="1:17" ht="14.1" customHeight="1">
      <c r="A1783" s="38"/>
      <c r="B1783"/>
      <c r="C1783"/>
      <c r="D1783"/>
      <c r="E1783"/>
      <c r="F1783"/>
      <c r="G1783"/>
      <c r="H1783"/>
      <c r="I1783"/>
      <c r="J1783"/>
      <c r="K1783" s="242"/>
      <c r="L1783"/>
      <c r="M1783"/>
      <c r="N1783"/>
      <c r="O1783"/>
      <c r="P1783"/>
      <c r="Q1783"/>
    </row>
    <row r="1784" spans="1:17" ht="14.1" customHeight="1">
      <c r="A1784" s="38"/>
      <c r="B1784"/>
      <c r="C1784"/>
      <c r="D1784"/>
      <c r="E1784"/>
      <c r="F1784"/>
      <c r="G1784"/>
      <c r="H1784"/>
      <c r="I1784"/>
      <c r="J1784"/>
      <c r="K1784" s="242"/>
      <c r="L1784"/>
      <c r="M1784"/>
      <c r="N1784"/>
      <c r="O1784"/>
      <c r="P1784"/>
      <c r="Q1784"/>
    </row>
    <row r="1785" spans="1:17" ht="14.1" customHeight="1">
      <c r="A1785" s="38"/>
      <c r="B1785"/>
      <c r="C1785"/>
      <c r="D1785"/>
      <c r="E1785"/>
      <c r="F1785"/>
      <c r="G1785"/>
      <c r="H1785"/>
      <c r="I1785"/>
      <c r="J1785"/>
      <c r="K1785" s="242"/>
      <c r="L1785"/>
      <c r="M1785"/>
      <c r="N1785"/>
      <c r="O1785"/>
      <c r="P1785"/>
      <c r="Q1785"/>
    </row>
    <row r="1786" spans="1:17" ht="14.1" customHeight="1">
      <c r="A1786" s="38"/>
      <c r="B1786"/>
      <c r="C1786"/>
      <c r="D1786"/>
      <c r="E1786"/>
      <c r="F1786"/>
      <c r="G1786"/>
      <c r="H1786"/>
      <c r="I1786"/>
      <c r="J1786"/>
      <c r="K1786" s="242"/>
      <c r="L1786"/>
      <c r="M1786"/>
      <c r="N1786"/>
      <c r="O1786"/>
      <c r="P1786"/>
      <c r="Q1786"/>
    </row>
    <row r="1787" spans="1:17" ht="14.1" customHeight="1">
      <c r="A1787" s="38"/>
      <c r="B1787"/>
      <c r="C1787"/>
      <c r="D1787"/>
      <c r="E1787"/>
      <c r="F1787"/>
      <c r="G1787"/>
      <c r="H1787"/>
      <c r="I1787"/>
      <c r="J1787"/>
      <c r="K1787" s="242"/>
      <c r="L1787"/>
      <c r="M1787"/>
      <c r="N1787"/>
      <c r="O1787"/>
      <c r="P1787"/>
      <c r="Q1787"/>
    </row>
    <row r="1788" spans="1:17" ht="14.1" customHeight="1">
      <c r="A1788" s="38"/>
      <c r="B1788"/>
      <c r="C1788"/>
      <c r="D1788"/>
      <c r="E1788"/>
      <c r="F1788"/>
      <c r="G1788"/>
      <c r="H1788"/>
      <c r="I1788"/>
      <c r="J1788"/>
      <c r="K1788" s="242"/>
      <c r="L1788"/>
      <c r="M1788"/>
      <c r="N1788"/>
      <c r="O1788"/>
      <c r="P1788"/>
      <c r="Q1788"/>
    </row>
    <row r="1789" spans="1:17" ht="14.1" customHeight="1">
      <c r="A1789" s="38"/>
      <c r="B1789"/>
      <c r="C1789"/>
      <c r="D1789"/>
      <c r="E1789"/>
      <c r="F1789"/>
      <c r="G1789"/>
      <c r="H1789"/>
      <c r="I1789"/>
      <c r="J1789"/>
      <c r="K1789" s="242"/>
      <c r="L1789"/>
      <c r="M1789"/>
      <c r="N1789"/>
      <c r="O1789"/>
      <c r="P1789"/>
      <c r="Q1789"/>
    </row>
    <row r="1790" spans="1:17" ht="14.1" customHeight="1">
      <c r="A1790" s="38"/>
      <c r="B1790"/>
      <c r="C1790"/>
      <c r="D1790"/>
      <c r="E1790"/>
      <c r="F1790"/>
      <c r="G1790"/>
      <c r="H1790"/>
      <c r="I1790"/>
      <c r="J1790"/>
      <c r="K1790" s="242"/>
      <c r="L1790"/>
      <c r="M1790"/>
      <c r="N1790"/>
      <c r="O1790"/>
      <c r="P1790"/>
      <c r="Q1790"/>
    </row>
    <row r="1791" spans="1:17" ht="14.1" customHeight="1">
      <c r="A1791" s="38"/>
      <c r="B1791"/>
      <c r="C1791"/>
      <c r="D1791"/>
      <c r="E1791"/>
      <c r="F1791"/>
      <c r="G1791"/>
      <c r="H1791"/>
      <c r="I1791"/>
      <c r="J1791"/>
      <c r="K1791" s="242"/>
      <c r="L1791"/>
      <c r="M1791"/>
      <c r="N1791"/>
      <c r="O1791"/>
      <c r="P1791"/>
      <c r="Q1791"/>
    </row>
    <row r="1792" spans="1:17" ht="14.1" customHeight="1">
      <c r="A1792" s="38"/>
      <c r="B1792"/>
      <c r="C1792"/>
      <c r="D1792"/>
      <c r="E1792"/>
      <c r="F1792"/>
      <c r="G1792"/>
      <c r="H1792"/>
      <c r="I1792"/>
      <c r="J1792"/>
      <c r="K1792" s="242"/>
      <c r="L1792"/>
      <c r="M1792"/>
      <c r="N1792"/>
      <c r="O1792"/>
      <c r="P1792"/>
      <c r="Q1792"/>
    </row>
    <row r="1793" spans="1:17" ht="14.1" customHeight="1">
      <c r="A1793" s="38"/>
      <c r="B1793"/>
      <c r="C1793"/>
      <c r="D1793"/>
      <c r="E1793"/>
      <c r="F1793"/>
      <c r="G1793"/>
      <c r="H1793"/>
      <c r="I1793"/>
      <c r="J1793"/>
      <c r="K1793" s="242"/>
      <c r="L1793"/>
      <c r="M1793"/>
      <c r="N1793"/>
      <c r="O1793"/>
      <c r="P1793"/>
      <c r="Q1793"/>
    </row>
    <row r="1794" spans="1:17" ht="14.1" customHeight="1">
      <c r="A1794" s="38"/>
      <c r="B1794"/>
      <c r="C1794"/>
      <c r="D1794"/>
      <c r="E1794"/>
      <c r="F1794"/>
      <c r="G1794"/>
      <c r="H1794"/>
      <c r="I1794"/>
      <c r="J1794"/>
      <c r="K1794" s="242"/>
      <c r="L1794"/>
      <c r="M1794"/>
      <c r="N1794"/>
      <c r="O1794"/>
      <c r="P1794"/>
      <c r="Q1794"/>
    </row>
    <row r="1795" spans="1:17" ht="14.1" customHeight="1">
      <c r="A1795" s="38"/>
      <c r="B1795"/>
      <c r="C1795"/>
      <c r="D1795"/>
      <c r="E1795"/>
      <c r="F1795"/>
      <c r="G1795"/>
      <c r="H1795"/>
      <c r="I1795"/>
      <c r="J1795"/>
      <c r="K1795" s="242"/>
      <c r="L1795"/>
      <c r="M1795"/>
      <c r="N1795"/>
      <c r="O1795"/>
      <c r="P1795"/>
      <c r="Q1795"/>
    </row>
    <row r="1796" spans="1:17" ht="14.1" customHeight="1">
      <c r="A1796" s="38"/>
      <c r="B1796"/>
      <c r="C1796"/>
      <c r="D1796"/>
      <c r="E1796"/>
      <c r="F1796"/>
      <c r="G1796"/>
      <c r="H1796"/>
      <c r="I1796"/>
      <c r="J1796"/>
      <c r="K1796" s="242"/>
      <c r="L1796"/>
      <c r="M1796"/>
      <c r="N1796"/>
      <c r="O1796"/>
      <c r="P1796"/>
      <c r="Q1796"/>
    </row>
    <row r="1797" spans="1:17" ht="14.1" customHeight="1">
      <c r="A1797" s="38"/>
      <c r="B1797"/>
      <c r="C1797"/>
      <c r="D1797"/>
      <c r="E1797"/>
      <c r="F1797"/>
      <c r="G1797"/>
      <c r="H1797"/>
      <c r="I1797"/>
      <c r="J1797"/>
      <c r="K1797" s="242"/>
      <c r="L1797"/>
      <c r="M1797"/>
      <c r="N1797"/>
      <c r="O1797"/>
      <c r="P1797"/>
      <c r="Q1797"/>
    </row>
    <row r="1798" spans="1:17" ht="14.1" customHeight="1">
      <c r="A1798" s="38"/>
      <c r="B1798"/>
      <c r="C1798"/>
      <c r="D1798"/>
      <c r="E1798"/>
      <c r="F1798"/>
      <c r="G1798"/>
      <c r="H1798"/>
      <c r="I1798"/>
      <c r="J1798"/>
      <c r="K1798" s="242"/>
      <c r="L1798"/>
      <c r="M1798"/>
      <c r="N1798"/>
      <c r="O1798"/>
      <c r="P1798"/>
      <c r="Q1798"/>
    </row>
    <row r="1799" spans="1:17" ht="14.1" customHeight="1">
      <c r="A1799" s="38"/>
      <c r="B1799"/>
      <c r="C1799"/>
      <c r="D1799"/>
      <c r="E1799"/>
      <c r="F1799"/>
      <c r="G1799"/>
      <c r="H1799"/>
      <c r="I1799"/>
      <c r="J1799"/>
      <c r="K1799" s="242"/>
      <c r="L1799"/>
      <c r="M1799"/>
      <c r="N1799"/>
      <c r="O1799"/>
      <c r="P1799"/>
      <c r="Q1799"/>
    </row>
    <row r="1800" spans="1:17" ht="14.1" customHeight="1">
      <c r="A1800" s="38"/>
      <c r="B1800"/>
      <c r="C1800"/>
      <c r="D1800"/>
      <c r="E1800"/>
      <c r="F1800"/>
      <c r="G1800"/>
      <c r="H1800"/>
      <c r="I1800"/>
      <c r="J1800"/>
      <c r="K1800" s="242"/>
      <c r="L1800"/>
      <c r="M1800"/>
      <c r="N1800"/>
      <c r="O1800"/>
      <c r="P1800"/>
      <c r="Q1800"/>
    </row>
    <row r="1801" spans="1:17" ht="14.1" customHeight="1">
      <c r="A1801" s="38"/>
      <c r="B1801"/>
      <c r="C1801"/>
      <c r="D1801"/>
      <c r="E1801"/>
      <c r="F1801"/>
      <c r="G1801"/>
      <c r="H1801"/>
      <c r="I1801"/>
      <c r="J1801"/>
      <c r="K1801" s="242"/>
      <c r="L1801"/>
      <c r="M1801"/>
      <c r="N1801"/>
      <c r="O1801"/>
      <c r="P1801"/>
      <c r="Q1801"/>
    </row>
    <row r="1802" spans="1:17" ht="14.1" customHeight="1">
      <c r="A1802" s="38"/>
      <c r="B1802"/>
      <c r="C1802"/>
      <c r="D1802"/>
      <c r="E1802"/>
      <c r="F1802"/>
      <c r="G1802"/>
      <c r="H1802"/>
      <c r="I1802"/>
      <c r="J1802"/>
      <c r="K1802" s="242"/>
      <c r="L1802"/>
      <c r="M1802"/>
      <c r="N1802"/>
      <c r="O1802"/>
      <c r="P1802"/>
      <c r="Q1802"/>
    </row>
    <row r="1803" spans="1:17" ht="14.1" customHeight="1">
      <c r="A1803" s="38"/>
      <c r="B1803"/>
      <c r="C1803"/>
      <c r="D1803"/>
      <c r="E1803"/>
      <c r="F1803"/>
      <c r="G1803"/>
      <c r="H1803"/>
      <c r="I1803"/>
      <c r="J1803"/>
      <c r="K1803" s="242"/>
      <c r="L1803"/>
      <c r="M1803"/>
      <c r="N1803"/>
      <c r="O1803"/>
      <c r="P1803"/>
      <c r="Q1803"/>
    </row>
    <row r="1804" spans="1:17" ht="14.1" customHeight="1">
      <c r="A1804" s="38"/>
      <c r="B1804"/>
      <c r="C1804"/>
      <c r="D1804"/>
      <c r="E1804"/>
      <c r="F1804"/>
      <c r="G1804"/>
      <c r="H1804"/>
      <c r="I1804"/>
      <c r="J1804"/>
      <c r="K1804" s="242"/>
      <c r="L1804"/>
      <c r="M1804"/>
      <c r="N1804"/>
      <c r="O1804"/>
      <c r="P1804"/>
      <c r="Q1804"/>
    </row>
    <row r="1805" spans="1:17" ht="14.1" customHeight="1">
      <c r="A1805" s="38"/>
      <c r="B1805"/>
      <c r="C1805"/>
      <c r="D1805"/>
      <c r="E1805"/>
      <c r="F1805"/>
      <c r="G1805"/>
      <c r="H1805"/>
      <c r="I1805"/>
      <c r="J1805"/>
      <c r="K1805" s="242"/>
      <c r="L1805"/>
      <c r="M1805"/>
      <c r="N1805"/>
      <c r="O1805"/>
      <c r="P1805"/>
      <c r="Q1805"/>
    </row>
    <row r="1806" spans="1:17" ht="14.1" customHeight="1">
      <c r="A1806" s="38"/>
      <c r="B1806"/>
      <c r="C1806"/>
      <c r="D1806"/>
      <c r="E1806"/>
      <c r="F1806"/>
      <c r="G1806"/>
      <c r="H1806"/>
      <c r="I1806"/>
      <c r="J1806"/>
      <c r="K1806" s="242"/>
      <c r="L1806"/>
      <c r="M1806"/>
      <c r="N1806"/>
      <c r="O1806"/>
      <c r="P1806"/>
      <c r="Q1806"/>
    </row>
    <row r="1807" spans="1:17" ht="14.1" customHeight="1">
      <c r="A1807" s="38"/>
      <c r="B1807"/>
      <c r="C1807"/>
      <c r="D1807"/>
      <c r="E1807"/>
      <c r="F1807"/>
      <c r="G1807"/>
      <c r="H1807"/>
      <c r="I1807"/>
      <c r="J1807"/>
      <c r="K1807" s="242"/>
      <c r="L1807"/>
      <c r="M1807"/>
      <c r="N1807"/>
      <c r="O1807"/>
      <c r="P1807"/>
      <c r="Q1807"/>
    </row>
    <row r="1808" spans="1:17" ht="14.1" customHeight="1">
      <c r="A1808" s="38"/>
      <c r="B1808"/>
      <c r="C1808"/>
      <c r="D1808"/>
      <c r="E1808"/>
      <c r="F1808"/>
      <c r="G1808"/>
      <c r="H1808"/>
      <c r="I1808"/>
      <c r="J1808"/>
      <c r="K1808" s="242"/>
      <c r="L1808"/>
      <c r="M1808"/>
      <c r="N1808"/>
      <c r="O1808"/>
      <c r="P1808"/>
      <c r="Q1808"/>
    </row>
    <row r="1809" spans="1:17" ht="14.1" customHeight="1">
      <c r="A1809" s="38"/>
      <c r="B1809"/>
      <c r="C1809"/>
      <c r="D1809"/>
      <c r="E1809"/>
      <c r="F1809"/>
      <c r="G1809"/>
      <c r="H1809"/>
      <c r="I1809"/>
      <c r="J1809"/>
      <c r="K1809" s="242"/>
      <c r="L1809"/>
      <c r="M1809"/>
      <c r="N1809"/>
      <c r="O1809"/>
      <c r="P1809"/>
      <c r="Q1809"/>
    </row>
    <row r="1810" spans="1:17" ht="14.1" customHeight="1">
      <c r="A1810" s="38"/>
      <c r="B1810"/>
      <c r="C1810"/>
      <c r="D1810"/>
      <c r="E1810"/>
      <c r="F1810"/>
      <c r="G1810"/>
      <c r="H1810"/>
      <c r="I1810"/>
      <c r="J1810"/>
      <c r="K1810" s="242"/>
      <c r="L1810"/>
      <c r="M1810"/>
      <c r="N1810"/>
      <c r="O1810"/>
      <c r="P1810"/>
      <c r="Q1810"/>
    </row>
    <row r="1811" spans="1:17" ht="14.1" customHeight="1">
      <c r="A1811" s="38"/>
      <c r="B1811"/>
      <c r="C1811"/>
      <c r="D1811"/>
      <c r="E1811"/>
      <c r="F1811"/>
      <c r="G1811"/>
      <c r="H1811"/>
      <c r="I1811"/>
      <c r="J1811"/>
      <c r="K1811" s="242"/>
      <c r="L1811"/>
      <c r="M1811"/>
      <c r="N1811"/>
      <c r="O1811"/>
      <c r="P1811"/>
      <c r="Q1811"/>
    </row>
    <row r="1812" spans="1:17" ht="14.1" customHeight="1">
      <c r="A1812" s="38"/>
      <c r="B1812"/>
      <c r="C1812"/>
      <c r="D1812"/>
      <c r="E1812"/>
      <c r="F1812"/>
      <c r="G1812"/>
      <c r="H1812"/>
      <c r="I1812"/>
      <c r="J1812"/>
      <c r="K1812" s="242"/>
      <c r="L1812"/>
      <c r="M1812"/>
      <c r="N1812"/>
      <c r="O1812"/>
      <c r="P1812"/>
      <c r="Q1812"/>
    </row>
    <row r="1813" spans="1:17" ht="14.1" customHeight="1">
      <c r="A1813" s="38"/>
      <c r="B1813"/>
      <c r="C1813"/>
      <c r="D1813"/>
      <c r="E1813"/>
      <c r="F1813"/>
      <c r="G1813"/>
      <c r="H1813"/>
      <c r="I1813"/>
      <c r="J1813"/>
      <c r="K1813" s="242"/>
      <c r="L1813"/>
      <c r="M1813"/>
      <c r="N1813"/>
      <c r="O1813"/>
      <c r="P1813"/>
      <c r="Q1813"/>
    </row>
    <row r="1814" spans="1:17" ht="14.1" customHeight="1">
      <c r="A1814" s="38"/>
      <c r="B1814"/>
      <c r="C1814"/>
      <c r="D1814"/>
      <c r="E1814"/>
      <c r="F1814"/>
      <c r="G1814"/>
      <c r="H1814"/>
      <c r="I1814"/>
      <c r="J1814"/>
      <c r="K1814" s="242"/>
      <c r="L1814"/>
      <c r="M1814"/>
      <c r="N1814"/>
      <c r="O1814"/>
      <c r="P1814"/>
      <c r="Q1814"/>
    </row>
    <row r="1815" spans="1:17" ht="14.1" customHeight="1">
      <c r="A1815" s="38"/>
      <c r="B1815"/>
      <c r="C1815"/>
      <c r="D1815"/>
      <c r="E1815"/>
      <c r="F1815"/>
      <c r="G1815"/>
      <c r="H1815"/>
      <c r="I1815"/>
      <c r="J1815"/>
      <c r="K1815" s="242"/>
      <c r="L1815"/>
      <c r="M1815"/>
      <c r="N1815"/>
      <c r="O1815"/>
      <c r="P1815"/>
      <c r="Q1815"/>
    </row>
    <row r="1816" spans="1:17" ht="14.1" customHeight="1">
      <c r="A1816" s="38"/>
      <c r="B1816"/>
      <c r="C1816"/>
      <c r="D1816"/>
      <c r="E1816"/>
      <c r="F1816"/>
      <c r="G1816"/>
      <c r="H1816"/>
      <c r="I1816"/>
      <c r="J1816"/>
      <c r="K1816" s="242"/>
      <c r="L1816"/>
      <c r="M1816"/>
      <c r="N1816"/>
      <c r="O1816"/>
      <c r="P1816"/>
      <c r="Q1816"/>
    </row>
    <row r="1817" spans="1:17" ht="14.1" customHeight="1">
      <c r="A1817" s="38"/>
      <c r="B1817"/>
      <c r="C1817"/>
      <c r="D1817"/>
      <c r="E1817"/>
      <c r="F1817"/>
      <c r="G1817"/>
      <c r="H1817"/>
      <c r="I1817"/>
      <c r="J1817"/>
      <c r="K1817" s="242"/>
      <c r="L1817"/>
      <c r="M1817"/>
      <c r="N1817"/>
      <c r="O1817"/>
      <c r="P1817"/>
      <c r="Q1817"/>
    </row>
    <row r="1818" spans="1:17" ht="14.1" customHeight="1">
      <c r="A1818" s="38"/>
      <c r="B1818"/>
      <c r="C1818"/>
      <c r="D1818"/>
      <c r="E1818"/>
      <c r="F1818"/>
      <c r="G1818"/>
      <c r="H1818"/>
      <c r="I1818"/>
      <c r="J1818"/>
      <c r="K1818" s="242"/>
      <c r="L1818"/>
      <c r="M1818"/>
      <c r="N1818"/>
      <c r="O1818"/>
      <c r="P1818"/>
      <c r="Q1818"/>
    </row>
    <row r="1819" spans="1:17" ht="14.1" customHeight="1">
      <c r="A1819" s="38"/>
      <c r="B1819"/>
      <c r="C1819"/>
      <c r="D1819"/>
      <c r="E1819"/>
      <c r="F1819"/>
      <c r="G1819"/>
      <c r="H1819"/>
      <c r="I1819"/>
      <c r="J1819"/>
      <c r="K1819" s="242"/>
      <c r="L1819"/>
      <c r="M1819"/>
      <c r="N1819"/>
      <c r="O1819"/>
      <c r="P1819"/>
      <c r="Q1819"/>
    </row>
    <row r="1820" spans="1:17" ht="14.1" customHeight="1">
      <c r="A1820" s="38"/>
      <c r="B1820"/>
      <c r="C1820"/>
      <c r="D1820"/>
      <c r="E1820"/>
      <c r="F1820"/>
      <c r="G1820"/>
      <c r="H1820"/>
      <c r="I1820"/>
      <c r="J1820"/>
      <c r="K1820" s="242"/>
      <c r="L1820"/>
      <c r="M1820"/>
      <c r="N1820"/>
      <c r="O1820"/>
      <c r="P1820"/>
      <c r="Q1820"/>
    </row>
    <row r="1821" spans="1:17" ht="14.1" customHeight="1">
      <c r="A1821" s="38"/>
      <c r="B1821"/>
      <c r="C1821"/>
      <c r="D1821"/>
      <c r="E1821"/>
      <c r="F1821"/>
      <c r="G1821"/>
      <c r="H1821"/>
      <c r="I1821"/>
      <c r="J1821"/>
      <c r="K1821" s="242"/>
      <c r="L1821"/>
      <c r="M1821"/>
      <c r="N1821"/>
      <c r="O1821"/>
      <c r="P1821"/>
      <c r="Q1821"/>
    </row>
    <row r="1822" spans="1:17" ht="14.1" customHeight="1">
      <c r="A1822" s="38"/>
      <c r="B1822"/>
      <c r="C1822"/>
      <c r="D1822"/>
      <c r="E1822"/>
      <c r="F1822"/>
      <c r="G1822"/>
      <c r="H1822"/>
      <c r="I1822"/>
      <c r="J1822"/>
      <c r="K1822" s="242"/>
      <c r="L1822"/>
      <c r="M1822"/>
      <c r="N1822"/>
      <c r="O1822"/>
      <c r="P1822"/>
      <c r="Q1822"/>
    </row>
    <row r="1823" spans="1:17" ht="14.1" customHeight="1">
      <c r="A1823" s="38"/>
      <c r="B1823"/>
      <c r="C1823"/>
      <c r="D1823"/>
      <c r="E1823"/>
      <c r="F1823"/>
      <c r="G1823"/>
      <c r="H1823"/>
      <c r="I1823"/>
      <c r="J1823"/>
      <c r="K1823" s="242"/>
      <c r="L1823"/>
      <c r="M1823"/>
      <c r="N1823"/>
      <c r="O1823"/>
      <c r="P1823"/>
      <c r="Q1823"/>
    </row>
    <row r="1824" spans="1:17" ht="14.1" customHeight="1">
      <c r="A1824" s="38"/>
      <c r="B1824"/>
      <c r="C1824"/>
      <c r="D1824"/>
      <c r="E1824"/>
      <c r="F1824"/>
      <c r="G1824"/>
      <c r="H1824"/>
      <c r="I1824"/>
      <c r="J1824"/>
      <c r="K1824" s="242"/>
      <c r="L1824"/>
      <c r="M1824"/>
      <c r="N1824"/>
      <c r="O1824"/>
      <c r="P1824"/>
      <c r="Q1824"/>
    </row>
    <row r="1825" spans="1:17" ht="14.1" customHeight="1">
      <c r="A1825" s="38"/>
      <c r="B1825"/>
      <c r="C1825"/>
      <c r="D1825"/>
      <c r="E1825"/>
      <c r="F1825"/>
      <c r="G1825"/>
      <c r="H1825"/>
      <c r="I1825"/>
      <c r="J1825"/>
      <c r="K1825" s="242"/>
      <c r="L1825"/>
      <c r="M1825"/>
      <c r="N1825"/>
      <c r="O1825"/>
      <c r="P1825"/>
      <c r="Q1825"/>
    </row>
    <row r="1826" spans="1:17" ht="14.1" customHeight="1">
      <c r="A1826" s="38"/>
      <c r="B1826"/>
      <c r="C1826"/>
      <c r="D1826"/>
      <c r="E1826"/>
      <c r="F1826"/>
      <c r="G1826"/>
      <c r="H1826"/>
      <c r="I1826"/>
      <c r="J1826"/>
      <c r="K1826" s="242"/>
      <c r="L1826"/>
      <c r="M1826"/>
      <c r="N1826"/>
      <c r="O1826"/>
      <c r="P1826"/>
      <c r="Q1826"/>
    </row>
    <row r="1827" spans="1:17" ht="14.1" customHeight="1">
      <c r="A1827" s="38"/>
      <c r="B1827"/>
      <c r="C1827"/>
      <c r="D1827"/>
      <c r="E1827"/>
      <c r="F1827"/>
      <c r="G1827"/>
      <c r="H1827"/>
      <c r="I1827"/>
      <c r="J1827"/>
      <c r="K1827" s="242"/>
      <c r="L1827"/>
      <c r="M1827"/>
      <c r="N1827"/>
      <c r="O1827"/>
      <c r="P1827"/>
      <c r="Q1827"/>
    </row>
    <row r="1828" spans="1:17" ht="14.1" customHeight="1">
      <c r="A1828" s="38"/>
      <c r="B1828"/>
      <c r="C1828"/>
      <c r="D1828"/>
      <c r="E1828"/>
      <c r="F1828"/>
      <c r="G1828"/>
      <c r="H1828"/>
      <c r="I1828"/>
      <c r="J1828"/>
      <c r="K1828" s="242"/>
      <c r="L1828"/>
      <c r="M1828"/>
      <c r="N1828"/>
      <c r="O1828"/>
      <c r="P1828"/>
      <c r="Q1828"/>
    </row>
    <row r="1829" spans="1:17" ht="14.1" customHeight="1">
      <c r="A1829" s="38"/>
      <c r="B1829"/>
      <c r="C1829"/>
      <c r="D1829"/>
      <c r="E1829"/>
      <c r="F1829"/>
      <c r="G1829"/>
      <c r="H1829"/>
      <c r="I1829"/>
      <c r="J1829"/>
      <c r="K1829" s="242"/>
      <c r="L1829"/>
      <c r="M1829"/>
      <c r="N1829"/>
      <c r="O1829"/>
      <c r="P1829"/>
      <c r="Q1829"/>
    </row>
    <row r="1830" spans="1:17" ht="14.1" customHeight="1">
      <c r="A1830" s="38"/>
      <c r="B1830"/>
      <c r="C1830"/>
      <c r="D1830"/>
      <c r="E1830"/>
      <c r="F1830"/>
      <c r="G1830"/>
      <c r="H1830"/>
      <c r="I1830"/>
      <c r="J1830"/>
      <c r="K1830" s="242"/>
      <c r="L1830"/>
      <c r="M1830"/>
      <c r="N1830"/>
      <c r="O1830"/>
      <c r="P1830"/>
      <c r="Q1830"/>
    </row>
    <row r="1831" spans="1:17" ht="14.1" customHeight="1">
      <c r="A1831" s="38"/>
      <c r="B1831"/>
      <c r="C1831"/>
      <c r="D1831"/>
      <c r="E1831"/>
      <c r="F1831"/>
      <c r="G1831"/>
      <c r="H1831"/>
      <c r="I1831"/>
      <c r="J1831"/>
      <c r="K1831" s="242"/>
      <c r="L1831"/>
      <c r="M1831"/>
      <c r="N1831"/>
      <c r="O1831"/>
      <c r="P1831"/>
      <c r="Q1831"/>
    </row>
    <row r="1832" spans="1:17" ht="14.1" customHeight="1">
      <c r="A1832" s="38"/>
      <c r="B1832"/>
      <c r="C1832"/>
      <c r="D1832"/>
      <c r="E1832"/>
      <c r="F1832"/>
      <c r="G1832"/>
      <c r="H1832"/>
      <c r="I1832"/>
      <c r="J1832"/>
      <c r="K1832" s="242"/>
      <c r="L1832"/>
      <c r="M1832"/>
      <c r="N1832"/>
      <c r="O1832"/>
      <c r="P1832"/>
      <c r="Q1832"/>
    </row>
    <row r="1833" spans="1:17" ht="14.1" customHeight="1">
      <c r="A1833" s="38"/>
      <c r="B1833"/>
      <c r="C1833"/>
      <c r="D1833"/>
      <c r="E1833"/>
      <c r="F1833"/>
      <c r="G1833"/>
      <c r="H1833"/>
      <c r="I1833"/>
      <c r="J1833"/>
      <c r="K1833" s="242"/>
      <c r="L1833"/>
      <c r="M1833"/>
      <c r="N1833"/>
      <c r="O1833"/>
      <c r="P1833"/>
      <c r="Q1833"/>
    </row>
    <row r="1834" spans="1:17" ht="14.1" customHeight="1">
      <c r="A1834" s="38"/>
      <c r="B1834"/>
      <c r="C1834"/>
      <c r="D1834"/>
      <c r="E1834"/>
      <c r="F1834"/>
      <c r="G1834"/>
      <c r="H1834"/>
      <c r="I1834"/>
      <c r="J1834"/>
      <c r="K1834" s="242"/>
      <c r="L1834"/>
      <c r="M1834"/>
      <c r="N1834"/>
      <c r="O1834"/>
      <c r="P1834"/>
      <c r="Q1834"/>
    </row>
    <row r="1835" spans="1:17" ht="14.1" customHeight="1">
      <c r="A1835" s="38"/>
      <c r="B1835"/>
      <c r="C1835"/>
      <c r="D1835"/>
      <c r="E1835"/>
      <c r="F1835"/>
      <c r="G1835"/>
      <c r="H1835"/>
      <c r="I1835"/>
      <c r="J1835"/>
      <c r="K1835" s="242"/>
      <c r="L1835"/>
      <c r="M1835"/>
      <c r="N1835"/>
      <c r="O1835"/>
      <c r="P1835"/>
      <c r="Q1835"/>
    </row>
    <row r="1836" spans="1:17" ht="14.1" customHeight="1">
      <c r="A1836" s="38"/>
      <c r="B1836"/>
      <c r="C1836"/>
      <c r="D1836"/>
      <c r="E1836"/>
      <c r="F1836"/>
      <c r="G1836"/>
      <c r="H1836"/>
      <c r="I1836"/>
      <c r="J1836"/>
      <c r="K1836" s="242"/>
      <c r="L1836"/>
      <c r="M1836"/>
      <c r="N1836"/>
      <c r="O1836"/>
      <c r="P1836"/>
      <c r="Q1836"/>
    </row>
    <row r="1837" spans="1:17" ht="14.1" customHeight="1">
      <c r="A1837" s="38"/>
      <c r="B1837"/>
      <c r="C1837"/>
      <c r="D1837"/>
      <c r="E1837"/>
      <c r="F1837"/>
      <c r="G1837"/>
      <c r="H1837"/>
      <c r="I1837"/>
      <c r="J1837"/>
      <c r="K1837" s="242"/>
      <c r="L1837"/>
      <c r="M1837"/>
      <c r="N1837"/>
      <c r="O1837"/>
      <c r="P1837"/>
      <c r="Q1837"/>
    </row>
    <row r="1838" spans="1:17" ht="14.1" customHeight="1">
      <c r="A1838" s="38"/>
      <c r="B1838"/>
      <c r="C1838"/>
      <c r="D1838"/>
      <c r="E1838"/>
      <c r="F1838"/>
      <c r="G1838"/>
      <c r="H1838"/>
      <c r="I1838"/>
      <c r="J1838"/>
      <c r="K1838" s="242"/>
      <c r="L1838"/>
      <c r="M1838"/>
      <c r="N1838"/>
      <c r="O1838"/>
      <c r="P1838"/>
      <c r="Q1838"/>
    </row>
    <row r="1839" spans="1:17" ht="14.1" customHeight="1">
      <c r="A1839" s="38"/>
      <c r="B1839"/>
      <c r="C1839"/>
      <c r="D1839"/>
      <c r="E1839"/>
      <c r="F1839"/>
      <c r="G1839"/>
      <c r="H1839"/>
      <c r="I1839"/>
      <c r="J1839"/>
      <c r="K1839" s="242"/>
      <c r="L1839"/>
      <c r="M1839"/>
      <c r="N1839"/>
      <c r="O1839"/>
      <c r="P1839"/>
      <c r="Q1839"/>
    </row>
    <row r="1840" spans="1:17" ht="14.1" customHeight="1">
      <c r="A1840" s="38"/>
      <c r="B1840"/>
      <c r="C1840"/>
      <c r="D1840"/>
      <c r="E1840"/>
      <c r="F1840"/>
      <c r="G1840"/>
      <c r="H1840"/>
      <c r="I1840"/>
      <c r="J1840"/>
      <c r="K1840" s="242"/>
      <c r="L1840"/>
      <c r="M1840"/>
      <c r="N1840"/>
      <c r="O1840"/>
      <c r="P1840"/>
      <c r="Q1840"/>
    </row>
    <row r="1841" spans="1:17" ht="14.1" customHeight="1">
      <c r="A1841" s="38"/>
      <c r="B1841"/>
      <c r="C1841"/>
      <c r="D1841"/>
      <c r="E1841"/>
      <c r="F1841"/>
      <c r="G1841"/>
      <c r="H1841"/>
      <c r="I1841"/>
      <c r="J1841"/>
      <c r="K1841" s="242"/>
      <c r="L1841"/>
      <c r="M1841"/>
      <c r="N1841"/>
      <c r="O1841"/>
      <c r="P1841"/>
      <c r="Q1841"/>
    </row>
    <row r="1842" spans="1:17" ht="14.1" customHeight="1">
      <c r="A1842" s="38"/>
      <c r="B1842"/>
      <c r="C1842"/>
      <c r="D1842"/>
      <c r="E1842"/>
      <c r="F1842"/>
      <c r="G1842"/>
      <c r="H1842"/>
      <c r="I1842"/>
      <c r="J1842"/>
      <c r="K1842" s="242"/>
      <c r="L1842"/>
      <c r="M1842"/>
      <c r="N1842"/>
      <c r="O1842"/>
      <c r="P1842"/>
      <c r="Q1842"/>
    </row>
    <row r="1843" spans="1:17" ht="14.1" customHeight="1">
      <c r="A1843" s="38"/>
      <c r="B1843"/>
      <c r="C1843"/>
      <c r="D1843"/>
      <c r="E1843"/>
      <c r="F1843"/>
      <c r="G1843"/>
      <c r="H1843"/>
      <c r="I1843"/>
      <c r="J1843"/>
      <c r="K1843" s="242"/>
      <c r="L1843"/>
      <c r="M1843"/>
      <c r="N1843"/>
      <c r="O1843"/>
      <c r="P1843"/>
      <c r="Q1843"/>
    </row>
    <row r="1844" spans="1:17" ht="14.1" customHeight="1">
      <c r="A1844" s="38"/>
      <c r="B1844"/>
      <c r="C1844"/>
      <c r="D1844"/>
      <c r="E1844"/>
      <c r="F1844"/>
      <c r="G1844"/>
      <c r="H1844"/>
      <c r="I1844"/>
      <c r="J1844"/>
      <c r="K1844" s="242"/>
      <c r="L1844"/>
      <c r="M1844"/>
      <c r="N1844"/>
      <c r="O1844"/>
      <c r="P1844"/>
      <c r="Q1844"/>
    </row>
    <row r="1845" spans="1:17" ht="14.1" customHeight="1">
      <c r="A1845" s="38"/>
      <c r="B1845"/>
      <c r="C1845"/>
      <c r="D1845"/>
      <c r="E1845"/>
      <c r="F1845"/>
      <c r="G1845"/>
      <c r="H1845"/>
      <c r="I1845"/>
      <c r="J1845"/>
      <c r="K1845" s="242"/>
      <c r="L1845"/>
      <c r="M1845"/>
      <c r="N1845"/>
      <c r="O1845"/>
      <c r="P1845"/>
      <c r="Q1845"/>
    </row>
    <row r="1846" spans="1:17" ht="14.1" customHeight="1">
      <c r="A1846" s="38"/>
      <c r="B1846"/>
      <c r="C1846"/>
      <c r="D1846"/>
      <c r="E1846"/>
      <c r="F1846"/>
      <c r="G1846"/>
      <c r="H1846"/>
      <c r="I1846"/>
      <c r="J1846"/>
      <c r="K1846" s="242"/>
      <c r="L1846"/>
      <c r="M1846"/>
      <c r="N1846"/>
      <c r="O1846"/>
      <c r="P1846"/>
      <c r="Q1846"/>
    </row>
    <row r="1847" spans="1:17" ht="14.1" customHeight="1">
      <c r="A1847" s="38"/>
      <c r="B1847"/>
      <c r="C1847"/>
      <c r="D1847"/>
      <c r="E1847"/>
      <c r="F1847"/>
      <c r="G1847"/>
      <c r="H1847"/>
      <c r="I1847"/>
      <c r="J1847"/>
      <c r="K1847" s="242"/>
      <c r="L1847"/>
      <c r="M1847"/>
      <c r="N1847"/>
      <c r="O1847"/>
      <c r="P1847"/>
      <c r="Q1847"/>
    </row>
    <row r="1848" spans="1:17" ht="14.1" customHeight="1">
      <c r="A1848" s="38"/>
      <c r="B1848"/>
      <c r="C1848"/>
      <c r="D1848"/>
      <c r="E1848"/>
      <c r="F1848"/>
      <c r="G1848"/>
      <c r="H1848"/>
      <c r="I1848"/>
      <c r="J1848"/>
      <c r="K1848" s="242"/>
      <c r="L1848"/>
      <c r="M1848"/>
      <c r="N1848"/>
      <c r="O1848"/>
      <c r="P1848"/>
      <c r="Q1848"/>
    </row>
    <row r="1849" spans="1:17" ht="14.1" customHeight="1">
      <c r="A1849" s="38"/>
      <c r="B1849"/>
      <c r="C1849"/>
      <c r="D1849"/>
      <c r="E1849"/>
      <c r="F1849"/>
      <c r="G1849"/>
      <c r="H1849"/>
      <c r="I1849"/>
      <c r="J1849"/>
      <c r="K1849" s="242"/>
      <c r="L1849"/>
      <c r="M1849"/>
      <c r="N1849"/>
      <c r="O1849"/>
      <c r="P1849"/>
      <c r="Q1849"/>
    </row>
    <row r="1850" spans="1:17" ht="14.1" customHeight="1">
      <c r="A1850" s="38"/>
      <c r="B1850"/>
      <c r="C1850"/>
      <c r="D1850"/>
      <c r="E1850"/>
      <c r="F1850"/>
      <c r="G1850"/>
      <c r="H1850"/>
      <c r="I1850"/>
      <c r="J1850"/>
      <c r="K1850" s="242"/>
      <c r="L1850"/>
      <c r="M1850"/>
      <c r="N1850"/>
      <c r="O1850"/>
      <c r="P1850"/>
      <c r="Q1850"/>
    </row>
    <row r="1851" spans="1:17" ht="14.1" customHeight="1">
      <c r="A1851" s="38"/>
      <c r="B1851"/>
      <c r="C1851"/>
      <c r="D1851"/>
      <c r="E1851"/>
      <c r="F1851"/>
      <c r="G1851"/>
      <c r="H1851"/>
      <c r="I1851"/>
      <c r="J1851"/>
      <c r="K1851" s="242"/>
      <c r="L1851"/>
      <c r="M1851"/>
      <c r="N1851"/>
      <c r="O1851"/>
      <c r="P1851"/>
      <c r="Q1851"/>
    </row>
    <row r="1852" spans="1:17" ht="14.1" customHeight="1">
      <c r="A1852" s="38"/>
      <c r="B1852"/>
      <c r="C1852"/>
      <c r="D1852"/>
      <c r="E1852"/>
      <c r="F1852"/>
      <c r="G1852"/>
      <c r="H1852"/>
      <c r="I1852"/>
      <c r="J1852"/>
      <c r="K1852" s="242"/>
      <c r="L1852"/>
      <c r="M1852"/>
      <c r="N1852"/>
      <c r="O1852"/>
      <c r="P1852"/>
      <c r="Q1852"/>
    </row>
    <row r="1853" spans="1:17" ht="14.1" customHeight="1">
      <c r="A1853" s="38"/>
      <c r="B1853"/>
      <c r="C1853"/>
      <c r="D1853"/>
      <c r="E1853"/>
      <c r="F1853"/>
      <c r="G1853"/>
      <c r="H1853"/>
      <c r="I1853"/>
      <c r="J1853"/>
      <c r="K1853" s="242"/>
      <c r="L1853"/>
      <c r="M1853"/>
      <c r="N1853"/>
      <c r="O1853"/>
      <c r="P1853"/>
      <c r="Q1853"/>
    </row>
    <row r="1854" spans="1:17" ht="14.1" customHeight="1">
      <c r="A1854" s="38"/>
      <c r="B1854"/>
      <c r="C1854"/>
      <c r="D1854"/>
      <c r="E1854"/>
      <c r="F1854"/>
      <c r="G1854"/>
      <c r="H1854"/>
      <c r="I1854"/>
      <c r="J1854"/>
      <c r="K1854" s="242"/>
      <c r="L1854"/>
      <c r="M1854"/>
      <c r="N1854"/>
      <c r="O1854"/>
      <c r="P1854"/>
      <c r="Q1854"/>
    </row>
    <row r="1855" spans="1:17" ht="14.1" customHeight="1">
      <c r="A1855" s="38"/>
      <c r="B1855"/>
      <c r="C1855"/>
      <c r="D1855"/>
      <c r="E1855"/>
      <c r="F1855"/>
      <c r="G1855"/>
      <c r="H1855"/>
      <c r="I1855"/>
      <c r="J1855"/>
      <c r="K1855" s="242"/>
      <c r="L1855"/>
      <c r="M1855"/>
      <c r="N1855"/>
      <c r="O1855"/>
      <c r="P1855"/>
      <c r="Q1855"/>
    </row>
    <row r="1856" spans="1:17" ht="14.1" customHeight="1">
      <c r="A1856" s="38"/>
      <c r="B1856"/>
      <c r="C1856"/>
      <c r="D1856"/>
      <c r="E1856"/>
      <c r="F1856"/>
      <c r="G1856"/>
      <c r="H1856"/>
      <c r="I1856"/>
      <c r="J1856"/>
      <c r="K1856" s="242"/>
      <c r="L1856"/>
      <c r="M1856"/>
      <c r="N1856"/>
      <c r="O1856"/>
      <c r="P1856"/>
      <c r="Q1856"/>
    </row>
    <row r="1857" spans="1:17" ht="14.1" customHeight="1">
      <c r="A1857" s="38"/>
      <c r="B1857"/>
      <c r="C1857"/>
      <c r="D1857"/>
      <c r="E1857"/>
      <c r="F1857"/>
      <c r="G1857"/>
      <c r="H1857"/>
      <c r="I1857"/>
      <c r="J1857"/>
      <c r="K1857" s="242"/>
      <c r="L1857"/>
      <c r="M1857"/>
      <c r="N1857"/>
      <c r="O1857"/>
      <c r="P1857"/>
      <c r="Q1857"/>
    </row>
    <row r="1858" spans="1:17" ht="14.1" customHeight="1">
      <c r="A1858" s="38"/>
      <c r="B1858"/>
      <c r="C1858"/>
      <c r="D1858"/>
      <c r="E1858"/>
      <c r="F1858"/>
      <c r="G1858"/>
      <c r="H1858"/>
      <c r="I1858"/>
      <c r="J1858"/>
      <c r="K1858" s="242"/>
      <c r="L1858"/>
      <c r="M1858"/>
      <c r="N1858"/>
      <c r="O1858"/>
      <c r="P1858"/>
      <c r="Q1858"/>
    </row>
    <row r="1859" spans="1:17" ht="14.1" customHeight="1">
      <c r="A1859" s="38"/>
      <c r="B1859"/>
      <c r="C1859"/>
      <c r="D1859"/>
      <c r="E1859"/>
      <c r="F1859"/>
      <c r="G1859"/>
      <c r="H1859"/>
      <c r="I1859"/>
      <c r="J1859"/>
      <c r="K1859" s="242"/>
      <c r="L1859"/>
      <c r="M1859"/>
      <c r="N1859"/>
      <c r="O1859"/>
      <c r="P1859"/>
      <c r="Q1859"/>
    </row>
    <row r="1860" spans="1:17" ht="14.1" customHeight="1">
      <c r="A1860" s="38"/>
      <c r="B1860"/>
      <c r="C1860"/>
      <c r="D1860"/>
      <c r="E1860"/>
      <c r="F1860"/>
      <c r="G1860"/>
      <c r="H1860"/>
      <c r="I1860"/>
      <c r="J1860"/>
      <c r="K1860" s="242"/>
      <c r="L1860"/>
      <c r="M1860"/>
      <c r="N1860"/>
      <c r="O1860"/>
      <c r="P1860"/>
      <c r="Q1860"/>
    </row>
    <row r="1861" spans="1:17" ht="14.1" customHeight="1">
      <c r="A1861" s="38"/>
      <c r="B1861"/>
      <c r="C1861"/>
      <c r="D1861"/>
      <c r="E1861"/>
      <c r="F1861"/>
      <c r="G1861"/>
      <c r="H1861"/>
      <c r="I1861"/>
      <c r="J1861"/>
      <c r="K1861" s="242"/>
      <c r="L1861"/>
      <c r="M1861"/>
      <c r="N1861"/>
      <c r="O1861"/>
      <c r="P1861"/>
      <c r="Q1861"/>
    </row>
    <row r="1862" spans="1:17" ht="14.1" customHeight="1">
      <c r="A1862" s="38"/>
      <c r="B1862"/>
      <c r="C1862"/>
      <c r="D1862"/>
      <c r="E1862"/>
      <c r="F1862"/>
      <c r="G1862"/>
      <c r="H1862"/>
      <c r="I1862"/>
      <c r="J1862"/>
      <c r="K1862" s="242"/>
      <c r="L1862"/>
      <c r="M1862"/>
      <c r="N1862"/>
      <c r="O1862"/>
      <c r="P1862"/>
      <c r="Q1862"/>
    </row>
    <row r="1863" spans="1:17" ht="14.1" customHeight="1">
      <c r="A1863" s="38"/>
      <c r="B1863"/>
      <c r="C1863"/>
      <c r="D1863"/>
      <c r="E1863"/>
      <c r="F1863"/>
      <c r="G1863"/>
      <c r="H1863"/>
      <c r="I1863"/>
      <c r="J1863"/>
      <c r="K1863" s="242"/>
      <c r="L1863"/>
      <c r="M1863"/>
      <c r="N1863"/>
      <c r="O1863"/>
      <c r="P1863"/>
      <c r="Q1863"/>
    </row>
    <row r="1864" spans="1:17" ht="14.1" customHeight="1">
      <c r="A1864" s="38"/>
      <c r="B1864"/>
      <c r="C1864"/>
      <c r="D1864"/>
      <c r="E1864"/>
      <c r="F1864"/>
      <c r="G1864"/>
      <c r="H1864"/>
      <c r="I1864"/>
      <c r="J1864"/>
      <c r="K1864" s="242"/>
      <c r="L1864"/>
      <c r="M1864"/>
      <c r="N1864"/>
      <c r="O1864"/>
      <c r="P1864"/>
      <c r="Q1864"/>
    </row>
    <row r="1865" spans="1:17" ht="14.1" customHeight="1">
      <c r="A1865" s="38"/>
      <c r="B1865"/>
      <c r="C1865"/>
      <c r="D1865"/>
      <c r="E1865"/>
      <c r="F1865"/>
      <c r="G1865"/>
      <c r="H1865"/>
      <c r="I1865"/>
      <c r="J1865"/>
      <c r="K1865" s="242"/>
      <c r="L1865"/>
      <c r="M1865"/>
      <c r="N1865"/>
      <c r="O1865"/>
      <c r="P1865"/>
      <c r="Q1865"/>
    </row>
    <row r="1866" spans="1:17" ht="14.1" customHeight="1">
      <c r="A1866" s="38"/>
      <c r="B1866"/>
      <c r="C1866"/>
      <c r="D1866"/>
      <c r="E1866"/>
      <c r="F1866"/>
      <c r="G1866"/>
      <c r="H1866"/>
      <c r="I1866"/>
      <c r="J1866"/>
      <c r="K1866" s="242"/>
      <c r="L1866"/>
      <c r="M1866"/>
      <c r="N1866"/>
      <c r="O1866"/>
      <c r="P1866"/>
      <c r="Q1866"/>
    </row>
    <row r="1867" spans="1:17" ht="14.1" customHeight="1">
      <c r="A1867" s="38"/>
      <c r="B1867"/>
      <c r="C1867"/>
      <c r="D1867"/>
      <c r="E1867"/>
      <c r="F1867"/>
      <c r="G1867"/>
      <c r="H1867"/>
      <c r="I1867"/>
      <c r="J1867"/>
      <c r="K1867" s="242"/>
      <c r="L1867"/>
      <c r="M1867"/>
      <c r="N1867"/>
      <c r="O1867"/>
      <c r="P1867"/>
      <c r="Q1867"/>
    </row>
    <row r="1868" spans="1:17" ht="14.1" customHeight="1">
      <c r="A1868" s="38"/>
      <c r="B1868"/>
      <c r="C1868"/>
      <c r="D1868"/>
      <c r="E1868"/>
      <c r="F1868"/>
      <c r="G1868"/>
      <c r="H1868"/>
      <c r="I1868"/>
      <c r="J1868"/>
      <c r="K1868" s="242"/>
      <c r="L1868"/>
      <c r="M1868"/>
      <c r="N1868"/>
      <c r="O1868"/>
      <c r="P1868"/>
      <c r="Q1868"/>
    </row>
    <row r="1869" spans="1:17" ht="14.1" customHeight="1">
      <c r="A1869" s="38"/>
      <c r="B1869"/>
      <c r="C1869"/>
      <c r="D1869"/>
      <c r="E1869"/>
      <c r="F1869"/>
      <c r="G1869"/>
      <c r="H1869"/>
      <c r="I1869"/>
      <c r="J1869"/>
      <c r="K1869" s="242"/>
      <c r="L1869"/>
      <c r="M1869"/>
      <c r="N1869"/>
      <c r="O1869"/>
      <c r="P1869"/>
      <c r="Q1869"/>
    </row>
    <row r="1870" spans="1:17" ht="14.1" customHeight="1">
      <c r="A1870" s="38"/>
      <c r="B1870"/>
      <c r="C1870"/>
      <c r="D1870"/>
      <c r="E1870"/>
      <c r="F1870"/>
      <c r="G1870"/>
      <c r="H1870"/>
      <c r="I1870"/>
      <c r="J1870"/>
      <c r="K1870" s="242"/>
      <c r="L1870"/>
      <c r="M1870"/>
      <c r="N1870"/>
      <c r="O1870"/>
      <c r="P1870"/>
      <c r="Q1870"/>
    </row>
    <row r="1871" spans="1:17" ht="14.1" customHeight="1">
      <c r="A1871" s="38"/>
      <c r="B1871"/>
      <c r="C1871"/>
      <c r="D1871"/>
      <c r="E1871"/>
      <c r="F1871"/>
      <c r="G1871"/>
      <c r="H1871"/>
      <c r="I1871"/>
      <c r="J1871"/>
      <c r="K1871" s="242"/>
      <c r="L1871"/>
      <c r="M1871"/>
      <c r="N1871"/>
      <c r="O1871"/>
      <c r="P1871"/>
      <c r="Q1871"/>
    </row>
    <row r="1872" spans="1:17" ht="14.1" customHeight="1">
      <c r="A1872" s="38"/>
      <c r="B1872"/>
      <c r="C1872"/>
      <c r="D1872"/>
      <c r="E1872"/>
      <c r="F1872"/>
      <c r="G1872"/>
      <c r="H1872"/>
      <c r="I1872"/>
      <c r="J1872"/>
      <c r="K1872" s="242"/>
      <c r="L1872"/>
      <c r="M1872"/>
      <c r="N1872"/>
      <c r="O1872"/>
      <c r="P1872"/>
      <c r="Q1872"/>
    </row>
    <row r="1873" spans="1:17" ht="14.1" customHeight="1">
      <c r="A1873" s="38"/>
      <c r="B1873"/>
      <c r="C1873"/>
      <c r="D1873"/>
      <c r="E1873"/>
      <c r="F1873"/>
      <c r="G1873"/>
      <c r="H1873"/>
      <c r="I1873"/>
      <c r="J1873"/>
      <c r="K1873" s="242"/>
      <c r="L1873"/>
      <c r="M1873"/>
      <c r="N1873"/>
      <c r="O1873"/>
      <c r="P1873"/>
      <c r="Q1873"/>
    </row>
    <row r="1874" spans="1:17" ht="14.1" customHeight="1">
      <c r="A1874" s="38"/>
      <c r="B1874"/>
      <c r="C1874"/>
      <c r="D1874"/>
      <c r="E1874"/>
      <c r="F1874"/>
      <c r="G1874"/>
      <c r="H1874"/>
      <c r="I1874"/>
      <c r="J1874"/>
      <c r="K1874" s="242"/>
      <c r="L1874"/>
      <c r="M1874"/>
      <c r="N1874"/>
      <c r="O1874"/>
      <c r="P1874"/>
      <c r="Q1874"/>
    </row>
    <row r="1875" spans="1:17" ht="14.1" customHeight="1">
      <c r="A1875" s="38"/>
      <c r="B1875"/>
      <c r="C1875"/>
      <c r="D1875"/>
      <c r="E1875"/>
      <c r="F1875"/>
      <c r="G1875"/>
      <c r="H1875"/>
      <c r="I1875"/>
      <c r="J1875"/>
      <c r="K1875" s="242"/>
      <c r="L1875"/>
      <c r="M1875"/>
      <c r="N1875"/>
      <c r="O1875"/>
      <c r="P1875"/>
      <c r="Q1875"/>
    </row>
    <row r="1876" spans="1:17" ht="14.1" customHeight="1">
      <c r="A1876" s="38"/>
      <c r="B1876"/>
      <c r="C1876"/>
      <c r="D1876"/>
      <c r="E1876"/>
      <c r="F1876"/>
      <c r="G1876"/>
      <c r="H1876"/>
      <c r="I1876"/>
      <c r="J1876"/>
      <c r="K1876" s="242"/>
      <c r="L1876"/>
      <c r="M1876"/>
      <c r="N1876"/>
      <c r="O1876"/>
      <c r="P1876"/>
      <c r="Q1876"/>
    </row>
    <row r="1877" spans="1:17" ht="14.1" customHeight="1">
      <c r="A1877" s="38"/>
      <c r="B1877"/>
      <c r="C1877"/>
      <c r="D1877"/>
      <c r="E1877"/>
      <c r="F1877"/>
      <c r="G1877"/>
      <c r="H1877"/>
      <c r="I1877"/>
      <c r="J1877"/>
      <c r="K1877" s="242"/>
      <c r="L1877"/>
      <c r="M1877"/>
      <c r="N1877"/>
      <c r="O1877"/>
      <c r="P1877"/>
      <c r="Q1877"/>
    </row>
    <row r="1878" spans="1:17" ht="14.1" customHeight="1">
      <c r="A1878" s="38"/>
      <c r="B1878"/>
      <c r="C1878"/>
      <c r="D1878"/>
      <c r="E1878"/>
      <c r="F1878"/>
      <c r="G1878"/>
      <c r="H1878"/>
      <c r="I1878"/>
      <c r="J1878"/>
      <c r="K1878" s="242"/>
      <c r="L1878"/>
      <c r="M1878"/>
      <c r="N1878"/>
      <c r="O1878"/>
      <c r="P1878"/>
      <c r="Q1878"/>
    </row>
    <row r="1879" spans="1:17" ht="14.1" customHeight="1">
      <c r="A1879" s="38"/>
      <c r="B1879"/>
      <c r="C1879"/>
      <c r="D1879"/>
      <c r="E1879"/>
      <c r="F1879"/>
      <c r="G1879"/>
      <c r="H1879"/>
      <c r="I1879"/>
      <c r="J1879"/>
      <c r="K1879" s="242"/>
      <c r="L1879"/>
      <c r="M1879"/>
      <c r="N1879"/>
      <c r="O1879"/>
      <c r="P1879"/>
      <c r="Q1879"/>
    </row>
    <row r="1880" spans="1:17" ht="14.1" customHeight="1">
      <c r="A1880" s="38"/>
      <c r="B1880"/>
      <c r="C1880"/>
      <c r="D1880"/>
      <c r="E1880"/>
      <c r="F1880"/>
      <c r="G1880"/>
      <c r="H1880"/>
      <c r="I1880"/>
      <c r="J1880"/>
      <c r="K1880" s="242"/>
      <c r="L1880"/>
      <c r="M1880"/>
      <c r="N1880"/>
      <c r="O1880"/>
      <c r="P1880"/>
      <c r="Q1880"/>
    </row>
    <row r="1881" spans="1:17" ht="14.1" customHeight="1">
      <c r="A1881" s="38"/>
      <c r="B1881"/>
      <c r="C1881"/>
      <c r="D1881"/>
      <c r="E1881"/>
      <c r="F1881"/>
      <c r="G1881"/>
      <c r="H1881"/>
      <c r="I1881"/>
      <c r="J1881"/>
      <c r="K1881" s="242"/>
      <c r="L1881"/>
      <c r="M1881"/>
      <c r="N1881"/>
      <c r="O1881"/>
      <c r="P1881"/>
      <c r="Q1881"/>
    </row>
    <row r="1882" spans="1:17" ht="14.1" customHeight="1">
      <c r="A1882" s="38"/>
      <c r="B1882"/>
      <c r="C1882"/>
      <c r="D1882"/>
      <c r="E1882"/>
      <c r="F1882"/>
      <c r="G1882"/>
      <c r="H1882"/>
      <c r="I1882"/>
      <c r="J1882"/>
      <c r="K1882" s="242"/>
      <c r="L1882"/>
      <c r="M1882"/>
      <c r="N1882"/>
      <c r="O1882"/>
      <c r="P1882"/>
      <c r="Q1882"/>
    </row>
    <row r="1883" spans="1:17" ht="14.1" customHeight="1">
      <c r="A1883" s="38"/>
      <c r="B1883"/>
      <c r="C1883"/>
      <c r="D1883"/>
      <c r="E1883"/>
      <c r="F1883"/>
      <c r="G1883"/>
      <c r="H1883"/>
      <c r="I1883"/>
      <c r="J1883"/>
      <c r="K1883" s="242"/>
      <c r="L1883"/>
      <c r="M1883"/>
      <c r="N1883"/>
      <c r="O1883"/>
      <c r="P1883"/>
      <c r="Q1883"/>
    </row>
    <row r="1884" spans="1:17" ht="14.1" customHeight="1">
      <c r="A1884" s="38"/>
      <c r="B1884"/>
      <c r="C1884"/>
      <c r="D1884"/>
      <c r="E1884"/>
      <c r="F1884"/>
      <c r="G1884"/>
      <c r="H1884"/>
      <c r="I1884"/>
      <c r="J1884"/>
      <c r="K1884" s="242"/>
      <c r="L1884"/>
      <c r="M1884"/>
      <c r="N1884"/>
      <c r="O1884"/>
      <c r="P1884"/>
      <c r="Q1884"/>
    </row>
    <row r="1885" spans="1:17" ht="14.1" customHeight="1">
      <c r="A1885" s="38"/>
      <c r="B1885"/>
      <c r="C1885"/>
      <c r="D1885"/>
      <c r="E1885"/>
      <c r="F1885"/>
      <c r="G1885"/>
      <c r="H1885"/>
      <c r="I1885"/>
      <c r="J1885"/>
      <c r="K1885" s="242"/>
      <c r="L1885"/>
      <c r="M1885"/>
      <c r="N1885"/>
      <c r="O1885"/>
      <c r="P1885"/>
      <c r="Q1885"/>
    </row>
  </sheetData>
  <autoFilter ref="B9:S1744" xr:uid="{00000000-0009-0000-0000-000004000000}">
    <sortState xmlns:xlrd2="http://schemas.microsoft.com/office/spreadsheetml/2017/richdata2" ref="B10:S1743">
      <sortCondition ref="E9:E1744"/>
    </sortState>
  </autoFilter>
  <mergeCells count="1">
    <mergeCell ref="P6:P7"/>
  </mergeCells>
  <phoneticPr fontId="14"/>
  <dataValidations count="1">
    <dataValidation type="list" allowBlank="1" showInputMessage="1" showErrorMessage="1" sqref="H670:H1742" xr:uid="{4D6E4735-2B6F-4FDB-B56B-5D24835EA41A}">
      <formula1>#REF!</formula1>
    </dataValidation>
  </dataValidations>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5" min="1" max="21" man="1"/>
    <brk id="364"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B1" sqref="B1"/>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294" t="s">
        <v>4</v>
      </c>
      <c r="B1" s="52"/>
      <c r="C1" s="2"/>
      <c r="D1" s="2"/>
      <c r="E1" s="2"/>
      <c r="F1" s="2"/>
      <c r="G1" s="2"/>
    </row>
    <row r="2" spans="1:8">
      <c r="A2" s="2"/>
      <c r="B2" s="2"/>
      <c r="C2" s="2"/>
      <c r="D2" s="2"/>
      <c r="E2" s="2"/>
      <c r="F2" s="2"/>
      <c r="G2" s="2"/>
    </row>
    <row r="3" spans="1:8" ht="15">
      <c r="A3" s="24" t="str">
        <f>'2-Kosten per locatie'!A3</f>
        <v>Naam opdrachtgever</v>
      </c>
      <c r="B3" s="36" t="str">
        <f>'2-Kosten per locatie'!B3</f>
        <v>Hogeschool InHolland</v>
      </c>
      <c r="C3" s="2"/>
      <c r="D3" s="2"/>
      <c r="E3" s="131"/>
      <c r="F3" s="2"/>
      <c r="G3" s="2"/>
    </row>
    <row r="4" spans="1:8" ht="15">
      <c r="A4" s="24" t="str">
        <f>'2-Kosten per locatie'!A4</f>
        <v>Calculatie onderdeel</v>
      </c>
      <c r="B4" s="36" t="str">
        <f ca="1">MID(CELL("bestandsnaam",$C$9),SEARCH("]",CELL("bestandsnaam",$C$9),1)+1,256)</f>
        <v>5-Premies en opslagen</v>
      </c>
      <c r="C4" s="53"/>
      <c r="D4" s="54"/>
      <c r="E4" s="5"/>
      <c r="F4" s="5"/>
      <c r="G4" s="5"/>
    </row>
    <row r="5" spans="1:8" ht="15">
      <c r="A5" s="24" t="str">
        <f>'2-Kosten per locatie'!A5</f>
        <v>Gebouw/plaats</v>
      </c>
      <c r="B5" s="36" t="str">
        <f>'2-Kosten per locatie'!B5</f>
        <v>Divers</v>
      </c>
      <c r="C5" s="24"/>
      <c r="D5" s="10"/>
      <c r="E5" s="55"/>
      <c r="F5" s="6"/>
      <c r="G5" s="5"/>
    </row>
    <row r="6" spans="1:8" ht="15">
      <c r="A6" s="24" t="str">
        <f>'2-Kosten per locatie'!A6</f>
        <v>Referentie nummer</v>
      </c>
      <c r="B6" s="36" t="str">
        <f>'2-Kosten per locatie'!B6</f>
        <v>IH-EA-MvD-DK-2023</v>
      </c>
      <c r="C6" s="40"/>
      <c r="D6" s="10"/>
      <c r="E6" s="133"/>
      <c r="F6" s="132"/>
      <c r="G6" s="134"/>
      <c r="H6" s="135"/>
    </row>
    <row r="7" spans="1:8" ht="15">
      <c r="A7" s="24" t="str">
        <f>'2-Kosten per locatie'!A7</f>
        <v>Naam dienstverlener</v>
      </c>
      <c r="B7" s="36">
        <f>'2-Kosten per locatie'!B7</f>
        <v>0</v>
      </c>
      <c r="C7" s="40"/>
      <c r="D7" s="10"/>
      <c r="E7" s="55"/>
      <c r="F7" s="6"/>
      <c r="G7" s="5"/>
    </row>
    <row r="8" spans="1:8" ht="15">
      <c r="A8" s="24" t="str">
        <f>'2-Kosten per locatie'!A9</f>
        <v>Prijspeil</v>
      </c>
      <c r="B8" s="199">
        <f>'2-Kosten per locatie'!B9</f>
        <v>45474</v>
      </c>
      <c r="C8" s="55"/>
      <c r="D8" s="55"/>
      <c r="E8" s="55"/>
      <c r="F8" s="6"/>
      <c r="G8" s="5"/>
    </row>
    <row r="9" spans="1:8" ht="15">
      <c r="A9" s="56"/>
      <c r="B9" s="55"/>
      <c r="C9" s="55"/>
      <c r="D9" s="55"/>
      <c r="E9" s="55"/>
      <c r="F9" s="6"/>
      <c r="G9" s="5"/>
    </row>
    <row r="10" spans="1:8" ht="17.399999999999999">
      <c r="A10" s="295" t="s">
        <v>2333</v>
      </c>
      <c r="B10" s="296"/>
      <c r="C10" s="297"/>
      <c r="D10" s="55"/>
      <c r="E10" s="55"/>
      <c r="F10" s="6"/>
      <c r="G10" s="5"/>
    </row>
    <row r="11" spans="1:8">
      <c r="A11" s="57"/>
      <c r="B11" s="4"/>
      <c r="C11" s="4"/>
      <c r="D11" s="55"/>
      <c r="E11" s="55"/>
      <c r="F11" s="5"/>
      <c r="G11" s="5"/>
    </row>
    <row r="12" spans="1:8">
      <c r="A12" s="298"/>
      <c r="B12" s="299"/>
      <c r="C12" s="300" t="s">
        <v>2334</v>
      </c>
      <c r="D12" s="55"/>
      <c r="E12" s="55"/>
      <c r="F12" s="6"/>
      <c r="G12" s="5"/>
    </row>
    <row r="13" spans="1:8">
      <c r="A13" s="138" t="s">
        <v>2335</v>
      </c>
      <c r="B13" s="299"/>
      <c r="C13" s="137">
        <v>0</v>
      </c>
      <c r="D13" s="55"/>
      <c r="E13" s="55"/>
      <c r="F13" s="58"/>
      <c r="G13" s="5"/>
    </row>
    <row r="14" spans="1:8">
      <c r="A14" s="138" t="s">
        <v>2336</v>
      </c>
      <c r="B14" s="299"/>
      <c r="C14" s="137">
        <v>0</v>
      </c>
      <c r="D14" s="55"/>
      <c r="E14" s="55"/>
      <c r="F14" s="58"/>
      <c r="G14" s="5"/>
    </row>
    <row r="15" spans="1:8">
      <c r="A15" s="138" t="s">
        <v>2337</v>
      </c>
      <c r="B15" s="299"/>
      <c r="C15" s="137">
        <v>0</v>
      </c>
      <c r="D15" s="55"/>
      <c r="E15" s="55"/>
      <c r="F15" s="58"/>
      <c r="G15" s="5"/>
    </row>
    <row r="16" spans="1:8">
      <c r="A16" s="220" t="s">
        <v>39</v>
      </c>
      <c r="B16" s="301"/>
      <c r="C16" s="302">
        <f>SUM(C13:C15)</f>
        <v>0</v>
      </c>
      <c r="D16" s="55"/>
      <c r="E16" s="55"/>
      <c r="F16" s="5"/>
    </row>
    <row r="17" spans="1:7">
      <c r="A17" s="220"/>
      <c r="B17" s="301"/>
      <c r="C17" s="302"/>
      <c r="D17" s="55"/>
      <c r="E17" s="55"/>
      <c r="F17" s="5"/>
    </row>
    <row r="18" spans="1:7">
      <c r="A18" s="416" t="s">
        <v>2338</v>
      </c>
      <c r="B18" s="417"/>
      <c r="C18" s="137">
        <v>0</v>
      </c>
      <c r="D18" s="55"/>
      <c r="E18" s="55"/>
      <c r="F18" s="5"/>
    </row>
    <row r="19" spans="1:7">
      <c r="A19" s="138" t="s">
        <v>2339</v>
      </c>
      <c r="B19" s="136"/>
      <c r="C19" s="137">
        <v>0</v>
      </c>
      <c r="D19" s="55"/>
      <c r="E19" s="55"/>
      <c r="F19" s="5"/>
    </row>
    <row r="20" spans="1:7">
      <c r="A20" s="416" t="s">
        <v>2340</v>
      </c>
      <c r="B20" s="417"/>
      <c r="C20" s="137">
        <v>0</v>
      </c>
      <c r="D20" s="55"/>
      <c r="E20" s="55"/>
      <c r="F20" s="5"/>
    </row>
    <row r="21" spans="1:7">
      <c r="A21" s="416" t="s">
        <v>2341</v>
      </c>
      <c r="B21" s="417"/>
      <c r="C21" s="303" t="e">
        <f>C34</f>
        <v>#DIV/0!</v>
      </c>
      <c r="D21" s="55"/>
      <c r="E21" s="55"/>
      <c r="F21" s="5"/>
    </row>
    <row r="22" spans="1:7">
      <c r="A22" s="416" t="s">
        <v>2342</v>
      </c>
      <c r="B22" s="417"/>
      <c r="C22" s="137">
        <v>0</v>
      </c>
      <c r="D22" s="55"/>
      <c r="E22" s="55"/>
      <c r="F22" s="5"/>
    </row>
    <row r="23" spans="1:7">
      <c r="A23" s="416" t="s">
        <v>2343</v>
      </c>
      <c r="B23" s="417"/>
      <c r="C23" s="137">
        <v>0</v>
      </c>
      <c r="D23" s="55"/>
      <c r="E23" s="55"/>
      <c r="F23" s="5"/>
    </row>
    <row r="24" spans="1:7">
      <c r="A24" s="418" t="s">
        <v>2344</v>
      </c>
      <c r="B24" s="419"/>
      <c r="C24" s="304" t="e">
        <f>SUM(C16:C23)</f>
        <v>#DIV/0!</v>
      </c>
      <c r="D24" s="55"/>
      <c r="E24" s="55"/>
      <c r="F24" s="5"/>
    </row>
    <row r="25" spans="1:7">
      <c r="A25" s="59"/>
      <c r="B25" s="54"/>
      <c r="C25" s="8"/>
      <c r="D25" s="55"/>
      <c r="E25" s="55"/>
      <c r="F25" s="9"/>
      <c r="G25" s="5"/>
    </row>
    <row r="26" spans="1:7" ht="17.399999999999999">
      <c r="A26" s="295" t="s">
        <v>2345</v>
      </c>
      <c r="B26" s="296"/>
      <c r="C26" s="297"/>
      <c r="D26" s="55"/>
      <c r="E26" s="55"/>
      <c r="F26" s="6"/>
      <c r="G26" s="5"/>
    </row>
    <row r="27" spans="1:7">
      <c r="A27" s="57"/>
      <c r="B27" s="4"/>
      <c r="C27" s="4"/>
      <c r="D27" s="55"/>
      <c r="E27" s="55"/>
      <c r="F27" s="5"/>
      <c r="G27" s="5"/>
    </row>
    <row r="28" spans="1:7">
      <c r="A28" s="4"/>
      <c r="B28" s="4"/>
      <c r="C28" s="305" t="s">
        <v>2346</v>
      </c>
      <c r="D28" s="55"/>
      <c r="E28" s="55"/>
      <c r="F28" s="5"/>
      <c r="G28" s="5"/>
    </row>
    <row r="29" spans="1:7">
      <c r="A29" s="138" t="s">
        <v>2347</v>
      </c>
      <c r="B29" s="299"/>
      <c r="C29" s="306">
        <f>'6-Opbouw uurtarief productie'!E21</f>
        <v>0</v>
      </c>
      <c r="D29" s="55"/>
      <c r="E29" s="55"/>
      <c r="G29" s="5"/>
    </row>
    <row r="30" spans="1:7">
      <c r="A30" s="138" t="s">
        <v>2348</v>
      </c>
      <c r="B30" s="122" t="s">
        <v>2349</v>
      </c>
      <c r="C30" s="307">
        <v>0</v>
      </c>
      <c r="D30" s="55"/>
      <c r="E30" s="55"/>
      <c r="F30" s="6"/>
      <c r="G30" s="5"/>
    </row>
    <row r="31" spans="1:7">
      <c r="A31" s="138" t="s">
        <v>2350</v>
      </c>
      <c r="B31" s="299"/>
      <c r="C31" s="60">
        <f>C29+C30</f>
        <v>0</v>
      </c>
      <c r="D31" s="55"/>
      <c r="E31" s="55"/>
      <c r="F31" s="6"/>
      <c r="G31" s="5"/>
    </row>
    <row r="32" spans="1:7">
      <c r="A32" s="308" t="s">
        <v>2351</v>
      </c>
      <c r="B32" s="61"/>
      <c r="C32" s="309">
        <v>0</v>
      </c>
      <c r="E32" s="62"/>
      <c r="F32" s="6"/>
      <c r="G32" s="5"/>
    </row>
    <row r="33" spans="1:7">
      <c r="A33" s="57"/>
      <c r="B33" s="310"/>
      <c r="C33" s="63"/>
      <c r="E33" s="4"/>
      <c r="F33" s="5"/>
      <c r="G33" s="5"/>
    </row>
    <row r="34" spans="1:7">
      <c r="A34" s="311" t="s">
        <v>2352</v>
      </c>
      <c r="B34" s="221"/>
      <c r="C34" s="312" t="e">
        <f>(C31/C29)*C32</f>
        <v>#DIV/0!</v>
      </c>
      <c r="E34" s="64"/>
      <c r="F34" s="6"/>
      <c r="G34" s="65"/>
    </row>
    <row r="35" spans="1:7">
      <c r="A35" s="57"/>
      <c r="B35" s="4"/>
      <c r="C35" s="4"/>
      <c r="E35" s="64"/>
      <c r="F35" s="6"/>
      <c r="G35" s="5"/>
    </row>
    <row r="36" spans="1:7" ht="17.399999999999999">
      <c r="A36" s="313" t="s">
        <v>2353</v>
      </c>
      <c r="B36" s="314"/>
      <c r="C36" s="315"/>
      <c r="E36" s="64"/>
      <c r="F36" s="6"/>
      <c r="G36" s="5"/>
    </row>
    <row r="37" spans="1:7">
      <c r="A37" s="59"/>
      <c r="B37" s="54"/>
      <c r="C37" s="8"/>
      <c r="E37" s="64"/>
      <c r="F37" s="6"/>
      <c r="G37" s="5"/>
    </row>
    <row r="38" spans="1:7">
      <c r="A38" s="59"/>
      <c r="B38" s="316" t="s">
        <v>2354</v>
      </c>
      <c r="C38" s="8"/>
      <c r="E38" s="64"/>
      <c r="F38" s="6"/>
      <c r="G38" s="5"/>
    </row>
    <row r="39" spans="1:7">
      <c r="A39" s="317" t="s">
        <v>2355</v>
      </c>
      <c r="B39" s="318">
        <v>365</v>
      </c>
      <c r="C39" s="8"/>
      <c r="E39" s="64"/>
      <c r="F39" s="6"/>
      <c r="G39" s="11"/>
    </row>
    <row r="40" spans="1:7">
      <c r="A40" s="317" t="s">
        <v>2356</v>
      </c>
      <c r="B40" s="318">
        <v>104</v>
      </c>
      <c r="C40" s="8"/>
      <c r="E40" s="64"/>
      <c r="F40" s="6"/>
      <c r="G40" s="11"/>
    </row>
    <row r="41" spans="1:7">
      <c r="A41" s="319" t="s">
        <v>2357</v>
      </c>
      <c r="B41" s="320">
        <f>B39-B40</f>
        <v>261</v>
      </c>
      <c r="C41" s="8"/>
      <c r="E41" s="64"/>
      <c r="F41" s="6"/>
      <c r="G41" s="7"/>
    </row>
    <row r="42" spans="1:7">
      <c r="A42" s="321"/>
      <c r="B42" s="271"/>
      <c r="C42" s="8"/>
      <c r="E42" s="64"/>
      <c r="F42" s="6"/>
      <c r="G42" s="7"/>
    </row>
    <row r="43" spans="1:7">
      <c r="A43" s="317" t="s">
        <v>2358</v>
      </c>
      <c r="B43" s="322">
        <v>0</v>
      </c>
      <c r="C43" s="8"/>
      <c r="E43" s="64"/>
      <c r="F43" s="6"/>
      <c r="G43" s="7"/>
    </row>
    <row r="44" spans="1:7">
      <c r="A44" s="317" t="s">
        <v>2359</v>
      </c>
      <c r="B44" s="322">
        <v>0</v>
      </c>
      <c r="C44" s="8"/>
      <c r="E44" s="64"/>
      <c r="F44" s="6"/>
      <c r="G44" s="7"/>
    </row>
    <row r="45" spans="1:7">
      <c r="A45" s="317" t="s">
        <v>2360</v>
      </c>
      <c r="B45" s="322">
        <v>0</v>
      </c>
      <c r="C45" s="8"/>
      <c r="E45" s="64"/>
      <c r="F45" s="6"/>
      <c r="G45" s="7"/>
    </row>
    <row r="46" spans="1:7">
      <c r="A46" s="317" t="s">
        <v>2361</v>
      </c>
      <c r="B46" s="322"/>
      <c r="C46" s="8"/>
      <c r="E46" s="64"/>
      <c r="F46" s="6"/>
      <c r="G46" s="7"/>
    </row>
    <row r="47" spans="1:7">
      <c r="A47" s="319" t="s">
        <v>2362</v>
      </c>
      <c r="B47" s="320">
        <f>B41-SUM(B43:B46)</f>
        <v>261</v>
      </c>
      <c r="C47" s="8"/>
      <c r="E47" s="64"/>
      <c r="F47" s="6"/>
      <c r="G47" s="7"/>
    </row>
    <row r="48" spans="1:7">
      <c r="A48" s="323"/>
      <c r="B48" s="271"/>
      <c r="C48" s="8"/>
      <c r="E48" s="64"/>
      <c r="F48" s="6"/>
      <c r="G48" s="7"/>
    </row>
    <row r="49" spans="1:7">
      <c r="A49" s="324" t="s">
        <v>2363</v>
      </c>
      <c r="B49" s="325">
        <f>IF(B43=0,0,B43/$B$47)</f>
        <v>0</v>
      </c>
      <c r="C49" s="8"/>
      <c r="E49" s="64"/>
      <c r="F49" s="6"/>
      <c r="G49" s="7"/>
    </row>
    <row r="50" spans="1:7">
      <c r="A50" s="324" t="s">
        <v>2359</v>
      </c>
      <c r="B50" s="325">
        <f>IF(B44=0,0,B44/$B$47)</f>
        <v>0</v>
      </c>
      <c r="C50" s="8"/>
      <c r="E50" s="64"/>
      <c r="F50" s="6"/>
      <c r="G50" s="7"/>
    </row>
    <row r="51" spans="1:7">
      <c r="A51" s="317" t="s">
        <v>2360</v>
      </c>
      <c r="B51" s="325">
        <f>IF(B45=0,0,B45/$B$47)</f>
        <v>0</v>
      </c>
      <c r="C51" s="8"/>
      <c r="E51" s="64"/>
      <c r="F51" s="6"/>
      <c r="G51" s="7"/>
    </row>
    <row r="52" spans="1:7">
      <c r="A52" s="324" t="s">
        <v>2361</v>
      </c>
      <c r="B52" s="325">
        <f>IF(B46=0,0,B46/$B$47)</f>
        <v>0</v>
      </c>
      <c r="C52" s="8"/>
      <c r="E52" s="64"/>
      <c r="F52" s="6"/>
      <c r="G52" s="12"/>
    </row>
    <row r="53" spans="1:7">
      <c r="A53" s="319" t="s">
        <v>2364</v>
      </c>
      <c r="B53" s="326">
        <f>SUM(B49:B52)</f>
        <v>0</v>
      </c>
      <c r="C53" s="8"/>
      <c r="E53" s="64"/>
      <c r="F53" s="6"/>
      <c r="G53" s="13"/>
    </row>
    <row r="54" spans="1:7">
      <c r="A54" s="14"/>
      <c r="B54" s="14"/>
      <c r="C54" s="14"/>
      <c r="E54" s="64"/>
      <c r="F54" s="6"/>
      <c r="G54" s="2"/>
    </row>
    <row r="55" spans="1:7" ht="31.2" customHeight="1">
      <c r="A55" s="413" t="s">
        <v>2365</v>
      </c>
      <c r="B55" s="414"/>
      <c r="C55" s="415"/>
      <c r="E55" s="64"/>
      <c r="F55" s="6"/>
      <c r="G55" s="2"/>
    </row>
    <row r="58" spans="1:7" ht="13.8">
      <c r="A58" s="66"/>
      <c r="B58" s="1"/>
    </row>
    <row r="59" spans="1:7" ht="13.8">
      <c r="A59" s="66"/>
      <c r="B59" s="1"/>
    </row>
    <row r="60" spans="1:7" ht="13.8">
      <c r="A60" s="66"/>
      <c r="B60" s="1"/>
    </row>
    <row r="61" spans="1:7" ht="13.8">
      <c r="A61" s="66"/>
      <c r="B61" s="1"/>
    </row>
    <row r="62" spans="1:7" ht="13.8">
      <c r="A62" s="67"/>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68"/>
    </row>
    <row r="71" spans="1:3" ht="13.8">
      <c r="A71" s="1"/>
      <c r="B71" s="1"/>
    </row>
    <row r="72" spans="1:3" ht="13.8">
      <c r="B72" s="1"/>
    </row>
    <row r="73" spans="1:3" ht="13.8">
      <c r="A73" s="1"/>
      <c r="B73" s="1"/>
      <c r="C73" s="1"/>
    </row>
    <row r="74" spans="1:3" ht="13.8">
      <c r="A74" s="69"/>
      <c r="B74" s="1"/>
      <c r="C74" s="69"/>
    </row>
    <row r="75" spans="1:3" ht="13.8">
      <c r="A75" s="1"/>
      <c r="B75" s="1"/>
      <c r="C75" s="1"/>
    </row>
    <row r="76" spans="1:3" ht="13.8">
      <c r="A76" s="1"/>
      <c r="B76" s="1"/>
      <c r="C76" s="1"/>
    </row>
    <row r="77" spans="1:3" ht="13.8">
      <c r="A77" s="1"/>
      <c r="B77" s="1"/>
      <c r="C77" s="1"/>
    </row>
    <row r="78" spans="1:3" ht="13.8">
      <c r="A78" s="69"/>
      <c r="B78" s="1"/>
      <c r="C78" s="69"/>
    </row>
    <row r="79" spans="1:3" ht="13.8">
      <c r="A79" s="69"/>
      <c r="B79" s="1"/>
      <c r="C79" s="69"/>
    </row>
    <row r="80" spans="1:3" ht="13.8">
      <c r="A80" s="69"/>
      <c r="B80" s="1"/>
      <c r="C80" s="69"/>
    </row>
    <row r="81" spans="1:2" ht="13.8">
      <c r="A81" s="1"/>
      <c r="B81" s="1"/>
    </row>
    <row r="82" spans="1:2" ht="13.8">
      <c r="A82" s="1"/>
      <c r="B82" s="1"/>
    </row>
    <row r="83" spans="1:2" ht="13.8">
      <c r="A83" s="1"/>
      <c r="B83" s="1"/>
    </row>
  </sheetData>
  <dataConsolidate/>
  <mergeCells count="7">
    <mergeCell ref="A55:C55"/>
    <mergeCell ref="A18:B18"/>
    <mergeCell ref="A24:B24"/>
    <mergeCell ref="A21:B21"/>
    <mergeCell ref="A20:B20"/>
    <mergeCell ref="A23:B23"/>
    <mergeCell ref="A22:B22"/>
  </mergeCells>
  <phoneticPr fontId="14"/>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72"/>
  <sheetViews>
    <sheetView showGridLines="0" showZeros="0" showOutlineSymbols="0" zoomScale="70" zoomScaleNormal="70" zoomScalePageLayoutView="50" workbookViewId="0">
      <pane ySplit="10" topLeftCell="A11" activePane="bottomLeft" state="frozen"/>
      <selection activeCell="B1" sqref="B1"/>
      <selection pane="bottomLeft" activeCell="O37" sqref="O37"/>
    </sheetView>
  </sheetViews>
  <sheetFormatPr defaultColWidth="11.44140625" defaultRowHeight="13.2"/>
  <cols>
    <col min="1" max="1" width="35.88671875" style="3" customWidth="1"/>
    <col min="2" max="2" width="21.66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5546875" style="3" customWidth="1"/>
    <col min="9" max="16384" width="11.44140625" style="3"/>
  </cols>
  <sheetData>
    <row r="1" spans="1:15" ht="12.75" customHeight="1">
      <c r="A1" s="294" t="s">
        <v>4</v>
      </c>
      <c r="B1" s="52"/>
      <c r="C1" s="2"/>
      <c r="D1" s="2"/>
      <c r="E1" s="2"/>
      <c r="F1" s="2"/>
      <c r="H1" s="423"/>
      <c r="I1" s="423"/>
      <c r="J1" s="423"/>
      <c r="K1" s="423"/>
      <c r="L1" s="423"/>
      <c r="M1" s="423"/>
      <c r="N1" s="423"/>
    </row>
    <row r="2" spans="1:15">
      <c r="A2" s="70"/>
      <c r="B2" s="71"/>
      <c r="C2" s="72"/>
      <c r="D2" s="71"/>
      <c r="E2" s="73"/>
      <c r="F2" s="74"/>
      <c r="H2" s="423"/>
      <c r="I2" s="423"/>
      <c r="J2" s="423"/>
      <c r="K2" s="423"/>
      <c r="L2" s="423"/>
      <c r="M2" s="423"/>
      <c r="N2" s="423"/>
    </row>
    <row r="3" spans="1:15" ht="14.25" customHeight="1">
      <c r="A3" s="96" t="str">
        <f>'2-Kosten per locatie'!A3</f>
        <v>Naam opdrachtgever</v>
      </c>
      <c r="B3" s="97" t="str">
        <f>'2-Kosten per locatie'!B3</f>
        <v>Hogeschool InHolland</v>
      </c>
      <c r="C3" s="98"/>
      <c r="D3" s="71"/>
      <c r="E3" s="143"/>
      <c r="F3" s="76"/>
      <c r="H3" s="423"/>
      <c r="I3" s="423"/>
      <c r="J3" s="423"/>
      <c r="K3" s="423"/>
      <c r="L3" s="423"/>
      <c r="M3" s="423"/>
      <c r="N3" s="423"/>
    </row>
    <row r="4" spans="1:15" ht="15.75" customHeight="1">
      <c r="A4" s="96" t="str">
        <f>'2-Kosten per locatie'!A4</f>
        <v>Calculatie onderdeel</v>
      </c>
      <c r="B4" s="99" t="str">
        <f ca="1">MID(CELL("bestandsnaam",$C$9),SEARCH("]",CELL("bestandsnaam",$C$9),1)+1,256)</f>
        <v>6-Opbouw uurtarief productie</v>
      </c>
      <c r="C4" s="100"/>
      <c r="D4" s="79"/>
      <c r="H4" s="423"/>
      <c r="I4" s="423"/>
      <c r="J4" s="423"/>
      <c r="K4" s="423"/>
      <c r="L4" s="423"/>
      <c r="M4" s="423"/>
      <c r="N4" s="423"/>
    </row>
    <row r="5" spans="1:15" ht="15">
      <c r="A5" s="96" t="str">
        <f>'2-Kosten per locatie'!A5</f>
        <v>Gebouw/plaats</v>
      </c>
      <c r="B5" s="97" t="str">
        <f>'2-Kosten per locatie'!B5</f>
        <v>Divers</v>
      </c>
      <c r="C5" s="100"/>
      <c r="D5" s="79"/>
      <c r="H5" s="423"/>
      <c r="I5" s="423"/>
      <c r="J5" s="423"/>
      <c r="K5" s="423"/>
      <c r="L5" s="423"/>
      <c r="M5" s="423"/>
      <c r="N5" s="423"/>
    </row>
    <row r="6" spans="1:15" ht="15">
      <c r="A6" s="96" t="str">
        <f>'2-Kosten per locatie'!A6</f>
        <v>Referentie nummer</v>
      </c>
      <c r="B6" s="97" t="str">
        <f>'2-Kosten per locatie'!B6</f>
        <v>IH-EA-MvD-DK-2023</v>
      </c>
      <c r="C6" s="100"/>
      <c r="D6" s="79"/>
      <c r="H6" s="80"/>
      <c r="I6" s="80"/>
      <c r="J6" s="80"/>
      <c r="K6" s="80"/>
      <c r="L6" s="80"/>
      <c r="M6" s="80"/>
      <c r="N6" s="80"/>
    </row>
    <row r="7" spans="1:15" ht="15">
      <c r="A7" s="96" t="str">
        <f>'2-Kosten per locatie'!A7</f>
        <v>Naam dienstverlener</v>
      </c>
      <c r="B7" s="97">
        <f>'2-Kosten per locatie'!B7</f>
        <v>0</v>
      </c>
      <c r="C7" s="100"/>
      <c r="D7" s="79"/>
      <c r="H7" s="80"/>
      <c r="I7" s="80"/>
      <c r="J7" s="80"/>
      <c r="K7" s="80"/>
      <c r="L7" s="80"/>
      <c r="M7" s="80"/>
      <c r="N7" s="80"/>
    </row>
    <row r="8" spans="1:15" ht="15">
      <c r="A8" s="96" t="str">
        <f>'2-Kosten per locatie'!A9</f>
        <v>Prijspeil</v>
      </c>
      <c r="B8" s="200">
        <f>'2-Kosten per locatie'!B9</f>
        <v>45474</v>
      </c>
      <c r="C8" s="100"/>
      <c r="D8" s="79"/>
      <c r="J8" s="80"/>
      <c r="K8" s="80"/>
      <c r="L8" s="80"/>
      <c r="M8" s="80"/>
      <c r="N8" s="80"/>
      <c r="O8" s="83"/>
    </row>
    <row r="9" spans="1:15" ht="15">
      <c r="A9" s="75"/>
      <c r="B9" s="77"/>
      <c r="C9" s="78"/>
      <c r="D9" s="79"/>
      <c r="E9" s="144"/>
      <c r="F9" s="81"/>
    </row>
    <row r="10" spans="1:15" s="83" customFormat="1" ht="30.75" customHeight="1">
      <c r="A10" s="327" t="s">
        <v>2366</v>
      </c>
      <c r="B10" s="328"/>
      <c r="C10" s="329"/>
      <c r="D10" s="82"/>
      <c r="E10" s="421" t="s">
        <v>2367</v>
      </c>
      <c r="F10" s="422"/>
      <c r="H10" s="123" t="s">
        <v>2368</v>
      </c>
      <c r="I10" s="420" t="s">
        <v>2369</v>
      </c>
      <c r="J10" s="420"/>
      <c r="K10" s="420"/>
      <c r="L10" s="420"/>
      <c r="M10" s="420"/>
      <c r="N10" s="420"/>
    </row>
    <row r="11" spans="1:15" ht="30" customHeight="1">
      <c r="A11" s="124"/>
      <c r="B11" s="330" t="s">
        <v>2370</v>
      </c>
      <c r="C11" s="331" t="s">
        <v>2370</v>
      </c>
      <c r="D11" s="79"/>
      <c r="E11" s="145"/>
      <c r="F11" s="332"/>
      <c r="H11" s="124"/>
      <c r="I11" s="125">
        <v>1</v>
      </c>
      <c r="J11" s="125">
        <v>2</v>
      </c>
      <c r="K11" s="125">
        <v>3</v>
      </c>
      <c r="L11" s="125">
        <v>4</v>
      </c>
      <c r="M11" s="125">
        <v>5</v>
      </c>
      <c r="N11" s="125">
        <v>6</v>
      </c>
    </row>
    <row r="12" spans="1:15">
      <c r="A12" s="124" t="s">
        <v>2371</v>
      </c>
      <c r="B12" s="333" t="s">
        <v>2372</v>
      </c>
      <c r="C12" s="334"/>
      <c r="D12" s="79"/>
      <c r="E12" s="146">
        <f>SUM(I40:N40)</f>
        <v>0</v>
      </c>
      <c r="F12" s="84"/>
      <c r="H12" s="124" t="s">
        <v>2373</v>
      </c>
      <c r="I12" s="202"/>
      <c r="J12" s="202"/>
      <c r="K12" s="202"/>
      <c r="L12" s="202"/>
      <c r="M12" s="202"/>
      <c r="N12" s="202"/>
    </row>
    <row r="13" spans="1:15" ht="13.8">
      <c r="A13" s="124" t="s">
        <v>2374</v>
      </c>
      <c r="B13" s="333" t="s">
        <v>2372</v>
      </c>
      <c r="C13" s="335"/>
      <c r="D13" s="79"/>
      <c r="E13" s="147">
        <v>0</v>
      </c>
      <c r="F13" s="84"/>
      <c r="H13" s="124" t="s">
        <v>2375</v>
      </c>
      <c r="I13" s="202"/>
      <c r="J13" s="202"/>
      <c r="K13" s="202"/>
      <c r="L13" s="202"/>
      <c r="M13" s="202"/>
      <c r="N13" s="202"/>
    </row>
    <row r="14" spans="1:15" ht="13.8">
      <c r="A14" s="203" t="s">
        <v>2376</v>
      </c>
      <c r="B14" s="333" t="s">
        <v>2372</v>
      </c>
      <c r="C14" s="204"/>
      <c r="D14" s="79"/>
      <c r="E14" s="147">
        <v>0</v>
      </c>
      <c r="F14" s="84"/>
      <c r="H14" s="124" t="s">
        <v>2377</v>
      </c>
      <c r="I14" s="202"/>
      <c r="J14" s="202"/>
      <c r="K14" s="202"/>
      <c r="L14" s="202"/>
      <c r="M14" s="202"/>
      <c r="N14" s="202"/>
    </row>
    <row r="15" spans="1:15" ht="13.8">
      <c r="A15" s="336" t="s">
        <v>2378</v>
      </c>
      <c r="B15" s="337"/>
      <c r="C15" s="338"/>
      <c r="D15" s="113"/>
      <c r="E15" s="148">
        <f>SUM(E12:E14)</f>
        <v>0</v>
      </c>
      <c r="F15" s="84"/>
      <c r="H15" s="124" t="s">
        <v>2379</v>
      </c>
      <c r="I15" s="202"/>
      <c r="J15" s="202"/>
      <c r="K15" s="202"/>
      <c r="L15" s="202"/>
      <c r="M15" s="202"/>
      <c r="N15" s="202"/>
    </row>
    <row r="16" spans="1:15" ht="13.8">
      <c r="A16" s="203"/>
      <c r="B16" s="339"/>
      <c r="C16" s="340"/>
      <c r="D16" s="79"/>
      <c r="E16" s="149"/>
      <c r="F16" s="84"/>
      <c r="H16" s="124" t="s">
        <v>2380</v>
      </c>
      <c r="I16" s="202"/>
      <c r="J16" s="202"/>
      <c r="K16" s="202"/>
      <c r="L16" s="202"/>
      <c r="M16" s="202"/>
      <c r="N16" s="202"/>
    </row>
    <row r="17" spans="1:15" ht="13.8">
      <c r="A17" s="341" t="s">
        <v>2381</v>
      </c>
      <c r="B17" s="333" t="s">
        <v>2372</v>
      </c>
      <c r="C17" s="342">
        <v>0</v>
      </c>
      <c r="D17" s="79"/>
      <c r="E17" s="150">
        <f>$C17*E15</f>
        <v>0</v>
      </c>
      <c r="F17" s="84"/>
      <c r="H17" s="124" t="s">
        <v>2382</v>
      </c>
      <c r="I17" s="202"/>
      <c r="J17" s="202"/>
      <c r="K17" s="202"/>
      <c r="L17" s="202"/>
      <c r="M17" s="202"/>
      <c r="N17" s="202"/>
    </row>
    <row r="18" spans="1:15" ht="13.8">
      <c r="A18" s="341" t="s">
        <v>2383</v>
      </c>
      <c r="B18" s="333" t="s">
        <v>2372</v>
      </c>
      <c r="C18" s="342">
        <v>0</v>
      </c>
      <c r="D18" s="79"/>
      <c r="E18" s="151">
        <f>$C18*E15</f>
        <v>0</v>
      </c>
      <c r="F18" s="84"/>
      <c r="H18" s="124" t="s">
        <v>2384</v>
      </c>
      <c r="I18" s="202"/>
      <c r="J18" s="202"/>
      <c r="K18" s="202"/>
      <c r="L18" s="202"/>
      <c r="M18" s="202"/>
      <c r="N18" s="202"/>
    </row>
    <row r="19" spans="1:15" ht="13.8">
      <c r="A19" s="336" t="s">
        <v>2385</v>
      </c>
      <c r="B19" s="343"/>
      <c r="C19" s="204"/>
      <c r="D19" s="79"/>
      <c r="E19" s="148">
        <f>SUM(E15:E18)</f>
        <v>0</v>
      </c>
      <c r="F19" s="344">
        <f>IF(E19=0,0,E19/E$47)</f>
        <v>0</v>
      </c>
    </row>
    <row r="20" spans="1:15" ht="13.8">
      <c r="A20" s="203"/>
      <c r="B20" s="339"/>
      <c r="C20" s="340"/>
      <c r="D20" s="79"/>
      <c r="E20" s="149"/>
      <c r="F20" s="84"/>
      <c r="H20" s="123" t="s">
        <v>2368</v>
      </c>
      <c r="I20" s="424" t="s">
        <v>2386</v>
      </c>
      <c r="J20" s="425"/>
      <c r="K20" s="425"/>
      <c r="L20" s="425"/>
      <c r="M20" s="425"/>
      <c r="N20" s="426"/>
    </row>
    <row r="21" spans="1:15" ht="13.8">
      <c r="A21" s="345" t="s">
        <v>2387</v>
      </c>
      <c r="B21" s="346"/>
      <c r="C21" s="340"/>
      <c r="D21" s="85"/>
      <c r="E21" s="152">
        <f>E19*0.96</f>
        <v>0</v>
      </c>
      <c r="F21" s="86"/>
      <c r="G21" s="48"/>
      <c r="H21" s="124"/>
      <c r="I21" s="125">
        <v>1</v>
      </c>
      <c r="J21" s="125">
        <v>2</v>
      </c>
      <c r="K21" s="125">
        <v>3</v>
      </c>
      <c r="L21" s="125">
        <v>4</v>
      </c>
      <c r="M21" s="125">
        <v>5</v>
      </c>
      <c r="N21" s="125">
        <v>6</v>
      </c>
      <c r="O21" s="48"/>
    </row>
    <row r="22" spans="1:15" s="48" customFormat="1" ht="13.8">
      <c r="A22" s="341" t="s">
        <v>2388</v>
      </c>
      <c r="B22" s="346"/>
      <c r="C22" s="347" t="s">
        <v>2389</v>
      </c>
      <c r="D22" s="79"/>
      <c r="E22" s="150" t="e">
        <f>E21*'5-Premies en opslagen'!$C24</f>
        <v>#DIV/0!</v>
      </c>
      <c r="F22" s="84"/>
      <c r="G22" s="3"/>
      <c r="H22" s="124" t="s">
        <v>2373</v>
      </c>
      <c r="I22" s="348"/>
      <c r="J22" s="348"/>
      <c r="K22" s="348"/>
      <c r="L22" s="348"/>
      <c r="M22" s="348"/>
      <c r="N22" s="348"/>
      <c r="O22" s="3"/>
    </row>
    <row r="23" spans="1:15" ht="14.25" customHeight="1">
      <c r="A23" s="336" t="s">
        <v>2390</v>
      </c>
      <c r="B23" s="349"/>
      <c r="C23" s="204"/>
      <c r="D23" s="79"/>
      <c r="E23" s="148" t="e">
        <f>E22+E19</f>
        <v>#DIV/0!</v>
      </c>
      <c r="F23" s="344" t="e">
        <f>IF(E23=0,0,E23/E$47)</f>
        <v>#DIV/0!</v>
      </c>
      <c r="H23" s="124" t="s">
        <v>2375</v>
      </c>
      <c r="I23" s="348"/>
      <c r="J23" s="348"/>
      <c r="K23" s="348"/>
      <c r="L23" s="348"/>
      <c r="M23" s="348"/>
      <c r="N23" s="348"/>
    </row>
    <row r="24" spans="1:15" ht="12.75" customHeight="1">
      <c r="A24" s="203"/>
      <c r="B24" s="343"/>
      <c r="C24" s="204"/>
      <c r="D24" s="79"/>
      <c r="E24" s="145"/>
      <c r="F24" s="84"/>
      <c r="H24" s="124" t="s">
        <v>2377</v>
      </c>
      <c r="I24" s="348"/>
      <c r="J24" s="348"/>
      <c r="K24" s="348"/>
      <c r="L24" s="348"/>
      <c r="M24" s="348"/>
      <c r="N24" s="348"/>
    </row>
    <row r="25" spans="1:15" ht="12.75" customHeight="1">
      <c r="A25" s="341" t="s">
        <v>2391</v>
      </c>
      <c r="B25" s="346"/>
      <c r="C25" s="347" t="s">
        <v>2389</v>
      </c>
      <c r="D25" s="79"/>
      <c r="E25" s="150" t="e">
        <f>E23*'5-Premies en opslagen'!$B53</f>
        <v>#DIV/0!</v>
      </c>
      <c r="F25" s="84"/>
      <c r="H25" s="124" t="s">
        <v>2379</v>
      </c>
      <c r="I25" s="348"/>
      <c r="J25" s="348"/>
      <c r="K25" s="348"/>
      <c r="L25" s="348"/>
      <c r="M25" s="348"/>
      <c r="N25" s="348"/>
    </row>
    <row r="26" spans="1:15" ht="13.8">
      <c r="A26" s="336" t="s">
        <v>2392</v>
      </c>
      <c r="B26" s="343"/>
      <c r="C26" s="204"/>
      <c r="D26" s="79"/>
      <c r="E26" s="148" t="e">
        <f>SUM(E23:E25)</f>
        <v>#DIV/0!</v>
      </c>
      <c r="F26" s="344" t="e">
        <f>IF(E26=0,0,E26/E$47)</f>
        <v>#DIV/0!</v>
      </c>
      <c r="H26" s="124" t="s">
        <v>2380</v>
      </c>
      <c r="I26" s="348"/>
      <c r="J26" s="348"/>
      <c r="K26" s="348"/>
      <c r="L26" s="348"/>
      <c r="M26" s="348"/>
      <c r="N26" s="348"/>
    </row>
    <row r="27" spans="1:15" ht="13.8">
      <c r="A27" s="203"/>
      <c r="B27" s="343"/>
      <c r="C27" s="204"/>
      <c r="D27" s="79"/>
      <c r="E27" s="145"/>
      <c r="F27" s="84"/>
      <c r="H27" s="124" t="s">
        <v>2382</v>
      </c>
      <c r="I27" s="348"/>
      <c r="J27" s="348"/>
      <c r="K27" s="348"/>
      <c r="L27" s="348"/>
      <c r="M27" s="348"/>
      <c r="N27" s="348"/>
    </row>
    <row r="28" spans="1:15" ht="13.8">
      <c r="A28" s="203" t="s">
        <v>2393</v>
      </c>
      <c r="B28" s="350"/>
      <c r="C28" s="335" t="s">
        <v>2394</v>
      </c>
      <c r="D28" s="79"/>
      <c r="E28" s="147">
        <v>0</v>
      </c>
      <c r="F28" s="84">
        <v>0</v>
      </c>
      <c r="H28" s="124" t="s">
        <v>2384</v>
      </c>
      <c r="I28" s="348"/>
      <c r="J28" s="348"/>
      <c r="K28" s="348"/>
      <c r="L28" s="348"/>
      <c r="M28" s="348"/>
      <c r="N28" s="348"/>
    </row>
    <row r="29" spans="1:15" ht="13.8">
      <c r="A29" s="203" t="s">
        <v>2395</v>
      </c>
      <c r="B29" s="351"/>
      <c r="C29" s="335" t="s">
        <v>2394</v>
      </c>
      <c r="D29" s="79"/>
      <c r="E29" s="147">
        <v>0</v>
      </c>
      <c r="F29" s="84">
        <v>0</v>
      </c>
      <c r="H29" s="128" t="s">
        <v>2396</v>
      </c>
      <c r="I29" s="229">
        <f t="shared" ref="I29:N29" si="0">SUM(I22:I28)</f>
        <v>0</v>
      </c>
      <c r="J29" s="229">
        <f t="shared" si="0"/>
        <v>0</v>
      </c>
      <c r="K29" s="229">
        <f t="shared" si="0"/>
        <v>0</v>
      </c>
      <c r="L29" s="229">
        <f t="shared" si="0"/>
        <v>0</v>
      </c>
      <c r="M29" s="229">
        <f t="shared" si="0"/>
        <v>0</v>
      </c>
      <c r="N29" s="229">
        <f t="shared" si="0"/>
        <v>0</v>
      </c>
    </row>
    <row r="30" spans="1:15" ht="13.8">
      <c r="A30" s="203" t="s">
        <v>2397</v>
      </c>
      <c r="B30" s="343"/>
      <c r="C30" s="204" t="s">
        <v>2370</v>
      </c>
      <c r="D30" s="79"/>
      <c r="E30" s="147">
        <v>0</v>
      </c>
      <c r="F30" s="84"/>
      <c r="H30" s="48"/>
      <c r="I30" s="48"/>
      <c r="J30" s="48"/>
      <c r="K30" s="48"/>
      <c r="L30" s="48"/>
      <c r="M30" s="48"/>
      <c r="N30" s="48"/>
    </row>
    <row r="31" spans="1:15" ht="12.75" customHeight="1">
      <c r="A31" s="352"/>
      <c r="B31" s="353"/>
      <c r="C31" s="354" t="s">
        <v>2370</v>
      </c>
      <c r="D31" s="79"/>
      <c r="E31" s="147"/>
      <c r="F31" s="84"/>
      <c r="H31" s="123" t="s">
        <v>2368</v>
      </c>
      <c r="I31" s="420" t="s">
        <v>2398</v>
      </c>
      <c r="J31" s="420"/>
      <c r="K31" s="420"/>
      <c r="L31" s="420"/>
      <c r="M31" s="420"/>
      <c r="N31" s="420"/>
    </row>
    <row r="32" spans="1:15" ht="12.75" customHeight="1">
      <c r="A32" s="336" t="s">
        <v>2399</v>
      </c>
      <c r="B32" s="343"/>
      <c r="C32" s="204"/>
      <c r="D32" s="79"/>
      <c r="E32" s="148" t="e">
        <f>SUM(E26:E31)</f>
        <v>#DIV/0!</v>
      </c>
      <c r="F32" s="344" t="e">
        <f>IF(E32=0,0,E32/E$47)</f>
        <v>#DIV/0!</v>
      </c>
      <c r="H32" s="124"/>
      <c r="I32" s="125">
        <v>1</v>
      </c>
      <c r="J32" s="125">
        <v>2</v>
      </c>
      <c r="K32" s="125">
        <v>3</v>
      </c>
      <c r="L32" s="125">
        <v>4</v>
      </c>
      <c r="M32" s="125">
        <v>5</v>
      </c>
      <c r="N32" s="125">
        <v>6</v>
      </c>
    </row>
    <row r="33" spans="1:15" ht="12.75" customHeight="1">
      <c r="A33" s="203"/>
      <c r="B33" s="343"/>
      <c r="C33" s="204"/>
      <c r="D33" s="79"/>
      <c r="E33" s="145"/>
      <c r="F33" s="84"/>
      <c r="H33" s="124" t="s">
        <v>2373</v>
      </c>
      <c r="I33" s="126">
        <f t="shared" ref="I33:N39" si="1">I22*I12</f>
        <v>0</v>
      </c>
      <c r="J33" s="126">
        <f t="shared" si="1"/>
        <v>0</v>
      </c>
      <c r="K33" s="126">
        <f t="shared" si="1"/>
        <v>0</v>
      </c>
      <c r="L33" s="126">
        <f t="shared" si="1"/>
        <v>0</v>
      </c>
      <c r="M33" s="126">
        <f t="shared" si="1"/>
        <v>0</v>
      </c>
      <c r="N33" s="127">
        <f t="shared" si="1"/>
        <v>0</v>
      </c>
    </row>
    <row r="34" spans="1:15" ht="12.75" customHeight="1">
      <c r="A34" s="203" t="s">
        <v>2400</v>
      </c>
      <c r="B34" s="343"/>
      <c r="C34" s="355"/>
      <c r="D34" s="79"/>
      <c r="E34" s="147">
        <v>0</v>
      </c>
      <c r="F34" s="139" t="e">
        <f t="shared" ref="F34:F42" si="2">E34/$E$47</f>
        <v>#DIV/0!</v>
      </c>
      <c r="H34" s="124" t="s">
        <v>2375</v>
      </c>
      <c r="I34" s="126">
        <f t="shared" si="1"/>
        <v>0</v>
      </c>
      <c r="J34" s="126">
        <f t="shared" si="1"/>
        <v>0</v>
      </c>
      <c r="K34" s="126">
        <f t="shared" si="1"/>
        <v>0</v>
      </c>
      <c r="L34" s="126">
        <f t="shared" si="1"/>
        <v>0</v>
      </c>
      <c r="M34" s="126">
        <f t="shared" si="1"/>
        <v>0</v>
      </c>
      <c r="N34" s="127">
        <f t="shared" si="1"/>
        <v>0</v>
      </c>
    </row>
    <row r="35" spans="1:15" ht="12.75" customHeight="1">
      <c r="A35" s="203" t="s">
        <v>2401</v>
      </c>
      <c r="B35" s="343"/>
      <c r="C35" s="355"/>
      <c r="D35" s="79"/>
      <c r="E35" s="147">
        <v>0</v>
      </c>
      <c r="F35" s="139" t="e">
        <f t="shared" si="2"/>
        <v>#DIV/0!</v>
      </c>
      <c r="H35" s="124" t="s">
        <v>2377</v>
      </c>
      <c r="I35" s="126">
        <f t="shared" si="1"/>
        <v>0</v>
      </c>
      <c r="J35" s="126">
        <f t="shared" si="1"/>
        <v>0</v>
      </c>
      <c r="K35" s="126">
        <f t="shared" si="1"/>
        <v>0</v>
      </c>
      <c r="L35" s="126">
        <f t="shared" si="1"/>
        <v>0</v>
      </c>
      <c r="M35" s="126">
        <f t="shared" si="1"/>
        <v>0</v>
      </c>
      <c r="N35" s="127">
        <f t="shared" si="1"/>
        <v>0</v>
      </c>
      <c r="O35" s="48"/>
    </row>
    <row r="36" spans="1:15" ht="14.25" customHeight="1">
      <c r="A36" s="203" t="s">
        <v>2402</v>
      </c>
      <c r="B36" s="343"/>
      <c r="C36" s="355"/>
      <c r="D36" s="79"/>
      <c r="E36" s="147">
        <v>0</v>
      </c>
      <c r="F36" s="139" t="e">
        <f t="shared" si="2"/>
        <v>#DIV/0!</v>
      </c>
      <c r="H36" s="124" t="s">
        <v>2379</v>
      </c>
      <c r="I36" s="126">
        <f t="shared" si="1"/>
        <v>0</v>
      </c>
      <c r="J36" s="126">
        <f t="shared" si="1"/>
        <v>0</v>
      </c>
      <c r="K36" s="126">
        <f t="shared" si="1"/>
        <v>0</v>
      </c>
      <c r="L36" s="126">
        <f t="shared" si="1"/>
        <v>0</v>
      </c>
      <c r="M36" s="126">
        <f t="shared" si="1"/>
        <v>0</v>
      </c>
      <c r="N36" s="127">
        <f t="shared" si="1"/>
        <v>0</v>
      </c>
      <c r="O36" s="48"/>
    </row>
    <row r="37" spans="1:15" ht="13.8">
      <c r="A37" s="203" t="s">
        <v>2403</v>
      </c>
      <c r="B37" s="343"/>
      <c r="C37" s="356"/>
      <c r="D37" s="79"/>
      <c r="E37" s="147">
        <v>0</v>
      </c>
      <c r="F37" s="139" t="e">
        <f t="shared" si="2"/>
        <v>#DIV/0!</v>
      </c>
      <c r="H37" s="124" t="s">
        <v>2380</v>
      </c>
      <c r="I37" s="126">
        <f t="shared" si="1"/>
        <v>0</v>
      </c>
      <c r="J37" s="126">
        <f t="shared" si="1"/>
        <v>0</v>
      </c>
      <c r="K37" s="126">
        <f t="shared" si="1"/>
        <v>0</v>
      </c>
      <c r="L37" s="126">
        <f t="shared" si="1"/>
        <v>0</v>
      </c>
      <c r="M37" s="126">
        <f t="shared" si="1"/>
        <v>0</v>
      </c>
      <c r="N37" s="127">
        <f t="shared" si="1"/>
        <v>0</v>
      </c>
      <c r="O37" s="48"/>
    </row>
    <row r="38" spans="1:15" ht="13.8">
      <c r="A38" s="203" t="s">
        <v>2404</v>
      </c>
      <c r="B38" s="343"/>
      <c r="C38" s="355"/>
      <c r="D38" s="79"/>
      <c r="E38" s="147">
        <v>0</v>
      </c>
      <c r="F38" s="139" t="e">
        <f t="shared" si="2"/>
        <v>#DIV/0!</v>
      </c>
      <c r="H38" s="124" t="s">
        <v>2382</v>
      </c>
      <c r="I38" s="126">
        <f t="shared" si="1"/>
        <v>0</v>
      </c>
      <c r="J38" s="126">
        <f t="shared" si="1"/>
        <v>0</v>
      </c>
      <c r="K38" s="126">
        <f t="shared" si="1"/>
        <v>0</v>
      </c>
      <c r="L38" s="126">
        <f t="shared" si="1"/>
        <v>0</v>
      </c>
      <c r="M38" s="126">
        <f t="shared" si="1"/>
        <v>0</v>
      </c>
      <c r="N38" s="127">
        <f t="shared" si="1"/>
        <v>0</v>
      </c>
      <c r="O38" s="48"/>
    </row>
    <row r="39" spans="1:15" ht="13.8">
      <c r="A39" s="203" t="s">
        <v>2405</v>
      </c>
      <c r="B39" s="343"/>
      <c r="C39" s="356"/>
      <c r="D39" s="79"/>
      <c r="E39" s="147">
        <v>0</v>
      </c>
      <c r="F39" s="139" t="e">
        <f t="shared" si="2"/>
        <v>#DIV/0!</v>
      </c>
      <c r="H39" s="124" t="s">
        <v>2384</v>
      </c>
      <c r="I39" s="126">
        <f t="shared" si="1"/>
        <v>0</v>
      </c>
      <c r="J39" s="126">
        <f t="shared" si="1"/>
        <v>0</v>
      </c>
      <c r="K39" s="126">
        <f t="shared" si="1"/>
        <v>0</v>
      </c>
      <c r="L39" s="126">
        <f t="shared" si="1"/>
        <v>0</v>
      </c>
      <c r="M39" s="126">
        <f t="shared" si="1"/>
        <v>0</v>
      </c>
      <c r="N39" s="127">
        <f t="shared" si="1"/>
        <v>0</v>
      </c>
      <c r="O39" s="48"/>
    </row>
    <row r="40" spans="1:15" ht="13.8">
      <c r="A40" s="203" t="s">
        <v>2406</v>
      </c>
      <c r="B40" s="343"/>
      <c r="C40" s="335" t="s">
        <v>2394</v>
      </c>
      <c r="D40" s="79"/>
      <c r="E40" s="147">
        <v>0</v>
      </c>
      <c r="F40" s="139" t="e">
        <f t="shared" si="2"/>
        <v>#DIV/0!</v>
      </c>
      <c r="H40" s="128" t="s">
        <v>2396</v>
      </c>
      <c r="I40" s="129">
        <f t="shared" ref="I40:N40" si="3">SUM(I33:I39)</f>
        <v>0</v>
      </c>
      <c r="J40" s="129">
        <f t="shared" si="3"/>
        <v>0</v>
      </c>
      <c r="K40" s="129">
        <f t="shared" si="3"/>
        <v>0</v>
      </c>
      <c r="L40" s="129">
        <f t="shared" si="3"/>
        <v>0</v>
      </c>
      <c r="M40" s="129">
        <f t="shared" si="3"/>
        <v>0</v>
      </c>
      <c r="N40" s="129">
        <f t="shared" si="3"/>
        <v>0</v>
      </c>
      <c r="O40" s="48"/>
    </row>
    <row r="41" spans="1:15" ht="13.8">
      <c r="A41" s="203" t="s">
        <v>2407</v>
      </c>
      <c r="B41" s="343"/>
      <c r="C41" s="335"/>
      <c r="D41" s="79"/>
      <c r="E41" s="147">
        <v>0</v>
      </c>
      <c r="F41" s="139" t="e">
        <f t="shared" si="2"/>
        <v>#DIV/0!</v>
      </c>
      <c r="H41" s="48"/>
      <c r="I41" s="48"/>
      <c r="J41" s="48"/>
      <c r="K41" s="48"/>
      <c r="L41" s="48"/>
      <c r="M41" s="48"/>
      <c r="N41" s="48"/>
      <c r="O41" s="48"/>
    </row>
    <row r="42" spans="1:15" ht="13.8">
      <c r="A42" s="352"/>
      <c r="B42" s="353"/>
      <c r="C42" s="357"/>
      <c r="D42" s="79"/>
      <c r="E42" s="147">
        <v>0</v>
      </c>
      <c r="F42" s="84" t="e">
        <f t="shared" si="2"/>
        <v>#DIV/0!</v>
      </c>
      <c r="H42" s="48"/>
      <c r="I42" s="48"/>
      <c r="J42" s="48"/>
      <c r="K42" s="48"/>
      <c r="L42" s="48"/>
      <c r="M42" s="48"/>
      <c r="N42" s="48"/>
      <c r="O42" s="48"/>
    </row>
    <row r="43" spans="1:15" ht="34.200000000000003">
      <c r="A43" s="336" t="s">
        <v>2408</v>
      </c>
      <c r="B43" s="343"/>
      <c r="C43" s="204"/>
      <c r="D43" s="79"/>
      <c r="E43" s="148" t="e">
        <f>SUM(E32:E42)</f>
        <v>#DIV/0!</v>
      </c>
      <c r="F43" s="344" t="e">
        <f>IF(E43=0,0,E43/E$47)</f>
        <v>#DIV/0!</v>
      </c>
      <c r="H43" s="327" t="s">
        <v>2409</v>
      </c>
      <c r="I43" s="328"/>
      <c r="J43" s="329"/>
      <c r="K43" s="172" t="s">
        <v>2367</v>
      </c>
      <c r="L43" s="48"/>
      <c r="M43" s="48"/>
      <c r="N43" s="48"/>
    </row>
    <row r="44" spans="1:15" ht="13.8">
      <c r="A44" s="203"/>
      <c r="B44" s="343"/>
      <c r="C44" s="204"/>
      <c r="D44" s="79"/>
      <c r="E44" s="145"/>
      <c r="F44" s="87"/>
      <c r="H44" s="124"/>
      <c r="I44" s="330" t="s">
        <v>2370</v>
      </c>
      <c r="J44" s="331" t="s">
        <v>2370</v>
      </c>
      <c r="K44" s="145"/>
      <c r="L44" s="48"/>
      <c r="M44" s="48"/>
      <c r="N44" s="48"/>
    </row>
    <row r="45" spans="1:15" ht="13.8">
      <c r="A45" s="203" t="s">
        <v>2410</v>
      </c>
      <c r="B45" s="343"/>
      <c r="C45" s="356"/>
      <c r="D45" s="79"/>
      <c r="E45" s="147">
        <v>0</v>
      </c>
      <c r="F45" s="344">
        <f>(IF(E45=0,0,E45/E$47))</f>
        <v>0</v>
      </c>
      <c r="H45" s="169" t="s">
        <v>2378</v>
      </c>
      <c r="I45" s="170"/>
      <c r="J45" s="171"/>
      <c r="K45" s="148">
        <f>E15</f>
        <v>0</v>
      </c>
      <c r="L45" s="48"/>
      <c r="M45" s="48"/>
      <c r="N45" s="48"/>
    </row>
    <row r="46" spans="1:15" ht="30" customHeight="1">
      <c r="A46" s="203"/>
      <c r="B46" s="358"/>
      <c r="C46" s="204"/>
      <c r="D46" s="79"/>
      <c r="E46" s="145"/>
      <c r="F46" s="84"/>
      <c r="H46" s="168" t="s">
        <v>2381</v>
      </c>
      <c r="I46" s="166"/>
      <c r="J46" s="167"/>
      <c r="K46" s="150">
        <f>E17</f>
        <v>0</v>
      </c>
      <c r="L46" s="48"/>
      <c r="M46" s="48"/>
      <c r="N46" s="48"/>
    </row>
    <row r="47" spans="1:15" ht="13.8">
      <c r="A47" s="336" t="s">
        <v>2411</v>
      </c>
      <c r="B47" s="359"/>
      <c r="C47" s="360"/>
      <c r="D47" s="79"/>
      <c r="E47" s="114" t="e">
        <f>SUM(E43:E46)</f>
        <v>#DIV/0!</v>
      </c>
      <c r="F47" s="115" t="e">
        <f>SUM(F43:F46)</f>
        <v>#DIV/0!</v>
      </c>
      <c r="H47" s="341" t="s">
        <v>2383</v>
      </c>
      <c r="I47" s="166"/>
      <c r="J47" s="167"/>
      <c r="K47" s="151">
        <f>E18</f>
        <v>0</v>
      </c>
      <c r="L47" s="48"/>
      <c r="M47" s="48"/>
      <c r="N47" s="48"/>
      <c r="O47" s="48"/>
    </row>
    <row r="48" spans="1:15" ht="13.8">
      <c r="B48" s="88"/>
      <c r="C48" s="361"/>
      <c r="D48" s="79"/>
      <c r="F48" s="89"/>
      <c r="H48" s="341" t="s">
        <v>2388</v>
      </c>
      <c r="I48" s="166"/>
      <c r="J48" s="167"/>
      <c r="K48" s="150" t="e">
        <f>E22</f>
        <v>#DIV/0!</v>
      </c>
      <c r="L48" s="48"/>
      <c r="M48" s="48"/>
      <c r="N48" s="48"/>
      <c r="O48" s="48"/>
    </row>
    <row r="49" spans="1:15" ht="13.8">
      <c r="A49" s="362" t="s">
        <v>2412</v>
      </c>
      <c r="B49" s="363"/>
      <c r="C49" s="364"/>
      <c r="D49" s="48"/>
      <c r="E49" s="153" t="e">
        <f>(E$26*1.3)+($E$47-$E$26)</f>
        <v>#DIV/0!</v>
      </c>
      <c r="F49" s="90"/>
      <c r="G49" s="48"/>
      <c r="H49" s="341" t="s">
        <v>2391</v>
      </c>
      <c r="I49" s="346"/>
      <c r="J49" s="347"/>
      <c r="K49" s="150" t="e">
        <f>E25</f>
        <v>#DIV/0!</v>
      </c>
      <c r="L49" s="48"/>
      <c r="M49" s="48"/>
      <c r="N49" s="48"/>
      <c r="O49" s="48"/>
    </row>
    <row r="50" spans="1:15" s="48" customFormat="1" ht="13.8">
      <c r="B50" s="91"/>
      <c r="C50" s="92"/>
      <c r="H50" s="203" t="s">
        <v>2393</v>
      </c>
      <c r="I50" s="350"/>
      <c r="J50" s="335"/>
      <c r="K50" s="146">
        <f>E28</f>
        <v>0</v>
      </c>
    </row>
    <row r="51" spans="1:15" s="48" customFormat="1" ht="13.8">
      <c r="A51" s="362" t="s">
        <v>2413</v>
      </c>
      <c r="B51" s="363"/>
      <c r="C51" s="364"/>
      <c r="E51" s="153" t="e">
        <f>(E$26*1.5)+($E$47-$E$26)</f>
        <v>#DIV/0!</v>
      </c>
      <c r="F51" s="90"/>
      <c r="H51" s="203" t="s">
        <v>2395</v>
      </c>
      <c r="I51" s="351"/>
      <c r="J51" s="335"/>
      <c r="K51" s="146">
        <f t="shared" ref="K51:K52" si="4">E29</f>
        <v>0</v>
      </c>
      <c r="M51" s="3"/>
    </row>
    <row r="52" spans="1:15" s="48" customFormat="1" ht="13.8">
      <c r="B52" s="91"/>
      <c r="C52" s="92"/>
      <c r="H52" s="203" t="s">
        <v>2397</v>
      </c>
      <c r="I52" s="343"/>
      <c r="J52" s="204" t="s">
        <v>2370</v>
      </c>
      <c r="K52" s="146">
        <f t="shared" si="4"/>
        <v>0</v>
      </c>
      <c r="M52" s="3"/>
    </row>
    <row r="53" spans="1:15" s="48" customFormat="1" ht="13.8">
      <c r="A53" s="362" t="s">
        <v>2414</v>
      </c>
      <c r="B53" s="363"/>
      <c r="C53" s="364"/>
      <c r="E53" s="153" t="e">
        <f>(E$26*2.5)+($E$47-$E$26)</f>
        <v>#DIV/0!</v>
      </c>
      <c r="H53" s="203" t="s">
        <v>2400</v>
      </c>
      <c r="I53" s="343"/>
      <c r="J53" s="355"/>
      <c r="K53" s="146">
        <f>E34</f>
        <v>0</v>
      </c>
      <c r="M53" s="3"/>
    </row>
    <row r="54" spans="1:15" s="48" customFormat="1" ht="13.8">
      <c r="B54" s="91"/>
      <c r="C54" s="93"/>
      <c r="F54" s="94"/>
      <c r="H54" s="203" t="s">
        <v>2401</v>
      </c>
      <c r="I54" s="343"/>
      <c r="J54" s="355"/>
      <c r="K54" s="146">
        <f t="shared" ref="K54:K60" si="5">E35</f>
        <v>0</v>
      </c>
      <c r="M54" s="3"/>
    </row>
    <row r="55" spans="1:15" s="48" customFormat="1" ht="13.8">
      <c r="B55" s="91"/>
      <c r="C55" s="93"/>
      <c r="F55" s="94"/>
      <c r="H55" s="203" t="s">
        <v>2402</v>
      </c>
      <c r="I55" s="343"/>
      <c r="J55" s="355"/>
      <c r="K55" s="146">
        <f t="shared" si="5"/>
        <v>0</v>
      </c>
      <c r="M55" s="3"/>
    </row>
    <row r="56" spans="1:15" s="48" customFormat="1" ht="13.8">
      <c r="C56" s="95"/>
      <c r="F56" s="94"/>
      <c r="H56" s="203" t="s">
        <v>2403</v>
      </c>
      <c r="I56" s="343"/>
      <c r="J56" s="356"/>
      <c r="K56" s="146">
        <f t="shared" si="5"/>
        <v>0</v>
      </c>
      <c r="M56" s="3"/>
    </row>
    <row r="57" spans="1:15" s="48" customFormat="1" ht="13.8">
      <c r="C57" s="95"/>
      <c r="F57" s="94"/>
      <c r="H57" s="203" t="s">
        <v>2404</v>
      </c>
      <c r="I57" s="343"/>
      <c r="J57" s="355"/>
      <c r="K57" s="146">
        <f t="shared" si="5"/>
        <v>0</v>
      </c>
      <c r="M57" s="3"/>
    </row>
    <row r="58" spans="1:15" s="48" customFormat="1" ht="13.8">
      <c r="A58" s="3"/>
      <c r="C58" s="95"/>
      <c r="F58" s="94"/>
      <c r="H58" s="203" t="s">
        <v>2405</v>
      </c>
      <c r="I58" s="343"/>
      <c r="J58" s="356"/>
      <c r="K58" s="146">
        <f t="shared" si="5"/>
        <v>0</v>
      </c>
      <c r="M58" s="3"/>
      <c r="N58" s="3"/>
    </row>
    <row r="59" spans="1:15" s="48" customFormat="1" ht="13.8">
      <c r="C59" s="95"/>
      <c r="F59" s="94"/>
      <c r="H59" s="203" t="s">
        <v>2406</v>
      </c>
      <c r="I59" s="343"/>
      <c r="J59" s="335"/>
      <c r="K59" s="146">
        <f t="shared" si="5"/>
        <v>0</v>
      </c>
      <c r="M59" s="3"/>
      <c r="N59" s="3"/>
    </row>
    <row r="60" spans="1:15" s="48" customFormat="1" ht="13.8">
      <c r="C60" s="95"/>
      <c r="F60" s="94"/>
      <c r="H60" s="203" t="s">
        <v>2407</v>
      </c>
      <c r="I60" s="343"/>
      <c r="J60" s="335"/>
      <c r="K60" s="146">
        <f t="shared" si="5"/>
        <v>0</v>
      </c>
      <c r="M60" s="3"/>
      <c r="N60" s="3"/>
    </row>
    <row r="61" spans="1:15" s="48" customFormat="1" ht="13.8">
      <c r="C61" s="95"/>
      <c r="F61" s="94"/>
      <c r="H61" s="203" t="s">
        <v>2410</v>
      </c>
      <c r="I61" s="343"/>
      <c r="J61" s="356"/>
      <c r="K61" s="146">
        <f>E45</f>
        <v>0</v>
      </c>
      <c r="M61" s="3"/>
      <c r="N61" s="3"/>
    </row>
    <row r="62" spans="1:15" s="48" customFormat="1" ht="13.8">
      <c r="C62" s="95"/>
      <c r="F62" s="94"/>
      <c r="H62" s="203"/>
      <c r="I62" s="358"/>
      <c r="J62" s="204"/>
      <c r="K62" s="145"/>
      <c r="M62" s="3"/>
      <c r="N62" s="3"/>
    </row>
    <row r="63" spans="1:15" s="48" customFormat="1" ht="13.8">
      <c r="C63" s="95"/>
      <c r="F63" s="94"/>
      <c r="H63" s="336" t="s">
        <v>2411</v>
      </c>
      <c r="I63" s="359"/>
      <c r="J63" s="360"/>
      <c r="K63" s="114" t="e">
        <f>SUM(K45:K62)</f>
        <v>#DIV/0!</v>
      </c>
      <c r="M63" s="3"/>
      <c r="N63" s="3"/>
    </row>
    <row r="64" spans="1:15" s="48" customFormat="1" ht="13.8">
      <c r="C64" s="95"/>
      <c r="F64" s="94"/>
      <c r="H64" s="3"/>
      <c r="I64" s="88"/>
      <c r="J64" s="361"/>
      <c r="K64" s="3"/>
      <c r="M64" s="3"/>
      <c r="N64" s="3"/>
      <c r="O64" s="3"/>
    </row>
    <row r="65" spans="1:15" s="48" customFormat="1" ht="13.8">
      <c r="C65" s="95"/>
      <c r="E65" s="3"/>
      <c r="F65" s="94"/>
      <c r="H65" s="362" t="s">
        <v>2412</v>
      </c>
      <c r="I65" s="363"/>
      <c r="J65" s="364"/>
      <c r="K65" s="153" t="e">
        <f>E49</f>
        <v>#DIV/0!</v>
      </c>
      <c r="M65" s="3"/>
      <c r="N65" s="3"/>
      <c r="O65" s="3"/>
    </row>
    <row r="66" spans="1:15" s="48" customFormat="1" ht="13.8">
      <c r="A66" s="3"/>
      <c r="B66" s="3"/>
      <c r="C66" s="3"/>
      <c r="D66" s="3"/>
      <c r="E66" s="3"/>
      <c r="F66" s="3"/>
      <c r="G66" s="3"/>
      <c r="I66" s="91"/>
      <c r="J66" s="92"/>
      <c r="M66" s="3"/>
      <c r="N66" s="3"/>
      <c r="O66" s="3"/>
    </row>
    <row r="67" spans="1:15" ht="13.8">
      <c r="H67" s="362" t="s">
        <v>2413</v>
      </c>
      <c r="I67" s="363"/>
      <c r="J67" s="364"/>
      <c r="K67" s="153" t="e">
        <f>E51</f>
        <v>#DIV/0!</v>
      </c>
      <c r="L67" s="48"/>
    </row>
    <row r="68" spans="1:15" ht="13.8">
      <c r="H68" s="48"/>
      <c r="I68" s="91"/>
      <c r="J68" s="92"/>
      <c r="K68" s="48"/>
      <c r="L68" s="48"/>
    </row>
    <row r="69" spans="1:15" ht="13.8">
      <c r="H69" s="362" t="s">
        <v>2414</v>
      </c>
      <c r="I69" s="363"/>
      <c r="J69" s="364"/>
      <c r="K69" s="153" t="e">
        <f>E53</f>
        <v>#DIV/0!</v>
      </c>
      <c r="L69" s="48"/>
    </row>
    <row r="70" spans="1:15">
      <c r="L70" s="48"/>
    </row>
    <row r="71" spans="1:15">
      <c r="L71" s="48"/>
    </row>
    <row r="72" spans="1:15">
      <c r="L72" s="48"/>
    </row>
  </sheetData>
  <dataConsolidate/>
  <mergeCells count="7">
    <mergeCell ref="I31:N31"/>
    <mergeCell ref="E10:F10"/>
    <mergeCell ref="H1:N2"/>
    <mergeCell ref="H3:N3"/>
    <mergeCell ref="H4:N5"/>
    <mergeCell ref="I10:N10"/>
    <mergeCell ref="I20:N20"/>
  </mergeCells>
  <phoneticPr fontId="14"/>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P76"/>
  <sheetViews>
    <sheetView showGridLines="0" zoomScale="89" zoomScaleNormal="89" zoomScalePageLayoutView="50" workbookViewId="0">
      <pane ySplit="9" topLeftCell="A10" activePane="bottomLeft" state="frozen"/>
      <selection activeCell="B1" sqref="B1"/>
      <selection pane="bottomLeft" activeCell="O31" sqref="O31"/>
    </sheetView>
  </sheetViews>
  <sheetFormatPr defaultColWidth="11.44140625" defaultRowHeight="13.2"/>
  <cols>
    <col min="1" max="1" width="35.88671875" style="3" customWidth="1"/>
    <col min="2" max="2" width="21.332031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6384" width="11.44140625" style="3"/>
  </cols>
  <sheetData>
    <row r="1" spans="1:15" ht="12.75" customHeight="1">
      <c r="A1" s="294" t="s">
        <v>4</v>
      </c>
      <c r="B1" s="52"/>
      <c r="C1" s="2"/>
      <c r="D1" s="2"/>
      <c r="E1" s="2"/>
      <c r="F1" s="2"/>
      <c r="H1" s="423"/>
      <c r="I1" s="423"/>
      <c r="J1" s="423"/>
      <c r="K1" s="423"/>
      <c r="L1" s="423"/>
      <c r="M1" s="423"/>
      <c r="N1" s="423"/>
    </row>
    <row r="2" spans="1:15">
      <c r="A2" s="70"/>
      <c r="B2" s="71"/>
      <c r="C2" s="72"/>
      <c r="D2" s="71"/>
      <c r="E2" s="73"/>
      <c r="F2" s="74"/>
      <c r="H2" s="423"/>
      <c r="I2" s="423"/>
      <c r="J2" s="423"/>
      <c r="K2" s="423"/>
      <c r="L2" s="423"/>
      <c r="M2" s="423"/>
      <c r="N2" s="423"/>
    </row>
    <row r="3" spans="1:15" ht="14.25" customHeight="1">
      <c r="A3" s="96" t="str">
        <f>'2-Kosten per locatie'!A3</f>
        <v>Naam opdrachtgever</v>
      </c>
      <c r="B3" s="97" t="str">
        <f>'2-Kosten per locatie'!B3</f>
        <v>Hogeschool InHolland</v>
      </c>
      <c r="C3" s="98"/>
      <c r="D3" s="71"/>
      <c r="E3" s="143"/>
      <c r="F3" s="76"/>
      <c r="H3" s="423"/>
      <c r="I3" s="423"/>
      <c r="J3" s="423"/>
      <c r="K3" s="423"/>
      <c r="L3" s="423"/>
      <c r="M3" s="423"/>
      <c r="N3" s="423"/>
    </row>
    <row r="4" spans="1:15" ht="15.75" customHeight="1">
      <c r="A4" s="96" t="str">
        <f>'2-Kosten per locatie'!A4</f>
        <v>Calculatie onderdeel</v>
      </c>
      <c r="B4" s="99" t="str">
        <f ca="1">MID(CELL("bestandsnaam",$C$9),SEARCH("]",CELL("bestandsnaam",$C$9),1)+1,256)</f>
        <v>7-Opbouw uurtarief toezicht</v>
      </c>
      <c r="C4" s="100"/>
      <c r="D4" s="79"/>
      <c r="H4" s="423"/>
      <c r="I4" s="423"/>
      <c r="J4" s="423"/>
      <c r="K4" s="423"/>
      <c r="L4" s="423"/>
      <c r="M4" s="423"/>
      <c r="N4" s="423"/>
    </row>
    <row r="5" spans="1:15" ht="15">
      <c r="A5" s="96" t="str">
        <f>'2-Kosten per locatie'!A5</f>
        <v>Gebouw/plaats</v>
      </c>
      <c r="B5" s="97" t="str">
        <f>'2-Kosten per locatie'!B5</f>
        <v>Divers</v>
      </c>
      <c r="C5" s="100"/>
      <c r="D5" s="79"/>
      <c r="H5" s="423"/>
      <c r="I5" s="423"/>
      <c r="J5" s="423"/>
      <c r="K5" s="423"/>
      <c r="L5" s="423"/>
      <c r="M5" s="423"/>
      <c r="N5" s="423"/>
    </row>
    <row r="6" spans="1:15" ht="15">
      <c r="A6" s="96" t="str">
        <f>'2-Kosten per locatie'!A6</f>
        <v>Referentie nummer</v>
      </c>
      <c r="B6" s="97" t="str">
        <f>'2-Kosten per locatie'!B6</f>
        <v>IH-EA-MvD-DK-2023</v>
      </c>
      <c r="C6" s="100"/>
      <c r="D6" s="79"/>
      <c r="H6" s="80"/>
      <c r="I6" s="80"/>
      <c r="J6" s="80"/>
      <c r="K6" s="80"/>
      <c r="L6" s="80"/>
      <c r="M6" s="80"/>
      <c r="N6" s="80"/>
    </row>
    <row r="7" spans="1:15" ht="15">
      <c r="A7" s="96" t="str">
        <f>'2-Kosten per locatie'!A7</f>
        <v>Naam dienstverlener</v>
      </c>
      <c r="B7" s="97">
        <f>'2-Kosten per locatie'!B7</f>
        <v>0</v>
      </c>
      <c r="C7" s="100"/>
      <c r="D7" s="79"/>
      <c r="H7" s="80"/>
      <c r="I7" s="80"/>
      <c r="J7" s="80"/>
      <c r="K7" s="80"/>
      <c r="L7" s="80"/>
      <c r="M7" s="80"/>
      <c r="N7" s="80"/>
      <c r="O7" s="83"/>
    </row>
    <row r="8" spans="1:15" ht="15">
      <c r="A8" s="96" t="str">
        <f>'2-Kosten per locatie'!A9</f>
        <v>Prijspeil</v>
      </c>
      <c r="B8" s="200">
        <f>'2-Kosten per locatie'!B9</f>
        <v>45474</v>
      </c>
      <c r="C8" s="100"/>
      <c r="D8" s="79"/>
      <c r="L8" s="80"/>
      <c r="M8" s="80"/>
      <c r="N8" s="80"/>
    </row>
    <row r="9" spans="1:15" ht="15">
      <c r="A9" s="75"/>
      <c r="B9" s="77"/>
      <c r="C9" s="78"/>
      <c r="D9" s="79"/>
      <c r="E9" s="144"/>
      <c r="F9" s="81"/>
    </row>
    <row r="10" spans="1:15" s="83" customFormat="1" ht="30.75" customHeight="1">
      <c r="A10" s="327" t="s">
        <v>2415</v>
      </c>
      <c r="B10" s="328"/>
      <c r="C10" s="329"/>
      <c r="D10" s="82"/>
      <c r="E10" s="421" t="s">
        <v>2416</v>
      </c>
      <c r="F10" s="427"/>
      <c r="H10" s="123" t="s">
        <v>2368</v>
      </c>
      <c r="I10" s="420" t="s">
        <v>2417</v>
      </c>
      <c r="J10" s="420"/>
      <c r="K10" s="420"/>
      <c r="L10" s="420"/>
      <c r="M10" s="420"/>
      <c r="N10" s="420"/>
    </row>
    <row r="11" spans="1:15" ht="30" customHeight="1">
      <c r="A11" s="124"/>
      <c r="B11" s="330" t="s">
        <v>2370</v>
      </c>
      <c r="C11" s="331" t="s">
        <v>2370</v>
      </c>
      <c r="D11" s="79"/>
      <c r="E11" s="145"/>
      <c r="F11" s="332"/>
      <c r="H11" s="124"/>
      <c r="I11" s="140">
        <v>1</v>
      </c>
      <c r="J11" s="140">
        <v>2</v>
      </c>
      <c r="K11" s="140">
        <v>3</v>
      </c>
      <c r="L11" s="140">
        <v>4</v>
      </c>
      <c r="M11" s="140">
        <v>5</v>
      </c>
      <c r="N11" s="140">
        <v>6</v>
      </c>
    </row>
    <row r="12" spans="1:15" ht="12.75" customHeight="1">
      <c r="A12" s="124" t="s">
        <v>2371</v>
      </c>
      <c r="B12" s="333" t="s">
        <v>2372</v>
      </c>
      <c r="C12" s="334"/>
      <c r="D12" s="79"/>
      <c r="E12" s="146">
        <f>SUM(I31:N31)</f>
        <v>0</v>
      </c>
      <c r="F12" s="84"/>
      <c r="H12" s="365" t="s">
        <v>2379</v>
      </c>
      <c r="I12" s="202"/>
      <c r="J12" s="202"/>
      <c r="K12" s="202"/>
      <c r="L12" s="202"/>
      <c r="M12" s="202"/>
      <c r="N12" s="202"/>
    </row>
    <row r="13" spans="1:15" ht="13.8">
      <c r="A13" s="124" t="s">
        <v>2374</v>
      </c>
      <c r="B13" s="333" t="s">
        <v>2372</v>
      </c>
      <c r="C13" s="335"/>
      <c r="D13" s="79"/>
      <c r="E13" s="147">
        <v>0</v>
      </c>
      <c r="F13" s="84"/>
      <c r="H13" s="365" t="s">
        <v>2380</v>
      </c>
      <c r="I13" s="202"/>
      <c r="J13" s="202"/>
      <c r="K13" s="202"/>
      <c r="L13" s="202"/>
      <c r="M13" s="202"/>
      <c r="N13" s="202"/>
    </row>
    <row r="14" spans="1:15" ht="13.8">
      <c r="A14" s="203" t="s">
        <v>2376</v>
      </c>
      <c r="B14" s="333" t="s">
        <v>2372</v>
      </c>
      <c r="C14" s="204"/>
      <c r="D14" s="79"/>
      <c r="E14" s="147">
        <v>0</v>
      </c>
      <c r="F14" s="84"/>
      <c r="H14" s="365" t="s">
        <v>2382</v>
      </c>
      <c r="I14" s="202"/>
      <c r="J14" s="202"/>
      <c r="K14" s="202"/>
      <c r="L14" s="202"/>
      <c r="M14" s="202"/>
      <c r="N14" s="202"/>
    </row>
    <row r="15" spans="1:15" ht="13.8">
      <c r="A15" s="336" t="s">
        <v>2378</v>
      </c>
      <c r="B15" s="337"/>
      <c r="C15" s="204"/>
      <c r="D15" s="79"/>
      <c r="E15" s="148">
        <f>SUM(E12:E14)</f>
        <v>0</v>
      </c>
      <c r="F15" s="84"/>
      <c r="H15" s="365" t="s">
        <v>2384</v>
      </c>
      <c r="I15" s="202"/>
      <c r="J15" s="202"/>
      <c r="K15" s="202"/>
      <c r="L15" s="202"/>
      <c r="M15" s="202"/>
      <c r="N15" s="202"/>
    </row>
    <row r="16" spans="1:15" ht="13.8">
      <c r="A16" s="203"/>
      <c r="B16" s="339"/>
      <c r="C16" s="340"/>
      <c r="D16" s="79"/>
      <c r="E16" s="149"/>
      <c r="F16" s="84"/>
      <c r="H16" s="120"/>
      <c r="I16" s="121"/>
      <c r="J16" s="121"/>
      <c r="K16" s="121"/>
      <c r="L16" s="121"/>
      <c r="M16" s="121"/>
      <c r="N16" s="121"/>
    </row>
    <row r="17" spans="1:16" ht="13.8">
      <c r="A17" s="341" t="s">
        <v>2381</v>
      </c>
      <c r="B17" s="333" t="s">
        <v>2372</v>
      </c>
      <c r="C17" s="342">
        <v>0</v>
      </c>
      <c r="D17" s="79"/>
      <c r="E17" s="150">
        <f>$C17*E15</f>
        <v>0</v>
      </c>
      <c r="F17" s="84"/>
      <c r="H17" s="123" t="s">
        <v>2368</v>
      </c>
      <c r="I17" s="424" t="s">
        <v>2386</v>
      </c>
      <c r="J17" s="425"/>
      <c r="K17" s="425"/>
      <c r="L17" s="425"/>
      <c r="M17" s="425"/>
      <c r="N17" s="426"/>
    </row>
    <row r="18" spans="1:16" ht="13.8">
      <c r="A18" s="341" t="s">
        <v>2383</v>
      </c>
      <c r="B18" s="333" t="s">
        <v>2372</v>
      </c>
      <c r="C18" s="342">
        <v>0</v>
      </c>
      <c r="D18" s="79"/>
      <c r="E18" s="151">
        <f>$C18*E15</f>
        <v>0</v>
      </c>
      <c r="F18" s="84"/>
      <c r="H18" s="124"/>
      <c r="I18" s="125">
        <v>1</v>
      </c>
      <c r="J18" s="125">
        <v>2</v>
      </c>
      <c r="K18" s="125">
        <v>3</v>
      </c>
      <c r="L18" s="125">
        <v>4</v>
      </c>
      <c r="M18" s="125">
        <v>5</v>
      </c>
      <c r="N18" s="125">
        <v>6</v>
      </c>
    </row>
    <row r="19" spans="1:16" ht="13.8">
      <c r="A19" s="336" t="s">
        <v>2385</v>
      </c>
      <c r="B19" s="343"/>
      <c r="C19" s="204"/>
      <c r="D19" s="79"/>
      <c r="E19" s="148">
        <f>SUM(E15:E18)</f>
        <v>0</v>
      </c>
      <c r="F19" s="344">
        <f>IF(E19=0,0,E19/E$47)</f>
        <v>0</v>
      </c>
      <c r="H19" s="124" t="s">
        <v>2379</v>
      </c>
      <c r="I19" s="348"/>
      <c r="J19" s="348"/>
      <c r="K19" s="348"/>
      <c r="L19" s="348"/>
      <c r="M19" s="348"/>
      <c r="N19" s="348"/>
    </row>
    <row r="20" spans="1:16" ht="13.8">
      <c r="A20" s="203"/>
      <c r="B20" s="339"/>
      <c r="C20" s="340"/>
      <c r="D20" s="79"/>
      <c r="E20" s="149"/>
      <c r="F20" s="84"/>
      <c r="H20" s="124" t="s">
        <v>2380</v>
      </c>
      <c r="I20" s="348"/>
      <c r="J20" s="348"/>
      <c r="K20" s="348"/>
      <c r="L20" s="348"/>
      <c r="M20" s="348"/>
      <c r="N20" s="348"/>
    </row>
    <row r="21" spans="1:16" ht="13.8">
      <c r="A21" s="366" t="s">
        <v>2387</v>
      </c>
      <c r="B21" s="346"/>
      <c r="C21" s="340"/>
      <c r="D21" s="85"/>
      <c r="E21" s="152">
        <f>E19*0.96</f>
        <v>0</v>
      </c>
      <c r="F21" s="86"/>
      <c r="G21" s="48"/>
      <c r="H21" s="124" t="s">
        <v>2382</v>
      </c>
      <c r="I21" s="348"/>
      <c r="J21" s="348"/>
      <c r="K21" s="348"/>
      <c r="L21" s="348"/>
      <c r="M21" s="348"/>
      <c r="N21" s="348"/>
      <c r="O21" s="48"/>
      <c r="P21" s="48"/>
    </row>
    <row r="22" spans="1:16" s="48" customFormat="1" ht="13.8">
      <c r="A22" s="341" t="s">
        <v>2388</v>
      </c>
      <c r="B22" s="346"/>
      <c r="C22" s="347" t="s">
        <v>2389</v>
      </c>
      <c r="D22" s="79"/>
      <c r="E22" s="150" t="e">
        <f>E21*'5-Premies en opslagen'!$C24</f>
        <v>#DIV/0!</v>
      </c>
      <c r="F22" s="84"/>
      <c r="G22" s="3"/>
      <c r="H22" s="124" t="s">
        <v>2384</v>
      </c>
      <c r="I22" s="348"/>
      <c r="J22" s="348"/>
      <c r="K22" s="348"/>
      <c r="L22" s="348"/>
      <c r="M22" s="348"/>
      <c r="N22" s="348"/>
      <c r="O22" s="3"/>
      <c r="P22" s="3"/>
    </row>
    <row r="23" spans="1:16" ht="14.25" customHeight="1">
      <c r="A23" s="336" t="s">
        <v>2390</v>
      </c>
      <c r="B23" s="343"/>
      <c r="C23" s="204"/>
      <c r="D23" s="79"/>
      <c r="E23" s="148" t="e">
        <f>E22+E19</f>
        <v>#DIV/0!</v>
      </c>
      <c r="F23" s="344" t="e">
        <f>IF(E23=0,0,E23/E$47)</f>
        <v>#DIV/0!</v>
      </c>
      <c r="H23" s="128" t="s">
        <v>2396</v>
      </c>
      <c r="I23" s="367">
        <f t="shared" ref="I23:N23" si="0">SUM(I19:I22)</f>
        <v>0</v>
      </c>
      <c r="J23" s="367">
        <f t="shared" si="0"/>
        <v>0</v>
      </c>
      <c r="K23" s="367">
        <f t="shared" si="0"/>
        <v>0</v>
      </c>
      <c r="L23" s="367">
        <f t="shared" si="0"/>
        <v>0</v>
      </c>
      <c r="M23" s="367">
        <f t="shared" si="0"/>
        <v>0</v>
      </c>
      <c r="N23" s="367">
        <f t="shared" si="0"/>
        <v>0</v>
      </c>
    </row>
    <row r="24" spans="1:16" ht="12.75" customHeight="1">
      <c r="A24" s="203"/>
      <c r="B24" s="343"/>
      <c r="C24" s="204"/>
      <c r="D24" s="79"/>
      <c r="E24" s="145"/>
      <c r="F24" s="84"/>
    </row>
    <row r="25" spans="1:16" ht="12.75" customHeight="1">
      <c r="A25" s="341" t="s">
        <v>2391</v>
      </c>
      <c r="B25" s="346"/>
      <c r="C25" s="347" t="s">
        <v>2389</v>
      </c>
      <c r="D25" s="79"/>
      <c r="E25" s="150" t="e">
        <f>E23*'5-Premies en opslagen'!$B53</f>
        <v>#DIV/0!</v>
      </c>
      <c r="F25" s="84"/>
      <c r="H25" s="123" t="s">
        <v>2368</v>
      </c>
      <c r="I25" s="420" t="s">
        <v>2398</v>
      </c>
      <c r="J25" s="420"/>
      <c r="K25" s="420"/>
      <c r="L25" s="420"/>
      <c r="M25" s="420"/>
      <c r="N25" s="420"/>
    </row>
    <row r="26" spans="1:16" ht="13.8">
      <c r="A26" s="336" t="s">
        <v>2392</v>
      </c>
      <c r="B26" s="343"/>
      <c r="C26" s="204"/>
      <c r="D26" s="79"/>
      <c r="E26" s="148" t="e">
        <f>SUM(E23:E25)</f>
        <v>#DIV/0!</v>
      </c>
      <c r="F26" s="344" t="e">
        <f>IF(E26=0,0,E26/E$47)</f>
        <v>#DIV/0!</v>
      </c>
      <c r="H26" s="124"/>
      <c r="I26" s="125">
        <v>1</v>
      </c>
      <c r="J26" s="125">
        <v>2</v>
      </c>
      <c r="K26" s="125">
        <v>3</v>
      </c>
      <c r="L26" s="125">
        <v>4</v>
      </c>
      <c r="M26" s="125">
        <v>5</v>
      </c>
      <c r="N26" s="125">
        <v>6</v>
      </c>
    </row>
    <row r="27" spans="1:16" ht="13.8">
      <c r="A27" s="203"/>
      <c r="B27" s="343"/>
      <c r="C27" s="204"/>
      <c r="D27" s="79"/>
      <c r="E27" s="145"/>
      <c r="F27" s="84"/>
      <c r="H27" s="124" t="s">
        <v>2379</v>
      </c>
      <c r="I27" s="126">
        <f t="shared" ref="I27:N30" si="1">I19*I12</f>
        <v>0</v>
      </c>
      <c r="J27" s="126">
        <f t="shared" si="1"/>
        <v>0</v>
      </c>
      <c r="K27" s="126">
        <f t="shared" si="1"/>
        <v>0</v>
      </c>
      <c r="L27" s="126">
        <f t="shared" si="1"/>
        <v>0</v>
      </c>
      <c r="M27" s="126">
        <f t="shared" si="1"/>
        <v>0</v>
      </c>
      <c r="N27" s="127">
        <f t="shared" si="1"/>
        <v>0</v>
      </c>
    </row>
    <row r="28" spans="1:16" ht="13.8">
      <c r="A28" s="203" t="s">
        <v>2393</v>
      </c>
      <c r="B28" s="350"/>
      <c r="C28" s="335" t="s">
        <v>2394</v>
      </c>
      <c r="D28" s="79"/>
      <c r="E28" s="147">
        <v>0</v>
      </c>
      <c r="F28" s="116">
        <v>0</v>
      </c>
      <c r="H28" s="124" t="s">
        <v>2380</v>
      </c>
      <c r="I28" s="126">
        <f t="shared" si="1"/>
        <v>0</v>
      </c>
      <c r="J28" s="126">
        <f t="shared" si="1"/>
        <v>0</v>
      </c>
      <c r="K28" s="126">
        <f t="shared" si="1"/>
        <v>0</v>
      </c>
      <c r="L28" s="126">
        <f t="shared" si="1"/>
        <v>0</v>
      </c>
      <c r="M28" s="126">
        <f t="shared" si="1"/>
        <v>0</v>
      </c>
      <c r="N28" s="127">
        <f t="shared" si="1"/>
        <v>0</v>
      </c>
    </row>
    <row r="29" spans="1:16" ht="13.8">
      <c r="A29" s="203" t="s">
        <v>2395</v>
      </c>
      <c r="B29" s="351"/>
      <c r="C29" s="335" t="s">
        <v>2394</v>
      </c>
      <c r="D29" s="79"/>
      <c r="E29" s="147">
        <v>0</v>
      </c>
      <c r="F29" s="116">
        <v>0</v>
      </c>
      <c r="H29" s="124" t="s">
        <v>2382</v>
      </c>
      <c r="I29" s="126">
        <f t="shared" si="1"/>
        <v>0</v>
      </c>
      <c r="J29" s="126">
        <f t="shared" si="1"/>
        <v>0</v>
      </c>
      <c r="K29" s="126">
        <f t="shared" si="1"/>
        <v>0</v>
      </c>
      <c r="L29" s="126">
        <f t="shared" si="1"/>
        <v>0</v>
      </c>
      <c r="M29" s="126">
        <f t="shared" si="1"/>
        <v>0</v>
      </c>
      <c r="N29" s="127">
        <f t="shared" si="1"/>
        <v>0</v>
      </c>
    </row>
    <row r="30" spans="1:16" ht="13.8">
      <c r="A30" s="203"/>
      <c r="B30" s="343"/>
      <c r="C30" s="204"/>
      <c r="D30" s="79"/>
      <c r="E30" s="145"/>
      <c r="F30" s="84"/>
      <c r="H30" s="124" t="s">
        <v>2384</v>
      </c>
      <c r="I30" s="126">
        <f t="shared" si="1"/>
        <v>0</v>
      </c>
      <c r="J30" s="126">
        <f t="shared" si="1"/>
        <v>0</v>
      </c>
      <c r="K30" s="126">
        <f t="shared" si="1"/>
        <v>0</v>
      </c>
      <c r="L30" s="126">
        <f t="shared" si="1"/>
        <v>0</v>
      </c>
      <c r="M30" s="126">
        <f t="shared" si="1"/>
        <v>0</v>
      </c>
      <c r="N30" s="127">
        <f t="shared" si="1"/>
        <v>0</v>
      </c>
    </row>
    <row r="31" spans="1:16" ht="12.75" customHeight="1">
      <c r="A31" s="352"/>
      <c r="B31" s="353"/>
      <c r="C31" s="354" t="s">
        <v>2370</v>
      </c>
      <c r="D31" s="79"/>
      <c r="E31" s="147"/>
      <c r="F31" s="84"/>
      <c r="H31" s="128" t="s">
        <v>2396</v>
      </c>
      <c r="I31" s="129">
        <f t="shared" ref="I31:N31" si="2">SUM(I27:I30)</f>
        <v>0</v>
      </c>
      <c r="J31" s="129">
        <f t="shared" si="2"/>
        <v>0</v>
      </c>
      <c r="K31" s="129">
        <f t="shared" si="2"/>
        <v>0</v>
      </c>
      <c r="L31" s="129">
        <f t="shared" si="2"/>
        <v>0</v>
      </c>
      <c r="M31" s="129">
        <f t="shared" si="2"/>
        <v>0</v>
      </c>
      <c r="N31" s="129">
        <f t="shared" si="2"/>
        <v>0</v>
      </c>
    </row>
    <row r="32" spans="1:16" ht="12.75" customHeight="1">
      <c r="A32" s="336" t="s">
        <v>2399</v>
      </c>
      <c r="B32" s="343"/>
      <c r="C32" s="204"/>
      <c r="D32" s="79"/>
      <c r="E32" s="148" t="e">
        <f>SUM(E26:E31)</f>
        <v>#DIV/0!</v>
      </c>
      <c r="F32" s="344" t="e">
        <f>IF(E32=0,0,E32/E$47)</f>
        <v>#DIV/0!</v>
      </c>
      <c r="H32" s="48"/>
      <c r="I32" s="48"/>
      <c r="J32" s="48"/>
      <c r="K32" s="48"/>
      <c r="L32" s="48"/>
      <c r="M32" s="48"/>
      <c r="N32" s="48"/>
    </row>
    <row r="33" spans="1:15" ht="12.75" customHeight="1">
      <c r="A33" s="203"/>
      <c r="B33" s="343"/>
      <c r="C33" s="204"/>
      <c r="D33" s="79"/>
      <c r="E33" s="145"/>
      <c r="F33" s="84"/>
      <c r="H33" s="48"/>
      <c r="I33" s="48"/>
      <c r="J33" s="48"/>
      <c r="K33" s="48"/>
      <c r="L33" s="48"/>
      <c r="M33" s="48"/>
      <c r="N33" s="48"/>
    </row>
    <row r="34" spans="1:15" ht="12.75" customHeight="1">
      <c r="A34" s="203" t="s">
        <v>2400</v>
      </c>
      <c r="B34" s="343"/>
      <c r="C34" s="355"/>
      <c r="D34" s="79"/>
      <c r="E34" s="147">
        <v>0</v>
      </c>
      <c r="F34" s="139" t="e">
        <f>E34/$E$47</f>
        <v>#DIV/0!</v>
      </c>
      <c r="H34" s="48"/>
      <c r="I34" s="48"/>
      <c r="J34" s="48"/>
      <c r="K34" s="48"/>
      <c r="L34" s="48"/>
      <c r="M34" s="48"/>
      <c r="N34" s="48"/>
    </row>
    <row r="35" spans="1:15" ht="12.75" customHeight="1">
      <c r="A35" s="203" t="s">
        <v>2401</v>
      </c>
      <c r="B35" s="343"/>
      <c r="C35" s="355"/>
      <c r="D35" s="79"/>
      <c r="E35" s="147">
        <v>0</v>
      </c>
      <c r="F35" s="139" t="e">
        <f t="shared" ref="F35:F41" si="3">E35/$E$47</f>
        <v>#DIV/0!</v>
      </c>
      <c r="H35" s="48"/>
      <c r="I35" s="48"/>
      <c r="J35" s="48"/>
      <c r="K35" s="48"/>
      <c r="L35" s="48"/>
      <c r="M35" s="48"/>
      <c r="N35" s="48"/>
    </row>
    <row r="36" spans="1:15" ht="14.25" customHeight="1">
      <c r="A36" s="203" t="s">
        <v>2402</v>
      </c>
      <c r="B36" s="343"/>
      <c r="C36" s="355"/>
      <c r="D36" s="79"/>
      <c r="E36" s="147">
        <v>0</v>
      </c>
      <c r="F36" s="139" t="e">
        <f t="shared" si="3"/>
        <v>#DIV/0!</v>
      </c>
      <c r="H36" s="48"/>
      <c r="I36" s="48"/>
      <c r="J36" s="48"/>
      <c r="K36" s="48"/>
      <c r="L36" s="48"/>
      <c r="M36" s="48"/>
      <c r="N36" s="48"/>
    </row>
    <row r="37" spans="1:15" ht="13.8">
      <c r="A37" s="203" t="s">
        <v>2403</v>
      </c>
      <c r="B37" s="343"/>
      <c r="C37" s="356"/>
      <c r="D37" s="79"/>
      <c r="E37" s="147">
        <v>0</v>
      </c>
      <c r="F37" s="139" t="e">
        <f t="shared" si="3"/>
        <v>#DIV/0!</v>
      </c>
      <c r="H37" s="48"/>
      <c r="I37" s="48"/>
      <c r="J37" s="48"/>
      <c r="K37" s="48"/>
      <c r="L37" s="48"/>
      <c r="M37" s="48"/>
      <c r="N37" s="48"/>
    </row>
    <row r="38" spans="1:15" ht="13.8">
      <c r="A38" s="203" t="s">
        <v>2404</v>
      </c>
      <c r="B38" s="343"/>
      <c r="C38" s="355"/>
      <c r="D38" s="79"/>
      <c r="E38" s="147">
        <v>0</v>
      </c>
      <c r="F38" s="139" t="e">
        <f t="shared" si="3"/>
        <v>#DIV/0!</v>
      </c>
      <c r="H38" s="48"/>
      <c r="I38" s="48"/>
      <c r="J38" s="48"/>
      <c r="K38" s="48"/>
      <c r="L38" s="48"/>
      <c r="M38" s="48"/>
      <c r="N38" s="48"/>
    </row>
    <row r="39" spans="1:15" ht="13.8">
      <c r="A39" s="203" t="s">
        <v>2405</v>
      </c>
      <c r="B39" s="343"/>
      <c r="C39" s="356"/>
      <c r="D39" s="79"/>
      <c r="E39" s="147">
        <v>0</v>
      </c>
      <c r="F39" s="139" t="e">
        <f t="shared" si="3"/>
        <v>#DIV/0!</v>
      </c>
      <c r="H39" s="48"/>
      <c r="I39" s="48"/>
      <c r="J39" s="48"/>
      <c r="K39" s="48"/>
      <c r="L39" s="48"/>
      <c r="M39" s="48"/>
      <c r="N39" s="48"/>
    </row>
    <row r="40" spans="1:15" ht="13.8">
      <c r="A40" s="203" t="s">
        <v>2406</v>
      </c>
      <c r="B40" s="343"/>
      <c r="C40" s="335" t="s">
        <v>2394</v>
      </c>
      <c r="D40" s="79"/>
      <c r="E40" s="147">
        <v>0</v>
      </c>
      <c r="F40" s="139" t="e">
        <f t="shared" si="3"/>
        <v>#DIV/0!</v>
      </c>
      <c r="H40" s="48"/>
      <c r="I40" s="48"/>
      <c r="J40" s="48"/>
      <c r="K40" s="48"/>
      <c r="L40" s="48"/>
      <c r="M40" s="48"/>
      <c r="N40" s="48"/>
    </row>
    <row r="41" spans="1:15" ht="13.8">
      <c r="A41" s="203" t="s">
        <v>2407</v>
      </c>
      <c r="B41" s="343"/>
      <c r="C41" s="335"/>
      <c r="D41" s="79"/>
      <c r="E41" s="147">
        <v>0</v>
      </c>
      <c r="F41" s="139" t="e">
        <f t="shared" si="3"/>
        <v>#DIV/0!</v>
      </c>
      <c r="H41" s="48"/>
      <c r="I41" s="48"/>
      <c r="J41" s="48"/>
      <c r="K41" s="48"/>
      <c r="L41" s="48"/>
      <c r="M41" s="48"/>
      <c r="N41" s="48"/>
    </row>
    <row r="42" spans="1:15" ht="13.8">
      <c r="A42" s="352"/>
      <c r="B42" s="353"/>
      <c r="C42" s="357"/>
      <c r="D42" s="79"/>
      <c r="E42" s="147">
        <v>0</v>
      </c>
      <c r="F42" s="84"/>
      <c r="H42" s="48"/>
      <c r="I42" s="48"/>
      <c r="J42" s="48"/>
      <c r="K42" s="48"/>
      <c r="L42" s="48"/>
      <c r="M42" s="48"/>
      <c r="N42" s="48"/>
    </row>
    <row r="43" spans="1:15" ht="34.200000000000003">
      <c r="A43" s="336" t="s">
        <v>2408</v>
      </c>
      <c r="B43" s="343"/>
      <c r="C43" s="204"/>
      <c r="D43" s="79"/>
      <c r="E43" s="148" t="e">
        <f>SUM(E32:E42)</f>
        <v>#DIV/0!</v>
      </c>
      <c r="F43" s="344" t="e">
        <f>IF(E43=0,0,E43/E$47)</f>
        <v>#DIV/0!</v>
      </c>
      <c r="H43" s="327" t="s">
        <v>2409</v>
      </c>
      <c r="I43" s="328"/>
      <c r="J43" s="329"/>
      <c r="K43" s="172" t="s">
        <v>2367</v>
      </c>
      <c r="L43" s="48"/>
      <c r="M43" s="48"/>
      <c r="N43" s="48"/>
    </row>
    <row r="44" spans="1:15" ht="13.8">
      <c r="A44" s="203"/>
      <c r="B44" s="343"/>
      <c r="C44" s="204"/>
      <c r="D44" s="79"/>
      <c r="E44" s="145"/>
      <c r="F44" s="87"/>
      <c r="H44" s="124"/>
      <c r="I44" s="330" t="s">
        <v>2370</v>
      </c>
      <c r="J44" s="331" t="s">
        <v>2370</v>
      </c>
      <c r="K44" s="145"/>
      <c r="L44" s="48"/>
      <c r="M44" s="48"/>
      <c r="N44" s="48"/>
    </row>
    <row r="45" spans="1:15" ht="13.8">
      <c r="A45" s="203" t="s">
        <v>2410</v>
      </c>
      <c r="B45" s="343"/>
      <c r="C45" s="356"/>
      <c r="D45" s="79"/>
      <c r="E45" s="147">
        <v>0</v>
      </c>
      <c r="F45" s="344">
        <f>(IF(E45=0,0,E45/E$47))</f>
        <v>0</v>
      </c>
      <c r="H45" s="169" t="s">
        <v>2378</v>
      </c>
      <c r="I45" s="170"/>
      <c r="J45" s="171"/>
      <c r="K45" s="148">
        <f>E15</f>
        <v>0</v>
      </c>
      <c r="L45" s="48"/>
      <c r="M45" s="48"/>
      <c r="N45" s="48"/>
    </row>
    <row r="46" spans="1:15" ht="13.8">
      <c r="A46" s="203"/>
      <c r="B46" s="358"/>
      <c r="C46" s="204"/>
      <c r="D46" s="79"/>
      <c r="E46" s="145"/>
      <c r="F46" s="84"/>
      <c r="H46" s="168" t="s">
        <v>2381</v>
      </c>
      <c r="I46" s="166"/>
      <c r="J46" s="167"/>
      <c r="K46" s="150">
        <f>E17</f>
        <v>0</v>
      </c>
      <c r="L46" s="48"/>
      <c r="M46" s="48"/>
      <c r="N46" s="48"/>
    </row>
    <row r="47" spans="1:15" ht="13.8">
      <c r="A47" s="336" t="s">
        <v>2411</v>
      </c>
      <c r="B47" s="368"/>
      <c r="C47" s="360"/>
      <c r="D47" s="79"/>
      <c r="E47" s="114" t="e">
        <f>SUM(E43:E46)</f>
        <v>#DIV/0!</v>
      </c>
      <c r="F47" s="115" t="e">
        <f>SUM(F43:F46)</f>
        <v>#DIV/0!</v>
      </c>
      <c r="H47" s="341" t="s">
        <v>2383</v>
      </c>
      <c r="I47" s="166"/>
      <c r="J47" s="167"/>
      <c r="K47" s="151">
        <f>E18</f>
        <v>0</v>
      </c>
      <c r="L47" s="48"/>
      <c r="M47" s="48"/>
      <c r="N47" s="48"/>
      <c r="O47" s="48"/>
    </row>
    <row r="48" spans="1:15" ht="13.8">
      <c r="B48" s="88"/>
      <c r="C48" s="361"/>
      <c r="D48" s="79"/>
      <c r="F48" s="89"/>
      <c r="H48" s="341" t="s">
        <v>2388</v>
      </c>
      <c r="I48" s="166"/>
      <c r="J48" s="167"/>
      <c r="K48" s="150" t="e">
        <f>E22</f>
        <v>#DIV/0!</v>
      </c>
      <c r="L48" s="48"/>
      <c r="M48" s="48"/>
      <c r="N48" s="48"/>
      <c r="O48" s="48"/>
    </row>
    <row r="49" spans="1:16" ht="13.8">
      <c r="A49" s="362" t="s">
        <v>2412</v>
      </c>
      <c r="B49" s="363"/>
      <c r="C49" s="364"/>
      <c r="D49" s="48"/>
      <c r="E49" s="153" t="e">
        <f>(E$26*1.3)+($E$47-$E$26)</f>
        <v>#DIV/0!</v>
      </c>
      <c r="F49" s="90"/>
      <c r="G49" s="48"/>
      <c r="H49" s="341" t="s">
        <v>2391</v>
      </c>
      <c r="I49" s="346"/>
      <c r="J49" s="347"/>
      <c r="K49" s="150" t="e">
        <f>E25</f>
        <v>#DIV/0!</v>
      </c>
      <c r="L49" s="48"/>
      <c r="M49" s="48"/>
      <c r="N49" s="48"/>
      <c r="O49" s="48"/>
      <c r="P49" s="48"/>
    </row>
    <row r="50" spans="1:16" s="48" customFormat="1" ht="13.8">
      <c r="B50" s="91"/>
      <c r="C50" s="92"/>
      <c r="H50" s="203" t="s">
        <v>2393</v>
      </c>
      <c r="I50" s="350"/>
      <c r="J50" s="335"/>
      <c r="K50" s="146">
        <f>E28</f>
        <v>0</v>
      </c>
    </row>
    <row r="51" spans="1:16" s="48" customFormat="1" ht="13.8">
      <c r="A51" s="362" t="s">
        <v>2413</v>
      </c>
      <c r="B51" s="363"/>
      <c r="C51" s="364"/>
      <c r="E51" s="153" t="e">
        <f>(E$26*1.5)+($E$47-$E$26)</f>
        <v>#DIV/0!</v>
      </c>
      <c r="F51" s="90"/>
      <c r="H51" s="203" t="s">
        <v>2395</v>
      </c>
      <c r="I51" s="351"/>
      <c r="J51" s="335"/>
      <c r="K51" s="146">
        <f t="shared" ref="K51:K52" si="4">E29</f>
        <v>0</v>
      </c>
    </row>
    <row r="52" spans="1:16" s="48" customFormat="1" ht="13.8">
      <c r="B52" s="91"/>
      <c r="C52" s="92"/>
      <c r="H52" s="203" t="s">
        <v>2397</v>
      </c>
      <c r="I52" s="343"/>
      <c r="J52" s="204" t="s">
        <v>2370</v>
      </c>
      <c r="K52" s="146">
        <f t="shared" si="4"/>
        <v>0</v>
      </c>
    </row>
    <row r="53" spans="1:16" s="48" customFormat="1" ht="13.8">
      <c r="A53" s="362" t="s">
        <v>2414</v>
      </c>
      <c r="B53" s="363"/>
      <c r="C53" s="364"/>
      <c r="E53" s="153" t="e">
        <f>(E$26*2.5)+($E$47-$E$26)</f>
        <v>#DIV/0!</v>
      </c>
      <c r="H53" s="203" t="s">
        <v>2400</v>
      </c>
      <c r="I53" s="343"/>
      <c r="J53" s="355"/>
      <c r="K53" s="146">
        <f>E34</f>
        <v>0</v>
      </c>
    </row>
    <row r="54" spans="1:16" s="48" customFormat="1" ht="13.8">
      <c r="B54" s="91"/>
      <c r="C54" s="93"/>
      <c r="F54" s="94"/>
      <c r="H54" s="203" t="s">
        <v>2401</v>
      </c>
      <c r="I54" s="343"/>
      <c r="J54" s="355"/>
      <c r="K54" s="146">
        <f t="shared" ref="K54:K60" si="5">E35</f>
        <v>0</v>
      </c>
    </row>
    <row r="55" spans="1:16" s="48" customFormat="1" ht="13.8">
      <c r="C55" s="95"/>
      <c r="F55" s="94"/>
      <c r="H55" s="203" t="s">
        <v>2402</v>
      </c>
      <c r="I55" s="343"/>
      <c r="J55" s="355"/>
      <c r="K55" s="146">
        <f t="shared" si="5"/>
        <v>0</v>
      </c>
    </row>
    <row r="56" spans="1:16" s="48" customFormat="1" ht="13.8">
      <c r="C56" s="95"/>
      <c r="F56" s="94"/>
      <c r="H56" s="203" t="s">
        <v>2403</v>
      </c>
      <c r="I56" s="343"/>
      <c r="J56" s="356"/>
      <c r="K56" s="146">
        <f t="shared" si="5"/>
        <v>0</v>
      </c>
    </row>
    <row r="57" spans="1:16" s="48" customFormat="1" ht="13.8">
      <c r="A57" s="3"/>
      <c r="C57" s="95"/>
      <c r="F57" s="94"/>
      <c r="H57" s="203" t="s">
        <v>2404</v>
      </c>
      <c r="I57" s="343"/>
      <c r="J57" s="355"/>
      <c r="K57" s="146">
        <f t="shared" si="5"/>
        <v>0</v>
      </c>
    </row>
    <row r="58" spans="1:16" s="48" customFormat="1" ht="13.8">
      <c r="C58" s="95"/>
      <c r="F58" s="94"/>
      <c r="H58" s="203" t="s">
        <v>2405</v>
      </c>
      <c r="I58" s="343"/>
      <c r="J58" s="356"/>
      <c r="K58" s="146">
        <f t="shared" si="5"/>
        <v>0</v>
      </c>
      <c r="M58" s="3"/>
      <c r="N58" s="3"/>
    </row>
    <row r="59" spans="1:16" s="48" customFormat="1" ht="13.8">
      <c r="C59" s="95"/>
      <c r="F59" s="94"/>
      <c r="H59" s="203" t="s">
        <v>2406</v>
      </c>
      <c r="I59" s="343"/>
      <c r="J59" s="335"/>
      <c r="K59" s="146">
        <f t="shared" si="5"/>
        <v>0</v>
      </c>
      <c r="M59" s="3"/>
      <c r="N59" s="3"/>
    </row>
    <row r="60" spans="1:16" s="48" customFormat="1" ht="13.8">
      <c r="C60" s="95"/>
      <c r="F60" s="94"/>
      <c r="H60" s="203" t="s">
        <v>2407</v>
      </c>
      <c r="I60" s="343"/>
      <c r="J60" s="335"/>
      <c r="K60" s="146">
        <f t="shared" si="5"/>
        <v>0</v>
      </c>
      <c r="M60" s="3"/>
      <c r="N60" s="3"/>
      <c r="O60" s="3"/>
    </row>
    <row r="61" spans="1:16" s="48" customFormat="1" ht="13.8">
      <c r="C61" s="95"/>
      <c r="F61" s="94"/>
      <c r="H61" s="203" t="s">
        <v>2410</v>
      </c>
      <c r="I61" s="343"/>
      <c r="J61" s="356"/>
      <c r="K61" s="146">
        <f>E45</f>
        <v>0</v>
      </c>
      <c r="M61" s="3"/>
      <c r="N61" s="3"/>
    </row>
    <row r="62" spans="1:16" s="48" customFormat="1" ht="13.8">
      <c r="C62" s="95"/>
      <c r="F62" s="94"/>
      <c r="H62" s="203"/>
      <c r="I62" s="358"/>
      <c r="J62" s="204"/>
      <c r="K62" s="145"/>
      <c r="M62" s="3"/>
      <c r="N62" s="3"/>
    </row>
    <row r="63" spans="1:16" s="48" customFormat="1" ht="13.8">
      <c r="C63" s="95"/>
      <c r="F63" s="94"/>
      <c r="H63" s="336" t="s">
        <v>2411</v>
      </c>
      <c r="I63" s="359"/>
      <c r="J63" s="360"/>
      <c r="K63" s="114" t="e">
        <f>SUM(K45:K62)</f>
        <v>#DIV/0!</v>
      </c>
      <c r="M63" s="3"/>
      <c r="N63" s="3"/>
    </row>
    <row r="64" spans="1:16" s="48" customFormat="1" ht="13.8">
      <c r="C64" s="95"/>
      <c r="F64" s="94"/>
      <c r="H64" s="3"/>
      <c r="I64" s="88"/>
      <c r="J64" s="361"/>
      <c r="K64" s="3"/>
      <c r="M64" s="3"/>
      <c r="N64" s="3"/>
    </row>
    <row r="65" spans="1:16" s="48" customFormat="1" ht="13.8">
      <c r="A65" s="3"/>
      <c r="B65" s="3"/>
      <c r="C65" s="3"/>
      <c r="D65" s="3"/>
      <c r="E65" s="3"/>
      <c r="F65" s="3"/>
      <c r="H65" s="362" t="s">
        <v>2412</v>
      </c>
      <c r="I65" s="363"/>
      <c r="J65" s="364"/>
      <c r="K65" s="153" t="e">
        <f>E49</f>
        <v>#DIV/0!</v>
      </c>
      <c r="M65" s="3"/>
      <c r="N65" s="3"/>
      <c r="P65" s="3"/>
    </row>
    <row r="66" spans="1:16" ht="13.8">
      <c r="H66" s="48"/>
      <c r="I66" s="91"/>
      <c r="J66" s="92"/>
      <c r="K66" s="48"/>
      <c r="L66" s="48"/>
      <c r="O66" s="48"/>
    </row>
    <row r="67" spans="1:16" ht="13.8">
      <c r="H67" s="362" t="s">
        <v>2413</v>
      </c>
      <c r="I67" s="363"/>
      <c r="J67" s="364"/>
      <c r="K67" s="153" t="e">
        <f>E51</f>
        <v>#DIV/0!</v>
      </c>
      <c r="L67" s="48"/>
      <c r="O67" s="48"/>
    </row>
    <row r="68" spans="1:16" ht="13.8">
      <c r="H68" s="48"/>
      <c r="I68" s="91"/>
      <c r="J68" s="92"/>
      <c r="K68" s="48"/>
      <c r="L68" s="48"/>
      <c r="O68" s="48"/>
    </row>
    <row r="69" spans="1:16" ht="13.8">
      <c r="H69" s="362" t="s">
        <v>2414</v>
      </c>
      <c r="I69" s="363"/>
      <c r="J69" s="364"/>
      <c r="K69" s="153" t="e">
        <f>E53</f>
        <v>#DIV/0!</v>
      </c>
      <c r="L69" s="48"/>
      <c r="O69" s="48"/>
    </row>
    <row r="70" spans="1:16">
      <c r="L70" s="48"/>
      <c r="O70" s="48"/>
    </row>
    <row r="71" spans="1:16">
      <c r="O71" s="48"/>
    </row>
    <row r="72" spans="1:16">
      <c r="O72" s="48"/>
    </row>
    <row r="73" spans="1:16">
      <c r="O73" s="48"/>
    </row>
    <row r="74" spans="1:16">
      <c r="O74" s="48"/>
    </row>
    <row r="75" spans="1:16">
      <c r="O75" s="48"/>
    </row>
    <row r="76" spans="1:16">
      <c r="O76" s="48"/>
    </row>
  </sheetData>
  <mergeCells count="7">
    <mergeCell ref="E10:F10"/>
    <mergeCell ref="I10:N10"/>
    <mergeCell ref="I25:N25"/>
    <mergeCell ref="H1:N2"/>
    <mergeCell ref="H3:N3"/>
    <mergeCell ref="H4:N5"/>
    <mergeCell ref="I17:N17"/>
  </mergeCells>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18"/>
  <sheetViews>
    <sheetView showGridLines="0" zoomScale="85" zoomScaleNormal="85" workbookViewId="0">
      <pane ySplit="10" topLeftCell="A11" activePane="bottomLeft" state="frozen"/>
      <selection activeCell="B1" sqref="B1"/>
      <selection pane="bottomLeft" activeCell="B9" sqref="B9"/>
    </sheetView>
  </sheetViews>
  <sheetFormatPr defaultColWidth="9.109375" defaultRowHeight="13.2"/>
  <cols>
    <col min="1" max="1" width="26.109375" style="3" bestFit="1" customWidth="1"/>
    <col min="2" max="2" width="39.44140625" style="3" customWidth="1"/>
    <col min="3" max="3" width="12.88671875" style="3" customWidth="1"/>
    <col min="4" max="4" width="11.109375" style="3" customWidth="1"/>
    <col min="5" max="5" width="15.33203125" style="3" customWidth="1"/>
    <col min="6" max="6" width="12.88671875" style="3" customWidth="1"/>
    <col min="7" max="7" width="12.109375" style="3" bestFit="1" customWidth="1"/>
    <col min="8" max="8" width="13.33203125" style="3" bestFit="1" customWidth="1"/>
    <col min="9" max="9" width="19.88671875" style="3" customWidth="1"/>
    <col min="10" max="16384" width="9.109375" style="3"/>
  </cols>
  <sheetData>
    <row r="1" spans="1:9">
      <c r="A1" s="369" t="s">
        <v>4</v>
      </c>
    </row>
    <row r="3" spans="1:9" ht="15">
      <c r="A3" s="177" t="str">
        <f>'2-Kosten per locatie'!A3</f>
        <v>Naam opdrachtgever</v>
      </c>
      <c r="B3" s="15" t="str">
        <f>'2-Kosten per locatie'!B3</f>
        <v>Hogeschool InHolland</v>
      </c>
    </row>
    <row r="4" spans="1:9" ht="15">
      <c r="A4" s="177" t="str">
        <f>'2-Kosten per locatie'!A4</f>
        <v>Calculatie onderdeel</v>
      </c>
      <c r="B4" s="36" t="str">
        <f ca="1">MID(CELL("bestandsnaam",$C$9),SEARCH("]",CELL("bestandsnaam",$C$9),1)+1,256)</f>
        <v>8-Additionele kosten</v>
      </c>
    </row>
    <row r="5" spans="1:9" ht="15">
      <c r="A5" s="177" t="str">
        <f>'2-Kosten per locatie'!A5</f>
        <v>Gebouw/plaats</v>
      </c>
      <c r="B5" s="15" t="str">
        <f>'2-Kosten per locatie'!B5</f>
        <v>Divers</v>
      </c>
    </row>
    <row r="6" spans="1:9" ht="15">
      <c r="A6" s="177" t="str">
        <f>'2-Kosten per locatie'!A6</f>
        <v>Referentie nummer</v>
      </c>
      <c r="B6" s="15" t="str">
        <f>'2-Kosten per locatie'!B6</f>
        <v>IH-EA-MvD-DK-2023</v>
      </c>
    </row>
    <row r="7" spans="1:9" ht="15" customHeight="1">
      <c r="A7" s="177" t="str">
        <f>'2-Kosten per locatie'!A7</f>
        <v>Naam dienstverlener</v>
      </c>
      <c r="B7" s="15">
        <f>'2-Kosten per locatie'!B7</f>
        <v>0</v>
      </c>
    </row>
    <row r="8" spans="1:9" ht="15">
      <c r="A8" s="177" t="str">
        <f>'2-Kosten per locatie'!A9</f>
        <v>Prijspeil</v>
      </c>
      <c r="B8" s="198">
        <f>'2-Kosten per locatie'!B9</f>
        <v>45474</v>
      </c>
    </row>
    <row r="9" spans="1:9" ht="15">
      <c r="A9" s="24" t="s">
        <v>2503</v>
      </c>
      <c r="B9" s="195" t="s">
        <v>2504</v>
      </c>
    </row>
    <row r="10" spans="1:9" ht="25.2">
      <c r="A10" s="370" t="s">
        <v>20</v>
      </c>
      <c r="B10" s="370" t="s">
        <v>2418</v>
      </c>
      <c r="C10" s="370" t="s">
        <v>2419</v>
      </c>
      <c r="D10" s="370" t="s">
        <v>2420</v>
      </c>
      <c r="E10" s="370" t="s">
        <v>2421</v>
      </c>
      <c r="F10" s="370" t="s">
        <v>2422</v>
      </c>
      <c r="G10" s="370" t="s">
        <v>2423</v>
      </c>
      <c r="H10" s="370" t="s">
        <v>2424</v>
      </c>
    </row>
    <row r="11" spans="1:9" s="54" customFormat="1" ht="39.6">
      <c r="A11" s="371" t="s">
        <v>37</v>
      </c>
      <c r="B11" s="205" t="s">
        <v>2425</v>
      </c>
      <c r="C11" s="206">
        <v>2</v>
      </c>
      <c r="D11" s="207">
        <v>40</v>
      </c>
      <c r="E11" s="208">
        <v>0</v>
      </c>
      <c r="F11" s="209">
        <f>E11*D11*C11</f>
        <v>0</v>
      </c>
      <c r="G11" s="210">
        <v>0</v>
      </c>
      <c r="H11" s="211">
        <f>G11*F11</f>
        <v>0</v>
      </c>
    </row>
    <row r="12" spans="1:9" ht="39.6">
      <c r="A12" s="371" t="s">
        <v>38</v>
      </c>
      <c r="B12" s="205" t="s">
        <v>2425</v>
      </c>
      <c r="C12" s="206">
        <v>2</v>
      </c>
      <c r="D12" s="207">
        <v>40</v>
      </c>
      <c r="E12" s="208">
        <v>0</v>
      </c>
      <c r="F12" s="209">
        <f t="shared" ref="F12:F14" si="0">E12*D12*C12</f>
        <v>0</v>
      </c>
      <c r="G12" s="210">
        <v>0</v>
      </c>
      <c r="H12" s="211">
        <f t="shared" ref="H12:H16" si="1">G12*F12</f>
        <v>0</v>
      </c>
      <c r="I12" s="173"/>
    </row>
    <row r="13" spans="1:9" s="54" customFormat="1" ht="28.95" customHeight="1">
      <c r="A13" s="371" t="s">
        <v>37</v>
      </c>
      <c r="B13" s="205" t="s">
        <v>2426</v>
      </c>
      <c r="C13" s="206">
        <v>1</v>
      </c>
      <c r="D13" s="207">
        <v>4</v>
      </c>
      <c r="E13" s="208">
        <v>0</v>
      </c>
      <c r="F13" s="209">
        <f t="shared" si="0"/>
        <v>0</v>
      </c>
      <c r="G13" s="210">
        <v>0</v>
      </c>
      <c r="H13" s="211">
        <f>G13*F13</f>
        <v>0</v>
      </c>
    </row>
    <row r="14" spans="1:9" ht="28.95" customHeight="1">
      <c r="A14" s="371" t="s">
        <v>38</v>
      </c>
      <c r="B14" s="205" t="s">
        <v>2426</v>
      </c>
      <c r="C14" s="206">
        <v>1</v>
      </c>
      <c r="D14" s="207">
        <v>4</v>
      </c>
      <c r="E14" s="208">
        <v>0</v>
      </c>
      <c r="F14" s="209">
        <f t="shared" si="0"/>
        <v>0</v>
      </c>
      <c r="G14" s="210">
        <v>0</v>
      </c>
      <c r="H14" s="211">
        <f t="shared" si="1"/>
        <v>0</v>
      </c>
    </row>
    <row r="15" spans="1:9" ht="26.4">
      <c r="A15" s="371" t="s">
        <v>37</v>
      </c>
      <c r="B15" s="245" t="s">
        <v>2427</v>
      </c>
      <c r="C15" s="206">
        <v>8</v>
      </c>
      <c r="D15" s="206">
        <v>200</v>
      </c>
      <c r="E15" s="208">
        <v>0</v>
      </c>
      <c r="F15" s="246">
        <f>D15*E15</f>
        <v>0</v>
      </c>
      <c r="G15" s="210">
        <v>0</v>
      </c>
      <c r="H15" s="247">
        <f t="shared" si="1"/>
        <v>0</v>
      </c>
    </row>
    <row r="16" spans="1:9" ht="26.4">
      <c r="A16" s="371" t="s">
        <v>38</v>
      </c>
      <c r="B16" s="245" t="s">
        <v>2427</v>
      </c>
      <c r="C16" s="206">
        <v>8</v>
      </c>
      <c r="D16" s="206">
        <v>200</v>
      </c>
      <c r="E16" s="208">
        <v>0</v>
      </c>
      <c r="F16" s="246">
        <f t="shared" ref="F16" si="2">D16*E16</f>
        <v>0</v>
      </c>
      <c r="G16" s="210">
        <v>0</v>
      </c>
      <c r="H16" s="247">
        <f t="shared" si="1"/>
        <v>0</v>
      </c>
    </row>
    <row r="18" spans="1:8">
      <c r="A18" s="220" t="s">
        <v>39</v>
      </c>
      <c r="B18" s="221"/>
      <c r="C18" s="221"/>
      <c r="D18" s="221"/>
      <c r="E18" s="221"/>
      <c r="F18" s="374">
        <f>SUM(F11:F16)</f>
        <v>0</v>
      </c>
      <c r="G18" s="221"/>
      <c r="H18" s="129">
        <f>SUM(H11:H17)</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82"/>
  <sheetViews>
    <sheetView showGridLines="0" showZeros="0" tabSelected="1" zoomScale="96" zoomScaleNormal="96" zoomScaleSheetLayoutView="75" zoomScalePageLayoutView="50" workbookViewId="0">
      <pane ySplit="9" topLeftCell="A10" activePane="bottomLeft" state="frozen"/>
      <selection activeCell="B1" sqref="B1"/>
      <selection pane="bottomLeft" activeCell="G18" sqref="G18"/>
    </sheetView>
  </sheetViews>
  <sheetFormatPr defaultColWidth="11.44140625" defaultRowHeight="13.2"/>
  <cols>
    <col min="1" max="1" width="39" style="3" customWidth="1"/>
    <col min="2" max="2" width="20.33203125" style="3" customWidth="1"/>
    <col min="3" max="6" width="17.5546875" style="3" customWidth="1"/>
    <col min="7" max="7" width="46.77734375" style="3" bestFit="1" customWidth="1"/>
    <col min="8" max="16384" width="11.44140625" style="3"/>
  </cols>
  <sheetData>
    <row r="1" spans="1:6" ht="13.8">
      <c r="A1" s="369" t="s">
        <v>4</v>
      </c>
      <c r="B1" s="102"/>
      <c r="C1" s="102"/>
      <c r="D1" s="103"/>
    </row>
    <row r="3" spans="1:6" ht="15.6">
      <c r="A3" s="24" t="str">
        <f>'2-Kosten per locatie'!A3</f>
        <v>Naam opdrachtgever</v>
      </c>
      <c r="B3" s="36" t="str">
        <f>'2-Kosten per locatie'!B3</f>
        <v>Hogeschool InHolland</v>
      </c>
      <c r="C3" s="104"/>
      <c r="D3" s="104"/>
    </row>
    <row r="4" spans="1:6" ht="15">
      <c r="A4" s="24" t="str">
        <f>'2-Kosten per locatie'!A4</f>
        <v>Calculatie onderdeel</v>
      </c>
      <c r="B4" s="36" t="str">
        <f ca="1">MID(CELL("bestandsnaam",$C$9),SEARCH("]",CELL("bestandsnaam",$C$9),1)+1,256)</f>
        <v>9-Afroepprijs</v>
      </c>
      <c r="C4" s="105"/>
      <c r="D4" s="106"/>
    </row>
    <row r="5" spans="1:6" ht="15">
      <c r="A5" s="24" t="str">
        <f>'2-Kosten per locatie'!A5</f>
        <v>Gebouw/plaats</v>
      </c>
      <c r="B5" s="36" t="str">
        <f>'2-Kosten per locatie'!B5</f>
        <v>Divers</v>
      </c>
      <c r="C5" s="105"/>
      <c r="D5" s="106"/>
    </row>
    <row r="6" spans="1:6" ht="15">
      <c r="A6" s="24" t="str">
        <f>'2-Kosten per locatie'!A6</f>
        <v>Referentie nummer</v>
      </c>
      <c r="B6" s="36" t="str">
        <f>'2-Kosten per locatie'!B6</f>
        <v>IH-EA-MvD-DK-2023</v>
      </c>
      <c r="C6" s="105"/>
      <c r="D6" s="106"/>
    </row>
    <row r="7" spans="1:6" ht="15">
      <c r="A7" s="24" t="str">
        <f>'2-Kosten per locatie'!A7</f>
        <v>Naam dienstverlener</v>
      </c>
      <c r="B7" s="36">
        <f>'2-Kosten per locatie'!B7</f>
        <v>0</v>
      </c>
      <c r="C7" s="105"/>
      <c r="D7" s="106"/>
      <c r="E7" s="135"/>
    </row>
    <row r="8" spans="1:6" ht="15">
      <c r="A8" s="24" t="str">
        <f>'2-Kosten per locatie'!A9</f>
        <v>Prijspeil</v>
      </c>
      <c r="B8" s="199">
        <f>'2-Kosten per locatie'!B9</f>
        <v>45474</v>
      </c>
      <c r="C8" s="105"/>
      <c r="D8" s="106"/>
    </row>
    <row r="9" spans="1:6" ht="15">
      <c r="A9" s="18"/>
      <c r="B9" s="107"/>
      <c r="C9" s="105"/>
      <c r="D9" s="106"/>
    </row>
    <row r="10" spans="1:6" ht="15">
      <c r="A10" s="375" t="s">
        <v>2428</v>
      </c>
      <c r="B10" s="376"/>
      <c r="C10" s="376"/>
      <c r="D10" s="377"/>
      <c r="E10" s="377"/>
      <c r="F10" s="378"/>
    </row>
    <row r="12" spans="1:6">
      <c r="A12" s="379"/>
      <c r="B12" s="380"/>
      <c r="C12" s="433" t="s">
        <v>2429</v>
      </c>
      <c r="D12" s="435"/>
      <c r="E12" s="435"/>
      <c r="F12" s="434"/>
    </row>
    <row r="13" spans="1:6">
      <c r="A13" s="381" t="s">
        <v>2430</v>
      </c>
      <c r="B13" s="381" t="s">
        <v>2431</v>
      </c>
      <c r="C13" s="382" t="s">
        <v>2432</v>
      </c>
      <c r="D13" s="372" t="s">
        <v>2433</v>
      </c>
      <c r="E13" s="372" t="s">
        <v>2434</v>
      </c>
      <c r="F13" s="372" t="s">
        <v>2435</v>
      </c>
    </row>
    <row r="14" spans="1:6" ht="13.8">
      <c r="A14" s="232" t="s">
        <v>2436</v>
      </c>
      <c r="B14" s="232" t="s">
        <v>2437</v>
      </c>
      <c r="C14" s="383">
        <v>0</v>
      </c>
      <c r="D14" s="383">
        <v>0</v>
      </c>
      <c r="E14" s="383">
        <v>0</v>
      </c>
      <c r="F14" s="383">
        <v>0</v>
      </c>
    </row>
    <row r="15" spans="1:6" ht="13.8">
      <c r="A15" s="232" t="s">
        <v>2438</v>
      </c>
      <c r="B15" s="232" t="s">
        <v>2437</v>
      </c>
      <c r="C15" s="383">
        <v>0</v>
      </c>
      <c r="D15" s="383">
        <v>0</v>
      </c>
      <c r="E15" s="383">
        <v>0</v>
      </c>
      <c r="F15" s="383">
        <v>0</v>
      </c>
    </row>
    <row r="16" spans="1:6" ht="13.8">
      <c r="A16" s="232" t="s">
        <v>2439</v>
      </c>
      <c r="B16" s="232" t="s">
        <v>2440</v>
      </c>
      <c r="C16" s="383">
        <v>0</v>
      </c>
      <c r="D16" s="383">
        <v>0</v>
      </c>
      <c r="E16" s="383">
        <v>0</v>
      </c>
      <c r="F16" s="383">
        <v>0</v>
      </c>
    </row>
    <row r="17" spans="1:7" ht="13.8">
      <c r="A17" s="381" t="s">
        <v>2441</v>
      </c>
      <c r="B17" s="384"/>
      <c r="C17" s="383">
        <v>0</v>
      </c>
      <c r="D17" s="383">
        <v>0</v>
      </c>
      <c r="E17" s="383">
        <v>0</v>
      </c>
      <c r="F17" s="383">
        <v>0</v>
      </c>
    </row>
    <row r="18" spans="1:7" ht="13.8">
      <c r="A18" s="381" t="s">
        <v>2442</v>
      </c>
      <c r="B18" s="384"/>
      <c r="C18" s="383">
        <v>0</v>
      </c>
      <c r="D18" s="383">
        <v>0</v>
      </c>
      <c r="E18" s="383">
        <v>0</v>
      </c>
      <c r="F18" s="383">
        <v>0</v>
      </c>
    </row>
    <row r="19" spans="1:7" ht="13.8">
      <c r="A19" s="381" t="s">
        <v>2443</v>
      </c>
      <c r="B19" s="384"/>
      <c r="C19" s="383">
        <v>0</v>
      </c>
      <c r="D19" s="383">
        <v>0</v>
      </c>
      <c r="E19" s="383">
        <v>0</v>
      </c>
      <c r="F19" s="383">
        <v>0</v>
      </c>
    </row>
    <row r="20" spans="1:7" ht="13.8">
      <c r="A20" s="108"/>
      <c r="B20" s="108"/>
      <c r="C20" s="108"/>
      <c r="D20" s="102"/>
    </row>
    <row r="21" spans="1:7" ht="15">
      <c r="A21" s="375" t="s">
        <v>2486</v>
      </c>
      <c r="B21" s="376"/>
      <c r="C21" s="376"/>
      <c r="D21" s="377"/>
      <c r="E21" s="377"/>
      <c r="F21" s="378"/>
    </row>
    <row r="22" spans="1:7" ht="13.8">
      <c r="A22" s="436" t="s">
        <v>2487</v>
      </c>
      <c r="B22" s="437"/>
      <c r="C22" s="382" t="s">
        <v>2488</v>
      </c>
      <c r="D22" s="372" t="s">
        <v>2489</v>
      </c>
      <c r="E22" s="372" t="s">
        <v>2490</v>
      </c>
      <c r="F22" s="372" t="s">
        <v>2491</v>
      </c>
      <c r="G22" s="440" t="s">
        <v>2431</v>
      </c>
    </row>
    <row r="23" spans="1:7" ht="13.8">
      <c r="A23" s="431" t="s">
        <v>2492</v>
      </c>
      <c r="B23" s="432"/>
      <c r="C23" s="383">
        <v>0</v>
      </c>
      <c r="D23" s="383">
        <v>0</v>
      </c>
      <c r="E23" s="383">
        <v>0</v>
      </c>
      <c r="F23" s="383">
        <v>0</v>
      </c>
      <c r="G23" s="441" t="s">
        <v>2506</v>
      </c>
    </row>
    <row r="24" spans="1:7" ht="13.8">
      <c r="A24" s="431" t="s">
        <v>2493</v>
      </c>
      <c r="B24" s="432"/>
      <c r="C24" s="383">
        <v>0</v>
      </c>
      <c r="D24" s="383">
        <v>0</v>
      </c>
      <c r="E24" s="383">
        <v>0</v>
      </c>
      <c r="F24" s="383">
        <v>0</v>
      </c>
      <c r="G24" s="441" t="s">
        <v>2506</v>
      </c>
    </row>
    <row r="25" spans="1:7" ht="13.8">
      <c r="A25" s="431" t="s">
        <v>2494</v>
      </c>
      <c r="B25" s="432"/>
      <c r="C25" s="383">
        <v>0</v>
      </c>
      <c r="D25" s="383">
        <v>0</v>
      </c>
      <c r="E25" s="383">
        <v>0</v>
      </c>
      <c r="F25" s="383">
        <v>0</v>
      </c>
      <c r="G25" s="441" t="s">
        <v>2506</v>
      </c>
    </row>
    <row r="26" spans="1:7" ht="13.8">
      <c r="A26" s="431" t="s">
        <v>2495</v>
      </c>
      <c r="B26" s="432"/>
      <c r="C26" s="383">
        <v>0</v>
      </c>
      <c r="D26" s="383">
        <v>0</v>
      </c>
      <c r="E26" s="383">
        <v>0</v>
      </c>
      <c r="F26" s="383">
        <v>0</v>
      </c>
      <c r="G26" s="441" t="s">
        <v>2506</v>
      </c>
    </row>
    <row r="27" spans="1:7" ht="13.8">
      <c r="A27" s="431" t="s">
        <v>2496</v>
      </c>
      <c r="B27" s="432"/>
      <c r="C27" s="383">
        <v>0</v>
      </c>
      <c r="D27" s="383">
        <v>0</v>
      </c>
      <c r="E27" s="383">
        <v>0</v>
      </c>
      <c r="F27" s="383">
        <v>0</v>
      </c>
      <c r="G27" s="441" t="s">
        <v>2506</v>
      </c>
    </row>
    <row r="28" spans="1:7" ht="13.8">
      <c r="A28" s="108"/>
      <c r="B28" s="108"/>
      <c r="C28" s="108"/>
      <c r="D28" s="102"/>
    </row>
    <row r="29" spans="1:7" ht="15">
      <c r="A29" s="375" t="s">
        <v>2444</v>
      </c>
      <c r="B29" s="376"/>
      <c r="C29" s="376"/>
      <c r="D29" s="376"/>
      <c r="E29" s="376"/>
      <c r="F29" s="385"/>
    </row>
    <row r="30" spans="1:7" ht="13.8">
      <c r="A30" s="111"/>
      <c r="B30" s="108"/>
      <c r="C30" s="108"/>
      <c r="D30" s="102"/>
      <c r="E30" s="433" t="s">
        <v>2445</v>
      </c>
      <c r="F30" s="434"/>
    </row>
    <row r="31" spans="1:7">
      <c r="A31" s="381" t="s">
        <v>2446</v>
      </c>
      <c r="B31" s="386" t="s">
        <v>2431</v>
      </c>
      <c r="C31" s="239"/>
      <c r="D31" s="387"/>
      <c r="E31" s="382" t="s">
        <v>2447</v>
      </c>
      <c r="F31" s="382" t="s">
        <v>2448</v>
      </c>
    </row>
    <row r="32" spans="1:7" ht="13.8">
      <c r="A32" s="232" t="s">
        <v>2449</v>
      </c>
      <c r="B32" s="384" t="s">
        <v>2450</v>
      </c>
      <c r="C32" s="119"/>
      <c r="D32" s="119"/>
      <c r="E32" s="383">
        <v>0</v>
      </c>
      <c r="F32" s="383">
        <v>0</v>
      </c>
    </row>
    <row r="33" spans="1:6" ht="13.8">
      <c r="A33" s="232" t="s">
        <v>2451</v>
      </c>
      <c r="B33" s="384" t="s">
        <v>2450</v>
      </c>
      <c r="C33" s="233"/>
      <c r="D33" s="233"/>
      <c r="E33" s="383">
        <v>0</v>
      </c>
      <c r="F33" s="383">
        <v>0</v>
      </c>
    </row>
    <row r="34" spans="1:6" ht="13.8">
      <c r="A34" s="232" t="s">
        <v>2452</v>
      </c>
      <c r="B34" s="384" t="s">
        <v>2450</v>
      </c>
      <c r="C34" s="233"/>
      <c r="D34" s="233"/>
      <c r="E34" s="383">
        <v>0</v>
      </c>
      <c r="F34" s="383">
        <v>0</v>
      </c>
    </row>
    <row r="35" spans="1:6" ht="13.8">
      <c r="A35" s="232" t="s">
        <v>2453</v>
      </c>
      <c r="B35" s="384" t="s">
        <v>2450</v>
      </c>
      <c r="C35" s="388"/>
      <c r="D35" s="233"/>
      <c r="E35" s="383">
        <v>0</v>
      </c>
      <c r="F35" s="383">
        <v>0</v>
      </c>
    </row>
    <row r="36" spans="1:6" ht="13.8">
      <c r="A36" s="232" t="s">
        <v>2454</v>
      </c>
      <c r="B36" s="384" t="s">
        <v>2450</v>
      </c>
      <c r="C36" s="388"/>
      <c r="D36" s="233"/>
      <c r="E36" s="383">
        <v>0</v>
      </c>
      <c r="F36" s="383">
        <v>0</v>
      </c>
    </row>
    <row r="37" spans="1:6" ht="13.8">
      <c r="A37" s="235"/>
      <c r="B37" s="236"/>
      <c r="C37" s="236"/>
      <c r="D37" s="236"/>
      <c r="E37" s="237"/>
      <c r="F37" s="238"/>
    </row>
    <row r="38" spans="1:6" ht="15">
      <c r="A38" s="375" t="s">
        <v>2455</v>
      </c>
      <c r="B38" s="376"/>
      <c r="C38" s="376"/>
      <c r="D38" s="376"/>
      <c r="E38" s="376"/>
      <c r="F38" s="385"/>
    </row>
    <row r="39" spans="1:6" ht="13.8">
      <c r="A39" s="234"/>
      <c r="B39" s="108"/>
      <c r="C39" s="108"/>
      <c r="D39" s="102"/>
      <c r="E39" s="433" t="s">
        <v>2445</v>
      </c>
      <c r="F39" s="434"/>
    </row>
    <row r="40" spans="1:6">
      <c r="A40" s="240"/>
      <c r="B40" s="239" t="s">
        <v>2431</v>
      </c>
      <c r="C40" s="239"/>
      <c r="D40" s="387"/>
      <c r="E40" s="382" t="s">
        <v>2447</v>
      </c>
      <c r="F40" s="382" t="s">
        <v>2448</v>
      </c>
    </row>
    <row r="41" spans="1:6" ht="26.4">
      <c r="A41" s="398" t="s">
        <v>2456</v>
      </c>
      <c r="B41" s="399"/>
      <c r="C41" s="399"/>
      <c r="D41" s="399"/>
      <c r="E41" s="400">
        <v>0</v>
      </c>
      <c r="F41" s="400">
        <v>0</v>
      </c>
    </row>
    <row r="42" spans="1:6" ht="13.8">
      <c r="A42" s="395"/>
      <c r="B42" s="236"/>
      <c r="C42" s="236"/>
      <c r="D42" s="236"/>
      <c r="E42" s="237"/>
      <c r="F42" s="238"/>
    </row>
    <row r="43" spans="1:6" ht="15">
      <c r="A43" s="375" t="s">
        <v>2457</v>
      </c>
      <c r="B43" s="376"/>
      <c r="C43" s="376"/>
      <c r="D43" s="376"/>
      <c r="E43" s="376"/>
      <c r="F43" s="385"/>
    </row>
    <row r="44" spans="1:6">
      <c r="A44" s="389"/>
      <c r="B44" s="389"/>
      <c r="C44" s="389"/>
      <c r="D44" s="389"/>
    </row>
    <row r="45" spans="1:6" ht="26.4">
      <c r="A45" s="390" t="s">
        <v>2458</v>
      </c>
      <c r="B45" s="391" t="s">
        <v>2431</v>
      </c>
      <c r="C45" s="239"/>
      <c r="D45" s="387"/>
      <c r="E45" s="392" t="s">
        <v>2459</v>
      </c>
      <c r="F45" s="393" t="s">
        <v>2460</v>
      </c>
    </row>
    <row r="46" spans="1:6" ht="13.8">
      <c r="A46" s="232" t="s">
        <v>2461</v>
      </c>
      <c r="B46" s="384" t="s">
        <v>2450</v>
      </c>
      <c r="C46" s="119"/>
      <c r="D46" s="119"/>
      <c r="E46" s="383">
        <v>0</v>
      </c>
      <c r="F46" s="383">
        <v>0</v>
      </c>
    </row>
    <row r="47" spans="1:6" ht="13.8">
      <c r="A47" s="232" t="s">
        <v>2462</v>
      </c>
      <c r="B47" s="384" t="s">
        <v>2450</v>
      </c>
      <c r="C47" s="233"/>
      <c r="D47" s="233"/>
      <c r="E47" s="383">
        <v>0</v>
      </c>
      <c r="F47" s="383">
        <v>0</v>
      </c>
    </row>
    <row r="48" spans="1:6" ht="13.8">
      <c r="A48" s="232" t="s">
        <v>2463</v>
      </c>
      <c r="B48" s="384" t="s">
        <v>2450</v>
      </c>
      <c r="C48" s="388"/>
      <c r="D48" s="233"/>
      <c r="E48" s="383">
        <v>0</v>
      </c>
      <c r="F48" s="383">
        <v>0</v>
      </c>
    </row>
    <row r="49" spans="1:6" ht="13.8">
      <c r="A49" s="232" t="s">
        <v>2464</v>
      </c>
      <c r="B49" s="384" t="s">
        <v>2450</v>
      </c>
      <c r="C49" s="388"/>
      <c r="D49" s="233"/>
      <c r="E49" s="383">
        <v>0</v>
      </c>
      <c r="F49" s="383">
        <v>0</v>
      </c>
    </row>
    <row r="50" spans="1:6" ht="13.8">
      <c r="A50" s="232" t="s">
        <v>2465</v>
      </c>
      <c r="B50" s="384" t="s">
        <v>2450</v>
      </c>
      <c r="C50" s="388"/>
      <c r="D50" s="233"/>
      <c r="E50" s="383">
        <v>0</v>
      </c>
      <c r="F50" s="383">
        <v>0</v>
      </c>
    </row>
    <row r="51" spans="1:6" ht="13.8">
      <c r="A51" s="235"/>
      <c r="B51" s="236"/>
      <c r="C51" s="236"/>
      <c r="D51" s="236"/>
      <c r="E51" s="237"/>
      <c r="F51" s="238"/>
    </row>
    <row r="52" spans="1:6" ht="15">
      <c r="A52" s="375" t="s">
        <v>2497</v>
      </c>
      <c r="B52" s="376"/>
      <c r="C52" s="376"/>
      <c r="D52" s="376"/>
      <c r="E52" s="376"/>
      <c r="F52" s="385"/>
    </row>
    <row r="53" spans="1:6">
      <c r="A53" s="389"/>
      <c r="B53" s="389"/>
      <c r="C53" s="389"/>
      <c r="D53" s="389"/>
    </row>
    <row r="54" spans="1:6">
      <c r="A54" s="390" t="s">
        <v>2458</v>
      </c>
      <c r="B54" s="391" t="s">
        <v>2431</v>
      </c>
      <c r="C54" s="382" t="s">
        <v>2432</v>
      </c>
      <c r="D54" s="372" t="s">
        <v>2433</v>
      </c>
      <c r="E54" s="372" t="s">
        <v>2434</v>
      </c>
      <c r="F54" s="372" t="s">
        <v>2435</v>
      </c>
    </row>
    <row r="55" spans="1:6" ht="12.75" customHeight="1">
      <c r="A55" s="232" t="s">
        <v>2498</v>
      </c>
      <c r="B55" s="384"/>
      <c r="C55" s="383">
        <v>0</v>
      </c>
      <c r="D55" s="383">
        <v>0</v>
      </c>
      <c r="E55" s="383">
        <v>0</v>
      </c>
      <c r="F55" s="383">
        <v>0</v>
      </c>
    </row>
    <row r="56" spans="1:6" ht="13.8">
      <c r="A56" s="395"/>
      <c r="B56" s="236"/>
      <c r="C56" s="236"/>
      <c r="D56" s="236"/>
      <c r="E56" s="237"/>
      <c r="F56" s="238"/>
    </row>
    <row r="57" spans="1:6" ht="15">
      <c r="A57" s="375" t="s">
        <v>2499</v>
      </c>
      <c r="B57" s="376"/>
      <c r="C57" s="376"/>
      <c r="D57" s="376"/>
      <c r="E57" s="376"/>
      <c r="F57" s="385"/>
    </row>
    <row r="58" spans="1:6">
      <c r="A58" s="389"/>
      <c r="B58" s="389"/>
      <c r="C58" s="389"/>
      <c r="D58" s="389"/>
    </row>
    <row r="59" spans="1:6">
      <c r="A59" s="390" t="s">
        <v>2458</v>
      </c>
      <c r="B59" s="391" t="s">
        <v>2431</v>
      </c>
      <c r="C59" s="239"/>
      <c r="D59" s="387"/>
      <c r="E59" s="394" t="s">
        <v>2467</v>
      </c>
    </row>
    <row r="60" spans="1:6" ht="13.8">
      <c r="A60" s="232" t="s">
        <v>2500</v>
      </c>
      <c r="B60" s="428" t="s">
        <v>2450</v>
      </c>
      <c r="C60" s="429"/>
      <c r="D60" s="430"/>
      <c r="E60" s="383">
        <v>0</v>
      </c>
    </row>
    <row r="61" spans="1:6" ht="13.8">
      <c r="A61" s="232" t="s">
        <v>2501</v>
      </c>
      <c r="B61" s="428" t="s">
        <v>2450</v>
      </c>
      <c r="C61" s="429"/>
      <c r="D61" s="430"/>
      <c r="E61" s="383">
        <v>0</v>
      </c>
    </row>
    <row r="62" spans="1:6" ht="13.8">
      <c r="A62" s="232" t="s">
        <v>2502</v>
      </c>
      <c r="B62" s="428" t="s">
        <v>2450</v>
      </c>
      <c r="C62" s="429"/>
      <c r="D62" s="430"/>
      <c r="E62" s="383">
        <v>0</v>
      </c>
    </row>
    <row r="64" spans="1:6" ht="15">
      <c r="A64" s="375" t="s">
        <v>2466</v>
      </c>
      <c r="B64" s="376"/>
      <c r="C64" s="376"/>
      <c r="D64" s="376"/>
      <c r="E64" s="376"/>
      <c r="F64" s="385"/>
    </row>
    <row r="65" spans="1:6" ht="13.8">
      <c r="A65" s="111"/>
      <c r="B65" s="108"/>
      <c r="C65" s="108"/>
      <c r="D65" s="102"/>
    </row>
    <row r="66" spans="1:6">
      <c r="A66" s="381" t="s">
        <v>2430</v>
      </c>
      <c r="B66" s="379" t="s">
        <v>2431</v>
      </c>
      <c r="C66" s="389"/>
      <c r="D66" s="389"/>
      <c r="E66" s="389"/>
      <c r="F66" s="394" t="s">
        <v>2467</v>
      </c>
    </row>
    <row r="67" spans="1:6" ht="13.8">
      <c r="A67" s="232" t="s">
        <v>2468</v>
      </c>
      <c r="B67" s="109" t="s">
        <v>2469</v>
      </c>
      <c r="C67" s="109"/>
      <c r="D67" s="109"/>
      <c r="E67" s="109"/>
      <c r="F67" s="383">
        <v>0</v>
      </c>
    </row>
    <row r="68" spans="1:6" ht="13.8">
      <c r="A68" s="232" t="s">
        <v>2468</v>
      </c>
      <c r="B68" s="109" t="s">
        <v>2470</v>
      </c>
      <c r="C68" s="109"/>
      <c r="D68" s="109"/>
      <c r="E68" s="109"/>
      <c r="F68" s="383">
        <v>0</v>
      </c>
    </row>
    <row r="69" spans="1:6" ht="13.8">
      <c r="A69" s="232" t="s">
        <v>2468</v>
      </c>
      <c r="B69" s="109" t="s">
        <v>2471</v>
      </c>
      <c r="C69" s="109"/>
      <c r="D69" s="109"/>
      <c r="E69" s="109"/>
      <c r="F69" s="383">
        <v>0</v>
      </c>
    </row>
    <row r="70" spans="1:6" ht="13.8">
      <c r="A70" s="232" t="s">
        <v>2472</v>
      </c>
      <c r="B70" s="109" t="s">
        <v>2469</v>
      </c>
      <c r="C70" s="109"/>
      <c r="D70" s="109"/>
      <c r="E70" s="109"/>
      <c r="F70" s="383">
        <v>0</v>
      </c>
    </row>
    <row r="71" spans="1:6" ht="13.8">
      <c r="A71" s="108"/>
      <c r="B71" s="102"/>
      <c r="C71" s="102"/>
      <c r="D71" s="108"/>
    </row>
    <row r="72" spans="1:6" ht="15">
      <c r="A72" s="112" t="s">
        <v>2473</v>
      </c>
      <c r="B72" s="102"/>
      <c r="C72" s="102"/>
      <c r="D72" s="108"/>
    </row>
    <row r="73" spans="1:6">
      <c r="A73" s="108" t="s">
        <v>2474</v>
      </c>
    </row>
    <row r="74" spans="1:6" ht="13.8">
      <c r="A74" s="108" t="s">
        <v>2475</v>
      </c>
      <c r="B74" s="102"/>
      <c r="C74" s="102"/>
      <c r="D74" s="108"/>
    </row>
    <row r="75" spans="1:6" ht="13.8">
      <c r="A75" s="108"/>
      <c r="B75" s="102"/>
      <c r="C75" s="102"/>
      <c r="D75" s="108"/>
    </row>
    <row r="76" spans="1:6" ht="13.8">
      <c r="A76" s="108"/>
      <c r="B76" s="102"/>
      <c r="C76" s="102"/>
      <c r="D76" s="108"/>
    </row>
    <row r="77" spans="1:6" ht="13.8">
      <c r="A77" s="108"/>
      <c r="B77" s="102"/>
      <c r="C77" s="102"/>
      <c r="D77" s="108"/>
    </row>
    <row r="79" spans="1:6" ht="13.8">
      <c r="A79" s="110"/>
      <c r="B79" s="102"/>
      <c r="C79" s="102"/>
      <c r="D79" s="102"/>
    </row>
    <row r="80" spans="1:6">
      <c r="A80" s="110"/>
    </row>
    <row r="81" spans="1:1">
      <c r="A81" s="110"/>
    </row>
    <row r="82" spans="1:1">
      <c r="A82" s="110"/>
    </row>
  </sheetData>
  <mergeCells count="12">
    <mergeCell ref="C12:F12"/>
    <mergeCell ref="A22:B22"/>
    <mergeCell ref="A23:B23"/>
    <mergeCell ref="A24:B24"/>
    <mergeCell ref="A25:B25"/>
    <mergeCell ref="B61:D61"/>
    <mergeCell ref="B62:D62"/>
    <mergeCell ref="A26:B26"/>
    <mergeCell ref="A27:B27"/>
    <mergeCell ref="E30:F30"/>
    <mergeCell ref="E39:F39"/>
    <mergeCell ref="B60:D60"/>
  </mergeCells>
  <phoneticPr fontId="16"/>
  <conditionalFormatting sqref="E32:F38 E60:E62">
    <cfRule type="cellIs" dxfId="3" priority="4" stopIfTrue="1" operator="equal">
      <formula>"nvt"</formula>
    </cfRule>
  </conditionalFormatting>
  <conditionalFormatting sqref="E41:F53">
    <cfRule type="cellIs" dxfId="2" priority="2" stopIfTrue="1" operator="equal">
      <formula>"nvt"</formula>
    </cfRule>
  </conditionalFormatting>
  <conditionalFormatting sqref="E56:F58">
    <cfRule type="cellIs" dxfId="1" priority="1" stopIfTrue="1" operator="equal">
      <formula>"nvt"</formula>
    </cfRule>
  </conditionalFormatting>
  <conditionalFormatting sqref="F67:F70">
    <cfRule type="cellIs" dxfId="0" priority="5"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6" ma:contentTypeDescription="Een nieuw document maken." ma:contentTypeScope="" ma:versionID="b5d3076c709f49fc47cb914b2d7754dd">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564dbe3c1b8ef1f6a09edebfb26d7a2c"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Props1.xml><?xml version="1.0" encoding="utf-8"?>
<ds:datastoreItem xmlns:ds="http://schemas.openxmlformats.org/officeDocument/2006/customXml" ds:itemID="{D15306E4-CB56-4CD1-80C3-8446557D7890}">
  <ds:schemaRefs>
    <ds:schemaRef ds:uri="http://schemas.microsoft.com/sharepoint/v3/contenttype/forms"/>
  </ds:schemaRefs>
</ds:datastoreItem>
</file>

<file path=customXml/itemProps2.xml><?xml version="1.0" encoding="utf-8"?>
<ds:datastoreItem xmlns:ds="http://schemas.openxmlformats.org/officeDocument/2006/customXml" ds:itemID="{B8EE61AB-5D36-4CF7-97A4-E366CD6DDC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AEF45A-2350-47A3-A223-E54DF4EAB933}">
  <ds:schemaRefs>
    <ds:schemaRef ds:uri="http://schemas.microsoft.com/office/2006/documentManagement/types"/>
    <ds:schemaRef ds:uri="http://schemas.microsoft.com/office/2006/metadata/properties"/>
    <ds:schemaRef ds:uri="2ef1ff1b-ab01-4c72-90a1-ef4f1cc68b8b"/>
    <ds:schemaRef ds:uri="http://purl.org/dc/terms/"/>
    <ds:schemaRef ds:uri="http://purl.org/dc/dcmitype/"/>
    <ds:schemaRef ds:uri="http://schemas.microsoft.com/office/infopath/2007/PartnerControls"/>
    <ds:schemaRef ds:uri="http://www.w3.org/XML/1998/namespace"/>
    <ds:schemaRef ds:uri="http://schemas.openxmlformats.org/package/2006/metadata/core-properties"/>
    <ds:schemaRef ds:uri="281d3448-1b0a-4a94-8521-f330ab83d670"/>
    <ds:schemaRef ds:uri="http://purl.org/dc/elements/1.1/"/>
    <ds:schemaRef ds:uri="2bdcc3f3-49a5-47c4-ae00-3e6a3f4b5f23"/>
    <ds:schemaRef ds:uri="96af1940-cf19-4b50-92f4-053594182c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15</vt:i4>
      </vt:variant>
    </vt:vector>
  </HeadingPairs>
  <TitlesOfParts>
    <vt:vector size="25"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10-stelpost kosten vakanties</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Daan Kleijburg</cp:lastModifiedBy>
  <cp:revision/>
  <dcterms:created xsi:type="dcterms:W3CDTF">1999-10-05T12:28:40Z</dcterms:created>
  <dcterms:modified xsi:type="dcterms:W3CDTF">2023-11-30T10:10:25Z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