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ogeschool InHolland/Europese aanbesteding schoonmaak 2023/Aanbestedingsstukken/Calculatie/"/>
    </mc:Choice>
  </mc:AlternateContent>
  <xr:revisionPtr revIDLastSave="63" documentId="13_ncr:1_{63A5C982-E76F-49B8-9C27-3DC743053697}" xr6:coauthVersionLast="47" xr6:coauthVersionMax="47" xr10:uidLastSave="{E0768CE4-78B9-43E9-BE8E-B7FC57AA5138}"/>
  <bookViews>
    <workbookView xWindow="28680" yWindow="-120" windowWidth="29040" windowHeight="15720" tabRatio="946" activeTab="8"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stelpost kosten vakanties" sheetId="4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locatie'!$A$12:$G$14</definedName>
    <definedName name="_xlnm._FilterDatabase" localSheetId="3" hidden="1">'4-Basis ruimtestaat'!$B$9:$S$615</definedName>
    <definedName name="_Hlk39130726" localSheetId="0">'1-Uitgangspunten'!$A$16</definedName>
    <definedName name="_Key1" localSheetId="1" hidden="1">'[2]#REF'!#REF!</definedName>
    <definedName name="_Key1" hidden="1">'[2]#REF'!#REF!</definedName>
    <definedName name="_Key2" localSheetId="9"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locatie'!$A$3:$AB$14</definedName>
    <definedName name="_xlnm.Print_Area" localSheetId="3">'4-Basis ruimtestaat'!$B$3:$S$9</definedName>
    <definedName name="_xlnm.Print_Area" localSheetId="4">'5-Premies en opslagen'!$A$3:$E$55</definedName>
    <definedName name="_xlnm.Print_Area" localSheetId="5">'6-Opbouw uurtarief productie'!$A$1:$O$63</definedName>
    <definedName name="_xlnm.Print_Area" localSheetId="8">'9-Afroepprijs'!$A$3:$F$76</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las">#N/A</definedName>
    <definedName name="glassoort">'[7]10-Glasstaat'!$I$2:$J$14</definedName>
    <definedName name="Glassoort2">'[8]10-Glasstaat'!$I$2:$J$14</definedName>
    <definedName name="gs" localSheetId="9" hidden="1">'[5]#REF'!#REF!</definedName>
    <definedName name="gs" hidden="1">'[5]#REF'!#REF!</definedName>
    <definedName name="han" localSheetId="9" hidden="1">'[2]#REF'!#REF!</definedName>
    <definedName name="han" localSheetId="1" hidden="1">'[2]#REF'!#REF!</definedName>
    <definedName name="han" hidden="1">'[2]#REF'!#REF!</definedName>
    <definedName name="hjkjhkj">[9]Totaaloverzicht!$A$10:$L$37</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9" hidden="1">'[6]#REF'!#REF!</definedName>
    <definedName name="kjh" hidden="1">'[6]#REF'!#REF!</definedName>
    <definedName name="Lijn">'[10]3-Basis ruimtestaat'!$C:$C</definedName>
    <definedName name="lll">'[12]3-Basis ruimtestaat'!$O:$O</definedName>
    <definedName name="mavr">'[13]3-Basis ruimtestaat'!$M:$M</definedName>
    <definedName name="Mutatiederdekwartaal" localSheetId="9" hidden="1">{"'ma_vr'!$A$1:$AA$42"}</definedName>
    <definedName name="Mutatiederdekwartaal" localSheetId="1" hidden="1">{"'ma_vr'!$A$1:$AA$42"}</definedName>
    <definedName name="Mutatiederdekwartaal" hidden="1">{"'ma_vr'!$A$1:$AA$42"}</definedName>
    <definedName name="naloop">'[13]3-Basis ruimtestaat'!$N:$N</definedName>
    <definedName name="NvB" localSheetId="9" hidden="1">'[3]#REF'!#REF!</definedName>
    <definedName name="NvB" hidden="1">'[3]#REF'!#REF!</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18" l="1"/>
  <c r="F42" i="18" s="1"/>
  <c r="E43" i="18"/>
  <c r="E32" i="18"/>
  <c r="N29" i="18"/>
  <c r="E11" i="44" l="1"/>
  <c r="F13" i="31"/>
  <c r="H13" i="31" s="1"/>
  <c r="C33" i="44"/>
  <c r="J27" i="28" l="1"/>
  <c r="J615" i="2"/>
  <c r="S615" i="2" s="1"/>
  <c r="N615" i="2"/>
  <c r="P615" i="2"/>
  <c r="F11" i="31" l="1"/>
  <c r="H11" i="31" s="1"/>
  <c r="B4" i="44" l="1"/>
  <c r="B8" i="44"/>
  <c r="B7" i="44"/>
  <c r="B6" i="44"/>
  <c r="B5" i="44"/>
  <c r="B3" i="44"/>
  <c r="A8" i="44"/>
  <c r="A7" i="44"/>
  <c r="A6" i="44"/>
  <c r="A5" i="44"/>
  <c r="A4" i="44"/>
  <c r="A3" i="44"/>
  <c r="A11" i="44"/>
  <c r="P67" i="2"/>
  <c r="N10" i="2" l="1"/>
  <c r="P10" i="2"/>
  <c r="N11" i="2"/>
  <c r="P11" i="2"/>
  <c r="N12" i="2"/>
  <c r="P12" i="2"/>
  <c r="N13" i="2"/>
  <c r="P13" i="2"/>
  <c r="N14" i="2"/>
  <c r="P14" i="2"/>
  <c r="N15" i="2"/>
  <c r="P15" i="2"/>
  <c r="N16" i="2"/>
  <c r="P16" i="2"/>
  <c r="N17" i="2"/>
  <c r="P17" i="2"/>
  <c r="N18" i="2"/>
  <c r="P18" i="2"/>
  <c r="N19" i="2"/>
  <c r="P19" i="2"/>
  <c r="N20" i="2"/>
  <c r="P20" i="2"/>
  <c r="N21" i="2"/>
  <c r="P21" i="2"/>
  <c r="N22" i="2"/>
  <c r="P22" i="2"/>
  <c r="N23" i="2"/>
  <c r="P23" i="2"/>
  <c r="N24" i="2"/>
  <c r="P24" i="2"/>
  <c r="N25" i="2"/>
  <c r="P25" i="2"/>
  <c r="N26" i="2"/>
  <c r="P26" i="2"/>
  <c r="N27" i="2"/>
  <c r="P27" i="2"/>
  <c r="N28" i="2"/>
  <c r="P28" i="2"/>
  <c r="N29" i="2"/>
  <c r="P29" i="2"/>
  <c r="N30" i="2"/>
  <c r="P30" i="2"/>
  <c r="N31" i="2"/>
  <c r="P31" i="2"/>
  <c r="N32" i="2"/>
  <c r="P32" i="2"/>
  <c r="N33" i="2"/>
  <c r="P33" i="2"/>
  <c r="N34" i="2"/>
  <c r="P34" i="2"/>
  <c r="N35" i="2"/>
  <c r="P35" i="2"/>
  <c r="N36" i="2"/>
  <c r="P36" i="2"/>
  <c r="N37" i="2"/>
  <c r="P37" i="2"/>
  <c r="N38" i="2"/>
  <c r="P38" i="2"/>
  <c r="N39" i="2"/>
  <c r="P39" i="2"/>
  <c r="N40" i="2"/>
  <c r="P40" i="2"/>
  <c r="N41" i="2"/>
  <c r="P41" i="2"/>
  <c r="N42" i="2"/>
  <c r="P42" i="2"/>
  <c r="N43" i="2"/>
  <c r="P43" i="2"/>
  <c r="N44" i="2"/>
  <c r="P44" i="2"/>
  <c r="N45" i="2"/>
  <c r="P45" i="2"/>
  <c r="N46" i="2"/>
  <c r="P46" i="2"/>
  <c r="N47" i="2"/>
  <c r="P47" i="2"/>
  <c r="N49" i="2"/>
  <c r="P49" i="2"/>
  <c r="N50" i="2"/>
  <c r="P50" i="2"/>
  <c r="N51" i="2"/>
  <c r="P51" i="2"/>
  <c r="N52" i="2"/>
  <c r="P52" i="2"/>
  <c r="N53" i="2"/>
  <c r="P53" i="2"/>
  <c r="N54" i="2"/>
  <c r="P54" i="2"/>
  <c r="N55" i="2"/>
  <c r="P55" i="2"/>
  <c r="N56" i="2"/>
  <c r="P56" i="2"/>
  <c r="N57" i="2"/>
  <c r="P57" i="2"/>
  <c r="N58" i="2"/>
  <c r="P58" i="2"/>
  <c r="N59" i="2"/>
  <c r="P59" i="2"/>
  <c r="N60" i="2"/>
  <c r="P60" i="2"/>
  <c r="N61" i="2"/>
  <c r="P61" i="2"/>
  <c r="N62" i="2"/>
  <c r="P62" i="2"/>
  <c r="N63" i="2"/>
  <c r="P63" i="2"/>
  <c r="N64" i="2"/>
  <c r="P64" i="2"/>
  <c r="N65" i="2"/>
  <c r="P65" i="2"/>
  <c r="N66" i="2"/>
  <c r="P66" i="2"/>
  <c r="N67" i="2"/>
  <c r="N68" i="2"/>
  <c r="P68" i="2"/>
  <c r="N69" i="2"/>
  <c r="P69" i="2"/>
  <c r="N70" i="2"/>
  <c r="P70" i="2"/>
  <c r="N71" i="2"/>
  <c r="P71" i="2"/>
  <c r="N72" i="2"/>
  <c r="P72" i="2"/>
  <c r="N79" i="2"/>
  <c r="P79" i="2"/>
  <c r="N80" i="2"/>
  <c r="P80" i="2"/>
  <c r="N81" i="2"/>
  <c r="P81" i="2"/>
  <c r="N82" i="2"/>
  <c r="P82" i="2"/>
  <c r="N83" i="2"/>
  <c r="P83" i="2"/>
  <c r="N84" i="2"/>
  <c r="P84" i="2"/>
  <c r="N85" i="2"/>
  <c r="P85" i="2"/>
  <c r="N86" i="2"/>
  <c r="P86" i="2"/>
  <c r="N87" i="2"/>
  <c r="P87" i="2"/>
  <c r="N88" i="2"/>
  <c r="P88" i="2"/>
  <c r="N89" i="2"/>
  <c r="P89" i="2"/>
  <c r="N98" i="2"/>
  <c r="P98" i="2"/>
  <c r="N99" i="2"/>
  <c r="P99" i="2"/>
  <c r="N100" i="2"/>
  <c r="P100" i="2"/>
  <c r="N101" i="2"/>
  <c r="P101" i="2"/>
  <c r="N102" i="2"/>
  <c r="P102" i="2"/>
  <c r="N103" i="2"/>
  <c r="P103" i="2"/>
  <c r="N104" i="2"/>
  <c r="P104" i="2"/>
  <c r="N105" i="2"/>
  <c r="P105" i="2"/>
  <c r="N106" i="2"/>
  <c r="P106" i="2"/>
  <c r="N107" i="2"/>
  <c r="P107" i="2"/>
  <c r="N108" i="2"/>
  <c r="P108" i="2"/>
  <c r="N109" i="2"/>
  <c r="P109" i="2"/>
  <c r="N110" i="2"/>
  <c r="P110" i="2"/>
  <c r="N111" i="2"/>
  <c r="P111" i="2"/>
  <c r="N112" i="2"/>
  <c r="P112" i="2"/>
  <c r="N113" i="2"/>
  <c r="P113" i="2"/>
  <c r="N114" i="2"/>
  <c r="P114" i="2"/>
  <c r="N115" i="2"/>
  <c r="P115" i="2"/>
  <c r="N116" i="2"/>
  <c r="P116" i="2"/>
  <c r="N117" i="2"/>
  <c r="P117" i="2"/>
  <c r="N118" i="2"/>
  <c r="P118" i="2"/>
  <c r="N119" i="2"/>
  <c r="P119" i="2"/>
  <c r="N120" i="2"/>
  <c r="P120" i="2"/>
  <c r="N121" i="2"/>
  <c r="P121" i="2"/>
  <c r="N122" i="2"/>
  <c r="P122" i="2"/>
  <c r="N123" i="2"/>
  <c r="P123" i="2"/>
  <c r="N124" i="2"/>
  <c r="P124" i="2"/>
  <c r="N125" i="2"/>
  <c r="P125" i="2"/>
  <c r="N126" i="2"/>
  <c r="P126" i="2"/>
  <c r="N127" i="2"/>
  <c r="P127" i="2"/>
  <c r="N128" i="2"/>
  <c r="P128" i="2"/>
  <c r="N129" i="2"/>
  <c r="P129" i="2"/>
  <c r="N130" i="2"/>
  <c r="P130" i="2"/>
  <c r="N131" i="2"/>
  <c r="P131" i="2"/>
  <c r="N132" i="2"/>
  <c r="P132" i="2"/>
  <c r="N133" i="2"/>
  <c r="P133" i="2"/>
  <c r="N134" i="2"/>
  <c r="P134" i="2"/>
  <c r="N135" i="2"/>
  <c r="P135" i="2"/>
  <c r="N136" i="2"/>
  <c r="P136" i="2"/>
  <c r="N137" i="2"/>
  <c r="P137" i="2"/>
  <c r="N138" i="2"/>
  <c r="P138" i="2"/>
  <c r="N139" i="2"/>
  <c r="P139" i="2"/>
  <c r="N140" i="2"/>
  <c r="P140" i="2"/>
  <c r="N141" i="2"/>
  <c r="P141" i="2"/>
  <c r="N142" i="2"/>
  <c r="P142" i="2"/>
  <c r="N143" i="2"/>
  <c r="P143" i="2"/>
  <c r="N144" i="2"/>
  <c r="P144" i="2"/>
  <c r="N145" i="2"/>
  <c r="P145" i="2"/>
  <c r="N146" i="2"/>
  <c r="P146" i="2"/>
  <c r="N147" i="2"/>
  <c r="P147" i="2"/>
  <c r="N148" i="2"/>
  <c r="P148" i="2"/>
  <c r="N149" i="2"/>
  <c r="P149" i="2"/>
  <c r="N150" i="2"/>
  <c r="P150" i="2"/>
  <c r="N151" i="2"/>
  <c r="P151" i="2"/>
  <c r="N152" i="2"/>
  <c r="P152" i="2"/>
  <c r="N153" i="2"/>
  <c r="P153" i="2"/>
  <c r="N154" i="2"/>
  <c r="P154" i="2"/>
  <c r="N155" i="2"/>
  <c r="P155" i="2"/>
  <c r="N156" i="2"/>
  <c r="P156" i="2"/>
  <c r="N157" i="2"/>
  <c r="P157" i="2"/>
  <c r="N158" i="2"/>
  <c r="P158" i="2"/>
  <c r="N159" i="2"/>
  <c r="P159" i="2"/>
  <c r="N160" i="2"/>
  <c r="P160" i="2"/>
  <c r="N161" i="2"/>
  <c r="P161" i="2"/>
  <c r="N162" i="2"/>
  <c r="P162" i="2"/>
  <c r="N163" i="2"/>
  <c r="P163" i="2"/>
  <c r="N164" i="2"/>
  <c r="P164" i="2"/>
  <c r="N165" i="2"/>
  <c r="P165" i="2"/>
  <c r="N166" i="2"/>
  <c r="P166" i="2"/>
  <c r="N167" i="2"/>
  <c r="P167" i="2"/>
  <c r="N168" i="2"/>
  <c r="P168" i="2"/>
  <c r="N169" i="2"/>
  <c r="P169" i="2"/>
  <c r="N170" i="2"/>
  <c r="P170" i="2"/>
  <c r="N171" i="2"/>
  <c r="P171" i="2"/>
  <c r="N172" i="2"/>
  <c r="P172" i="2"/>
  <c r="N173" i="2"/>
  <c r="P173" i="2"/>
  <c r="N174" i="2"/>
  <c r="P174" i="2"/>
  <c r="N175" i="2"/>
  <c r="P175" i="2"/>
  <c r="N176" i="2"/>
  <c r="P176" i="2"/>
  <c r="N177" i="2"/>
  <c r="P177" i="2"/>
  <c r="N178" i="2"/>
  <c r="P178" i="2"/>
  <c r="N179" i="2"/>
  <c r="P179" i="2"/>
  <c r="N180" i="2"/>
  <c r="P180" i="2"/>
  <c r="N181" i="2"/>
  <c r="P181" i="2"/>
  <c r="N182" i="2"/>
  <c r="P182" i="2"/>
  <c r="N188" i="2"/>
  <c r="P188" i="2"/>
  <c r="N189" i="2"/>
  <c r="P189" i="2"/>
  <c r="N190" i="2"/>
  <c r="P190" i="2"/>
  <c r="N191" i="2"/>
  <c r="P191" i="2"/>
  <c r="N192" i="2"/>
  <c r="P192" i="2"/>
  <c r="N193" i="2"/>
  <c r="P193" i="2"/>
  <c r="N194" i="2"/>
  <c r="P194" i="2"/>
  <c r="N195" i="2"/>
  <c r="P195" i="2"/>
  <c r="N196" i="2"/>
  <c r="P196" i="2"/>
  <c r="N197" i="2"/>
  <c r="P197" i="2"/>
  <c r="N198" i="2"/>
  <c r="P198" i="2"/>
  <c r="N199" i="2"/>
  <c r="P199" i="2"/>
  <c r="N200" i="2"/>
  <c r="P200" i="2"/>
  <c r="N201" i="2"/>
  <c r="P201" i="2"/>
  <c r="N202" i="2"/>
  <c r="P202" i="2"/>
  <c r="N203" i="2"/>
  <c r="P203" i="2"/>
  <c r="N204" i="2"/>
  <c r="P204" i="2"/>
  <c r="N205" i="2"/>
  <c r="P205" i="2"/>
  <c r="N206" i="2"/>
  <c r="P206" i="2"/>
  <c r="N207" i="2"/>
  <c r="P207" i="2"/>
  <c r="N208" i="2"/>
  <c r="P208" i="2"/>
  <c r="N209" i="2"/>
  <c r="P209" i="2"/>
  <c r="N210" i="2"/>
  <c r="P210" i="2"/>
  <c r="N211" i="2"/>
  <c r="P211" i="2"/>
  <c r="N212" i="2"/>
  <c r="P212" i="2"/>
  <c r="N213" i="2"/>
  <c r="P213" i="2"/>
  <c r="N214" i="2"/>
  <c r="P214" i="2"/>
  <c r="N215" i="2"/>
  <c r="P215" i="2"/>
  <c r="N216" i="2"/>
  <c r="P216" i="2"/>
  <c r="N217" i="2"/>
  <c r="P217" i="2"/>
  <c r="N218" i="2"/>
  <c r="P218" i="2"/>
  <c r="N219" i="2"/>
  <c r="P219" i="2"/>
  <c r="N220" i="2"/>
  <c r="P220" i="2"/>
  <c r="N221" i="2"/>
  <c r="P221" i="2"/>
  <c r="N222" i="2"/>
  <c r="P222" i="2"/>
  <c r="N223" i="2"/>
  <c r="P223" i="2"/>
  <c r="N224" i="2"/>
  <c r="P224" i="2"/>
  <c r="N225" i="2"/>
  <c r="P225" i="2"/>
  <c r="N226" i="2"/>
  <c r="P226" i="2"/>
  <c r="N227" i="2"/>
  <c r="P227" i="2"/>
  <c r="N228" i="2"/>
  <c r="P228" i="2"/>
  <c r="N229" i="2"/>
  <c r="P229" i="2"/>
  <c r="N230" i="2"/>
  <c r="P230" i="2"/>
  <c r="N231" i="2"/>
  <c r="P231" i="2"/>
  <c r="N232" i="2"/>
  <c r="P232" i="2"/>
  <c r="N233" i="2"/>
  <c r="P233" i="2"/>
  <c r="N234" i="2"/>
  <c r="P234" i="2"/>
  <c r="N235" i="2"/>
  <c r="P235" i="2"/>
  <c r="N236" i="2"/>
  <c r="P236" i="2"/>
  <c r="N237" i="2"/>
  <c r="P237" i="2"/>
  <c r="N238" i="2"/>
  <c r="P238" i="2"/>
  <c r="N239" i="2"/>
  <c r="P239" i="2"/>
  <c r="N240" i="2"/>
  <c r="P240" i="2"/>
  <c r="N241" i="2"/>
  <c r="P241" i="2"/>
  <c r="N242" i="2"/>
  <c r="P242" i="2"/>
  <c r="N243" i="2"/>
  <c r="P243" i="2"/>
  <c r="N244" i="2"/>
  <c r="P244" i="2"/>
  <c r="N245" i="2"/>
  <c r="P245" i="2"/>
  <c r="N246" i="2"/>
  <c r="P246" i="2"/>
  <c r="N247" i="2"/>
  <c r="P247" i="2"/>
  <c r="N248" i="2"/>
  <c r="P248" i="2"/>
  <c r="N249" i="2"/>
  <c r="P249" i="2"/>
  <c r="N250" i="2"/>
  <c r="P250" i="2"/>
  <c r="N251" i="2"/>
  <c r="P251" i="2"/>
  <c r="N252" i="2"/>
  <c r="P252" i="2"/>
  <c r="N253" i="2"/>
  <c r="P253" i="2"/>
  <c r="N254" i="2"/>
  <c r="P254" i="2"/>
  <c r="N255" i="2"/>
  <c r="P255" i="2"/>
  <c r="N256" i="2"/>
  <c r="P256" i="2"/>
  <c r="N257" i="2"/>
  <c r="P257" i="2"/>
  <c r="N258" i="2"/>
  <c r="P258" i="2"/>
  <c r="N259" i="2"/>
  <c r="P259" i="2"/>
  <c r="N260" i="2"/>
  <c r="P260" i="2"/>
  <c r="N261" i="2"/>
  <c r="P261" i="2"/>
  <c r="N262" i="2"/>
  <c r="P262" i="2"/>
  <c r="N263" i="2"/>
  <c r="P263" i="2"/>
  <c r="N264" i="2"/>
  <c r="P264" i="2"/>
  <c r="N265" i="2"/>
  <c r="P265" i="2"/>
  <c r="N266" i="2"/>
  <c r="P266" i="2"/>
  <c r="N267" i="2"/>
  <c r="P267" i="2"/>
  <c r="N268" i="2"/>
  <c r="P268" i="2"/>
  <c r="N269" i="2"/>
  <c r="P269" i="2"/>
  <c r="N270" i="2"/>
  <c r="P270" i="2"/>
  <c r="N271" i="2"/>
  <c r="P271" i="2"/>
  <c r="N272" i="2"/>
  <c r="P272" i="2"/>
  <c r="N273" i="2"/>
  <c r="P273" i="2"/>
  <c r="N274" i="2"/>
  <c r="P274" i="2"/>
  <c r="N275" i="2"/>
  <c r="P275" i="2"/>
  <c r="N276" i="2"/>
  <c r="P276" i="2"/>
  <c r="N277" i="2"/>
  <c r="P277" i="2"/>
  <c r="N278" i="2"/>
  <c r="P278" i="2"/>
  <c r="N279" i="2"/>
  <c r="P279" i="2"/>
  <c r="N280" i="2"/>
  <c r="P280" i="2"/>
  <c r="N281" i="2"/>
  <c r="P281" i="2"/>
  <c r="N282" i="2"/>
  <c r="P282" i="2"/>
  <c r="N283" i="2"/>
  <c r="P283" i="2"/>
  <c r="N284" i="2"/>
  <c r="P284" i="2"/>
  <c r="N285" i="2"/>
  <c r="P285" i="2"/>
  <c r="N291" i="2"/>
  <c r="P291" i="2"/>
  <c r="N292" i="2"/>
  <c r="P292" i="2"/>
  <c r="N293" i="2"/>
  <c r="P293" i="2"/>
  <c r="N294" i="2"/>
  <c r="P294" i="2"/>
  <c r="N295" i="2"/>
  <c r="P295" i="2"/>
  <c r="N296" i="2"/>
  <c r="P296" i="2"/>
  <c r="N297" i="2"/>
  <c r="P297" i="2"/>
  <c r="N298" i="2"/>
  <c r="P298" i="2"/>
  <c r="N299" i="2"/>
  <c r="P299" i="2"/>
  <c r="N300" i="2"/>
  <c r="P300" i="2"/>
  <c r="N301" i="2"/>
  <c r="P301" i="2"/>
  <c r="N302" i="2"/>
  <c r="P302" i="2"/>
  <c r="N303" i="2"/>
  <c r="P303" i="2"/>
  <c r="N304" i="2"/>
  <c r="P304" i="2"/>
  <c r="N305" i="2"/>
  <c r="P305" i="2"/>
  <c r="N306" i="2"/>
  <c r="P306" i="2"/>
  <c r="N307" i="2"/>
  <c r="P307" i="2"/>
  <c r="N308" i="2"/>
  <c r="P308" i="2"/>
  <c r="N309" i="2"/>
  <c r="P309" i="2"/>
  <c r="N310" i="2"/>
  <c r="P310" i="2"/>
  <c r="N311" i="2"/>
  <c r="P311" i="2"/>
  <c r="N312" i="2"/>
  <c r="P312" i="2"/>
  <c r="N313" i="2"/>
  <c r="P313" i="2"/>
  <c r="N314" i="2"/>
  <c r="P314" i="2"/>
  <c r="N315" i="2"/>
  <c r="P315" i="2"/>
  <c r="N316" i="2"/>
  <c r="P316" i="2"/>
  <c r="N317" i="2"/>
  <c r="P317" i="2"/>
  <c r="N318" i="2"/>
  <c r="P318" i="2"/>
  <c r="N319" i="2"/>
  <c r="P319" i="2"/>
  <c r="N320" i="2"/>
  <c r="P320" i="2"/>
  <c r="N321" i="2"/>
  <c r="P321" i="2"/>
  <c r="N322" i="2"/>
  <c r="P322" i="2"/>
  <c r="N323" i="2"/>
  <c r="P323" i="2"/>
  <c r="N324" i="2"/>
  <c r="P324" i="2"/>
  <c r="N325" i="2"/>
  <c r="P325" i="2"/>
  <c r="N326" i="2"/>
  <c r="P326" i="2"/>
  <c r="N327" i="2"/>
  <c r="P327" i="2"/>
  <c r="N328" i="2"/>
  <c r="P328" i="2"/>
  <c r="N329" i="2"/>
  <c r="P329" i="2"/>
  <c r="N330" i="2"/>
  <c r="P330" i="2"/>
  <c r="N331" i="2"/>
  <c r="P331" i="2"/>
  <c r="N332" i="2"/>
  <c r="P332" i="2"/>
  <c r="N333" i="2"/>
  <c r="P333" i="2"/>
  <c r="N334" i="2"/>
  <c r="P334" i="2"/>
  <c r="N335" i="2"/>
  <c r="P335" i="2"/>
  <c r="N336" i="2"/>
  <c r="P336" i="2"/>
  <c r="N337" i="2"/>
  <c r="P337" i="2"/>
  <c r="N338" i="2"/>
  <c r="P338" i="2"/>
  <c r="N339" i="2"/>
  <c r="P339" i="2"/>
  <c r="N340" i="2"/>
  <c r="P340" i="2"/>
  <c r="N341" i="2"/>
  <c r="P341" i="2"/>
  <c r="N342" i="2"/>
  <c r="P342" i="2"/>
  <c r="N343" i="2"/>
  <c r="P343" i="2"/>
  <c r="N344" i="2"/>
  <c r="P344" i="2"/>
  <c r="N345" i="2"/>
  <c r="P345" i="2"/>
  <c r="N346" i="2"/>
  <c r="P346" i="2"/>
  <c r="N347" i="2"/>
  <c r="P347" i="2"/>
  <c r="N348" i="2"/>
  <c r="P348" i="2"/>
  <c r="N349" i="2"/>
  <c r="P349" i="2"/>
  <c r="N350" i="2"/>
  <c r="P350" i="2"/>
  <c r="N351" i="2"/>
  <c r="P351" i="2"/>
  <c r="N352" i="2"/>
  <c r="P352" i="2"/>
  <c r="N353" i="2"/>
  <c r="P353" i="2"/>
  <c r="N354" i="2"/>
  <c r="P354" i="2"/>
  <c r="N355" i="2"/>
  <c r="P355" i="2"/>
  <c r="N356" i="2"/>
  <c r="P356" i="2"/>
  <c r="N357" i="2"/>
  <c r="P357" i="2"/>
  <c r="N358" i="2"/>
  <c r="P358" i="2"/>
  <c r="N359" i="2"/>
  <c r="P359" i="2"/>
  <c r="N360" i="2"/>
  <c r="P360" i="2"/>
  <c r="N366" i="2"/>
  <c r="P366" i="2"/>
  <c r="N367" i="2"/>
  <c r="P367" i="2"/>
  <c r="N368" i="2"/>
  <c r="P368" i="2"/>
  <c r="N369" i="2"/>
  <c r="P369" i="2"/>
  <c r="N370" i="2"/>
  <c r="P370" i="2"/>
  <c r="N371" i="2"/>
  <c r="P371" i="2"/>
  <c r="N372" i="2"/>
  <c r="P372" i="2"/>
  <c r="N373" i="2"/>
  <c r="P373" i="2"/>
  <c r="N374" i="2"/>
  <c r="P374" i="2"/>
  <c r="N375" i="2"/>
  <c r="P375" i="2"/>
  <c r="N376" i="2"/>
  <c r="P376" i="2"/>
  <c r="N377" i="2"/>
  <c r="P377" i="2"/>
  <c r="N378" i="2"/>
  <c r="P378" i="2"/>
  <c r="N379" i="2"/>
  <c r="P379" i="2"/>
  <c r="N380" i="2"/>
  <c r="P380" i="2"/>
  <c r="N381" i="2"/>
  <c r="P381" i="2"/>
  <c r="N382" i="2"/>
  <c r="P382" i="2"/>
  <c r="N383" i="2"/>
  <c r="P383" i="2"/>
  <c r="N384" i="2"/>
  <c r="P384" i="2"/>
  <c r="N385" i="2"/>
  <c r="P385" i="2"/>
  <c r="N386" i="2"/>
  <c r="P386" i="2"/>
  <c r="N387" i="2"/>
  <c r="P387" i="2"/>
  <c r="N388" i="2"/>
  <c r="P388" i="2"/>
  <c r="N389" i="2"/>
  <c r="P389" i="2"/>
  <c r="N390" i="2"/>
  <c r="P390" i="2"/>
  <c r="N391" i="2"/>
  <c r="P391" i="2"/>
  <c r="N392" i="2"/>
  <c r="P392" i="2"/>
  <c r="N393" i="2"/>
  <c r="P393" i="2"/>
  <c r="N394" i="2"/>
  <c r="P394" i="2"/>
  <c r="N395" i="2"/>
  <c r="P395" i="2"/>
  <c r="N396" i="2"/>
  <c r="P396" i="2"/>
  <c r="N397" i="2"/>
  <c r="P397" i="2"/>
  <c r="N398" i="2"/>
  <c r="P398" i="2"/>
  <c r="N399" i="2"/>
  <c r="P399" i="2"/>
  <c r="N400" i="2"/>
  <c r="P400" i="2"/>
  <c r="N401" i="2"/>
  <c r="P401" i="2"/>
  <c r="N402" i="2"/>
  <c r="P402" i="2"/>
  <c r="N403" i="2"/>
  <c r="P403" i="2"/>
  <c r="N404" i="2"/>
  <c r="P404" i="2"/>
  <c r="N405" i="2"/>
  <c r="P405" i="2"/>
  <c r="N406" i="2"/>
  <c r="P406" i="2"/>
  <c r="N407" i="2"/>
  <c r="P407" i="2"/>
  <c r="N408" i="2"/>
  <c r="P408" i="2"/>
  <c r="N409" i="2"/>
  <c r="P409" i="2"/>
  <c r="N410" i="2"/>
  <c r="P410" i="2"/>
  <c r="N411" i="2"/>
  <c r="P411" i="2"/>
  <c r="N412" i="2"/>
  <c r="P412" i="2"/>
  <c r="N413" i="2"/>
  <c r="P413" i="2"/>
  <c r="N414" i="2"/>
  <c r="P414" i="2"/>
  <c r="N415" i="2"/>
  <c r="P415" i="2"/>
  <c r="N416" i="2"/>
  <c r="P416" i="2"/>
  <c r="N417" i="2"/>
  <c r="P417" i="2"/>
  <c r="N418" i="2"/>
  <c r="P418" i="2"/>
  <c r="N419" i="2"/>
  <c r="P419" i="2"/>
  <c r="N420" i="2"/>
  <c r="P420" i="2"/>
  <c r="N421" i="2"/>
  <c r="P421" i="2"/>
  <c r="N422" i="2"/>
  <c r="P422" i="2"/>
  <c r="N423" i="2"/>
  <c r="P423" i="2"/>
  <c r="N424" i="2"/>
  <c r="P424" i="2"/>
  <c r="N425" i="2"/>
  <c r="P425" i="2"/>
  <c r="N426" i="2"/>
  <c r="P426" i="2"/>
  <c r="N427" i="2"/>
  <c r="P427" i="2"/>
  <c r="N433" i="2"/>
  <c r="P433" i="2"/>
  <c r="N434" i="2"/>
  <c r="P434" i="2"/>
  <c r="N435" i="2"/>
  <c r="P435" i="2"/>
  <c r="N436" i="2"/>
  <c r="P436" i="2"/>
  <c r="N437" i="2"/>
  <c r="P437" i="2"/>
  <c r="N438" i="2"/>
  <c r="P438" i="2"/>
  <c r="N439" i="2"/>
  <c r="P439" i="2"/>
  <c r="N440" i="2"/>
  <c r="P440" i="2"/>
  <c r="N441" i="2"/>
  <c r="P441" i="2"/>
  <c r="N442" i="2"/>
  <c r="P442" i="2"/>
  <c r="N443" i="2"/>
  <c r="P443" i="2"/>
  <c r="N444" i="2"/>
  <c r="P444" i="2"/>
  <c r="N445" i="2"/>
  <c r="P445" i="2"/>
  <c r="N446" i="2"/>
  <c r="P446" i="2"/>
  <c r="N447" i="2"/>
  <c r="P447" i="2"/>
  <c r="N448" i="2"/>
  <c r="P448" i="2"/>
  <c r="N449" i="2"/>
  <c r="P449" i="2"/>
  <c r="N450" i="2"/>
  <c r="P450" i="2"/>
  <c r="N451" i="2"/>
  <c r="P451" i="2"/>
  <c r="N452" i="2"/>
  <c r="P452" i="2"/>
  <c r="N453" i="2"/>
  <c r="P453" i="2"/>
  <c r="N454" i="2"/>
  <c r="P454" i="2"/>
  <c r="N455" i="2"/>
  <c r="P455" i="2"/>
  <c r="N456" i="2"/>
  <c r="P456" i="2"/>
  <c r="N457" i="2"/>
  <c r="P457" i="2"/>
  <c r="N458" i="2"/>
  <c r="P458" i="2"/>
  <c r="N459" i="2"/>
  <c r="P459" i="2"/>
  <c r="N460" i="2"/>
  <c r="P460" i="2"/>
  <c r="N461" i="2"/>
  <c r="P461" i="2"/>
  <c r="N462" i="2"/>
  <c r="P462" i="2"/>
  <c r="N463" i="2"/>
  <c r="P463" i="2"/>
  <c r="N464" i="2"/>
  <c r="P464" i="2"/>
  <c r="N465" i="2"/>
  <c r="P465" i="2"/>
  <c r="N466" i="2"/>
  <c r="P466" i="2"/>
  <c r="N467" i="2"/>
  <c r="P467" i="2"/>
  <c r="N468" i="2"/>
  <c r="P468" i="2"/>
  <c r="N469" i="2"/>
  <c r="P469" i="2"/>
  <c r="N470" i="2"/>
  <c r="P470" i="2"/>
  <c r="N471" i="2"/>
  <c r="P471" i="2"/>
  <c r="N472" i="2"/>
  <c r="P472" i="2"/>
  <c r="N473" i="2"/>
  <c r="P473" i="2"/>
  <c r="N474" i="2"/>
  <c r="P474" i="2"/>
  <c r="N478" i="2"/>
  <c r="P478" i="2"/>
  <c r="N479" i="2"/>
  <c r="P479" i="2"/>
  <c r="N480" i="2"/>
  <c r="P480" i="2"/>
  <c r="N481" i="2"/>
  <c r="P481" i="2"/>
  <c r="N482" i="2"/>
  <c r="P482" i="2"/>
  <c r="N483" i="2"/>
  <c r="P483" i="2"/>
  <c r="N484" i="2"/>
  <c r="P484" i="2"/>
  <c r="N485" i="2"/>
  <c r="P485" i="2"/>
  <c r="N486" i="2"/>
  <c r="P486" i="2"/>
  <c r="N487" i="2"/>
  <c r="P487" i="2"/>
  <c r="N488" i="2"/>
  <c r="P488" i="2"/>
  <c r="N489" i="2"/>
  <c r="P489" i="2"/>
  <c r="N490" i="2"/>
  <c r="P490" i="2"/>
  <c r="N491" i="2"/>
  <c r="P491" i="2"/>
  <c r="N492" i="2"/>
  <c r="P492" i="2"/>
  <c r="N493" i="2"/>
  <c r="P493" i="2"/>
  <c r="N494" i="2"/>
  <c r="P494" i="2"/>
  <c r="N495" i="2"/>
  <c r="P495" i="2"/>
  <c r="N496" i="2"/>
  <c r="P496" i="2"/>
  <c r="N497" i="2"/>
  <c r="P497" i="2"/>
  <c r="N498" i="2"/>
  <c r="P498" i="2"/>
  <c r="N499" i="2"/>
  <c r="P499" i="2"/>
  <c r="N500" i="2"/>
  <c r="P500" i="2"/>
  <c r="N501" i="2"/>
  <c r="P501" i="2"/>
  <c r="N502" i="2"/>
  <c r="P502" i="2"/>
  <c r="N503" i="2"/>
  <c r="P503" i="2"/>
  <c r="N504" i="2"/>
  <c r="P504" i="2"/>
  <c r="N505" i="2"/>
  <c r="P505" i="2"/>
  <c r="N506" i="2"/>
  <c r="P506" i="2"/>
  <c r="N507" i="2"/>
  <c r="P507" i="2"/>
  <c r="N508" i="2"/>
  <c r="P508" i="2"/>
  <c r="N509" i="2"/>
  <c r="P509" i="2"/>
  <c r="N510" i="2"/>
  <c r="P510" i="2"/>
  <c r="N511" i="2"/>
  <c r="P511" i="2"/>
  <c r="N512" i="2"/>
  <c r="P512" i="2"/>
  <c r="N513" i="2"/>
  <c r="P513" i="2"/>
  <c r="N514" i="2"/>
  <c r="P514" i="2"/>
  <c r="N515" i="2"/>
  <c r="P515" i="2"/>
  <c r="N519" i="2"/>
  <c r="P519" i="2"/>
  <c r="N520" i="2"/>
  <c r="P520" i="2"/>
  <c r="N521" i="2"/>
  <c r="P521" i="2"/>
  <c r="N522" i="2"/>
  <c r="P522" i="2"/>
  <c r="N523" i="2"/>
  <c r="P523" i="2"/>
  <c r="N524" i="2"/>
  <c r="P524" i="2"/>
  <c r="N525" i="2"/>
  <c r="P525" i="2"/>
  <c r="N526" i="2"/>
  <c r="P526" i="2"/>
  <c r="N527" i="2"/>
  <c r="P527" i="2"/>
  <c r="N528" i="2"/>
  <c r="P528" i="2"/>
  <c r="N529" i="2"/>
  <c r="P529" i="2"/>
  <c r="N530" i="2"/>
  <c r="P530" i="2"/>
  <c r="N531" i="2"/>
  <c r="P531" i="2"/>
  <c r="N532" i="2"/>
  <c r="P532" i="2"/>
  <c r="N533" i="2"/>
  <c r="P533" i="2"/>
  <c r="N534" i="2"/>
  <c r="P534" i="2"/>
  <c r="N535" i="2"/>
  <c r="P535" i="2"/>
  <c r="N536" i="2"/>
  <c r="P536" i="2"/>
  <c r="N537" i="2"/>
  <c r="P537" i="2"/>
  <c r="N538" i="2"/>
  <c r="P538" i="2"/>
  <c r="N539" i="2"/>
  <c r="P539" i="2"/>
  <c r="N540" i="2"/>
  <c r="P540" i="2"/>
  <c r="N541" i="2"/>
  <c r="P541" i="2"/>
  <c r="N542" i="2"/>
  <c r="P542" i="2"/>
  <c r="N543" i="2"/>
  <c r="P543" i="2"/>
  <c r="N544" i="2"/>
  <c r="P544" i="2"/>
  <c r="N545" i="2"/>
  <c r="P545" i="2"/>
  <c r="N546" i="2"/>
  <c r="P546" i="2"/>
  <c r="N550" i="2"/>
  <c r="P550" i="2"/>
  <c r="N551" i="2"/>
  <c r="P551" i="2"/>
  <c r="N552" i="2"/>
  <c r="P552" i="2"/>
  <c r="N553" i="2"/>
  <c r="P553" i="2"/>
  <c r="N554" i="2"/>
  <c r="P554" i="2"/>
  <c r="N555" i="2"/>
  <c r="P555" i="2"/>
  <c r="N556" i="2"/>
  <c r="P556" i="2"/>
  <c r="N557" i="2"/>
  <c r="P557" i="2"/>
  <c r="N558" i="2"/>
  <c r="P558" i="2"/>
  <c r="N559" i="2"/>
  <c r="P559" i="2"/>
  <c r="N560" i="2"/>
  <c r="P560" i="2"/>
  <c r="N561" i="2"/>
  <c r="P561" i="2"/>
  <c r="N562" i="2"/>
  <c r="P562" i="2"/>
  <c r="N563" i="2"/>
  <c r="P563" i="2"/>
  <c r="N564" i="2"/>
  <c r="P564" i="2"/>
  <c r="N565" i="2"/>
  <c r="P565" i="2"/>
  <c r="N566" i="2"/>
  <c r="P566" i="2"/>
  <c r="N567" i="2"/>
  <c r="P567" i="2"/>
  <c r="N568" i="2"/>
  <c r="P568" i="2"/>
  <c r="N569" i="2"/>
  <c r="P569" i="2"/>
  <c r="N570" i="2"/>
  <c r="P570" i="2"/>
  <c r="N571" i="2"/>
  <c r="P571" i="2"/>
  <c r="N572" i="2"/>
  <c r="P572" i="2"/>
  <c r="N573" i="2"/>
  <c r="P573" i="2"/>
  <c r="N574" i="2"/>
  <c r="P574" i="2"/>
  <c r="N575" i="2"/>
  <c r="P575" i="2"/>
  <c r="N576" i="2"/>
  <c r="P576" i="2"/>
  <c r="N580" i="2"/>
  <c r="P580" i="2"/>
  <c r="N581" i="2"/>
  <c r="P581" i="2"/>
  <c r="N582" i="2"/>
  <c r="P582" i="2"/>
  <c r="N583" i="2"/>
  <c r="P583" i="2"/>
  <c r="N584" i="2"/>
  <c r="P584" i="2"/>
  <c r="N585" i="2"/>
  <c r="P585" i="2"/>
  <c r="N586" i="2"/>
  <c r="P586" i="2"/>
  <c r="N587" i="2"/>
  <c r="P587" i="2"/>
  <c r="N588" i="2"/>
  <c r="P588" i="2"/>
  <c r="N589" i="2"/>
  <c r="P589" i="2"/>
  <c r="N590" i="2"/>
  <c r="P590" i="2"/>
  <c r="N591" i="2"/>
  <c r="P591" i="2"/>
  <c r="N592" i="2"/>
  <c r="P592" i="2"/>
  <c r="N593" i="2"/>
  <c r="P593" i="2"/>
  <c r="N594" i="2"/>
  <c r="P594" i="2"/>
  <c r="N595" i="2"/>
  <c r="P595" i="2"/>
  <c r="N596" i="2"/>
  <c r="P596" i="2"/>
  <c r="N597" i="2"/>
  <c r="P597" i="2"/>
  <c r="N598" i="2"/>
  <c r="P598" i="2"/>
  <c r="N599" i="2"/>
  <c r="P599" i="2"/>
  <c r="N600" i="2"/>
  <c r="P600" i="2"/>
  <c r="N601" i="2"/>
  <c r="P601" i="2"/>
  <c r="N602" i="2"/>
  <c r="P602" i="2"/>
  <c r="N603" i="2"/>
  <c r="P603" i="2"/>
  <c r="N604" i="2"/>
  <c r="P604" i="2"/>
  <c r="N608" i="2"/>
  <c r="P608" i="2"/>
  <c r="N609" i="2"/>
  <c r="P609" i="2"/>
  <c r="N610" i="2"/>
  <c r="P610" i="2"/>
  <c r="N611" i="2"/>
  <c r="P611" i="2"/>
  <c r="N612" i="2"/>
  <c r="P612" i="2"/>
  <c r="N613" i="2"/>
  <c r="P613" i="2"/>
  <c r="N614" i="2"/>
  <c r="P614" i="2"/>
  <c r="B41" i="17" l="1"/>
  <c r="J119" i="2"/>
  <c r="S119" i="2" s="1"/>
  <c r="J120" i="2"/>
  <c r="S120" i="2" s="1"/>
  <c r="J121" i="2"/>
  <c r="S121" i="2" s="1"/>
  <c r="J122" i="2"/>
  <c r="S122" i="2" s="1"/>
  <c r="J123" i="2"/>
  <c r="S123" i="2" s="1"/>
  <c r="J124" i="2"/>
  <c r="S124" i="2" s="1"/>
  <c r="J125" i="2"/>
  <c r="S125" i="2" s="1"/>
  <c r="J46" i="2"/>
  <c r="J127" i="2"/>
  <c r="S127" i="2" s="1"/>
  <c r="J128" i="2"/>
  <c r="S128" i="2" s="1"/>
  <c r="J129" i="2"/>
  <c r="S129" i="2" s="1"/>
  <c r="J130" i="2"/>
  <c r="S130" i="2" s="1"/>
  <c r="J131" i="2"/>
  <c r="S131" i="2" s="1"/>
  <c r="J132" i="2"/>
  <c r="S132" i="2" s="1"/>
  <c r="J133" i="2"/>
  <c r="S133" i="2" s="1"/>
  <c r="J134" i="2"/>
  <c r="S134" i="2" s="1"/>
  <c r="J135" i="2"/>
  <c r="S135" i="2" s="1"/>
  <c r="J136" i="2"/>
  <c r="S136" i="2" s="1"/>
  <c r="J137" i="2"/>
  <c r="S137" i="2" s="1"/>
  <c r="J138" i="2"/>
  <c r="S138" i="2" s="1"/>
  <c r="J139" i="2"/>
  <c r="S139" i="2" s="1"/>
  <c r="J140" i="2"/>
  <c r="S140" i="2" s="1"/>
  <c r="J141" i="2"/>
  <c r="S141" i="2" s="1"/>
  <c r="J142" i="2"/>
  <c r="S142" i="2" s="1"/>
  <c r="J143" i="2"/>
  <c r="S143" i="2" s="1"/>
  <c r="J144" i="2"/>
  <c r="S144" i="2" s="1"/>
  <c r="J145" i="2"/>
  <c r="S145" i="2" s="1"/>
  <c r="J146" i="2"/>
  <c r="S146" i="2" s="1"/>
  <c r="J147" i="2"/>
  <c r="S147" i="2" s="1"/>
  <c r="J148" i="2"/>
  <c r="S148" i="2" s="1"/>
  <c r="J149" i="2"/>
  <c r="S149" i="2" s="1"/>
  <c r="J150" i="2"/>
  <c r="S150" i="2" s="1"/>
  <c r="J151" i="2"/>
  <c r="S151" i="2" s="1"/>
  <c r="J152" i="2"/>
  <c r="S152" i="2" s="1"/>
  <c r="J154" i="2"/>
  <c r="S154" i="2" s="1"/>
  <c r="J211" i="2"/>
  <c r="S211" i="2" s="1"/>
  <c r="J213" i="2"/>
  <c r="S213" i="2" s="1"/>
  <c r="J156" i="2"/>
  <c r="S156" i="2" s="1"/>
  <c r="J157" i="2"/>
  <c r="S157" i="2" s="1"/>
  <c r="J158" i="2"/>
  <c r="S158" i="2" s="1"/>
  <c r="J159" i="2"/>
  <c r="S159" i="2" s="1"/>
  <c r="J160" i="2"/>
  <c r="S160" i="2" s="1"/>
  <c r="J161" i="2"/>
  <c r="S161" i="2" s="1"/>
  <c r="J162" i="2"/>
  <c r="S162" i="2" s="1"/>
  <c r="J163" i="2"/>
  <c r="S163" i="2" s="1"/>
  <c r="J164" i="2"/>
  <c r="S164" i="2" s="1"/>
  <c r="J165" i="2"/>
  <c r="S165" i="2" s="1"/>
  <c r="J166" i="2"/>
  <c r="S166" i="2" s="1"/>
  <c r="J167" i="2"/>
  <c r="S167" i="2" s="1"/>
  <c r="J168" i="2"/>
  <c r="S168" i="2" s="1"/>
  <c r="J169" i="2"/>
  <c r="S169" i="2" s="1"/>
  <c r="J170" i="2"/>
  <c r="S170" i="2" s="1"/>
  <c r="J171" i="2"/>
  <c r="S171" i="2" s="1"/>
  <c r="J172" i="2"/>
  <c r="S172" i="2" s="1"/>
  <c r="J173" i="2"/>
  <c r="S173" i="2" s="1"/>
  <c r="J174" i="2"/>
  <c r="S174" i="2" s="1"/>
  <c r="J175" i="2"/>
  <c r="S175" i="2" s="1"/>
  <c r="J176" i="2"/>
  <c r="S176" i="2" s="1"/>
  <c r="J177" i="2"/>
  <c r="S177" i="2" s="1"/>
  <c r="J178" i="2"/>
  <c r="S178" i="2" s="1"/>
  <c r="J179" i="2"/>
  <c r="S179" i="2" s="1"/>
  <c r="J180" i="2"/>
  <c r="S180" i="2" s="1"/>
  <c r="J181" i="2"/>
  <c r="S181" i="2" s="1"/>
  <c r="J182" i="2"/>
  <c r="S182" i="2" s="1"/>
  <c r="J183" i="2"/>
  <c r="S183" i="2" s="1"/>
  <c r="J184" i="2"/>
  <c r="S184" i="2" s="1"/>
  <c r="J185" i="2"/>
  <c r="S185" i="2" s="1"/>
  <c r="J186" i="2"/>
  <c r="S186" i="2" s="1"/>
  <c r="J187" i="2"/>
  <c r="S187" i="2" s="1"/>
  <c r="J188" i="2"/>
  <c r="S188" i="2" s="1"/>
  <c r="J189" i="2"/>
  <c r="S189" i="2" s="1"/>
  <c r="J190" i="2"/>
  <c r="S190" i="2" s="1"/>
  <c r="J191" i="2"/>
  <c r="S191" i="2" s="1"/>
  <c r="J192" i="2"/>
  <c r="S192" i="2" s="1"/>
  <c r="J193" i="2"/>
  <c r="S193" i="2" s="1"/>
  <c r="J194" i="2"/>
  <c r="S194" i="2" s="1"/>
  <c r="J195" i="2"/>
  <c r="S195" i="2" s="1"/>
  <c r="J196" i="2"/>
  <c r="S196" i="2" s="1"/>
  <c r="J197" i="2"/>
  <c r="S197" i="2" s="1"/>
  <c r="J198" i="2"/>
  <c r="S198" i="2" s="1"/>
  <c r="J199" i="2"/>
  <c r="S199" i="2" s="1"/>
  <c r="J200" i="2"/>
  <c r="S200" i="2" s="1"/>
  <c r="J201" i="2"/>
  <c r="S201" i="2" s="1"/>
  <c r="J202" i="2"/>
  <c r="S202" i="2" s="1"/>
  <c r="J203" i="2"/>
  <c r="S203" i="2" s="1"/>
  <c r="J204" i="2"/>
  <c r="S204" i="2" s="1"/>
  <c r="J205" i="2"/>
  <c r="S205" i="2" s="1"/>
  <c r="J206" i="2"/>
  <c r="S206" i="2" s="1"/>
  <c r="J207" i="2"/>
  <c r="S207" i="2" s="1"/>
  <c r="J208" i="2"/>
  <c r="S208" i="2" s="1"/>
  <c r="J209" i="2"/>
  <c r="S209" i="2" s="1"/>
  <c r="J210" i="2"/>
  <c r="S210" i="2" s="1"/>
  <c r="J155" i="2"/>
  <c r="S155" i="2" s="1"/>
  <c r="J212" i="2"/>
  <c r="S212" i="2" s="1"/>
  <c r="J214" i="2"/>
  <c r="S214" i="2" s="1"/>
  <c r="J215" i="2"/>
  <c r="S215" i="2" s="1"/>
  <c r="J242" i="2"/>
  <c r="S242" i="2" s="1"/>
  <c r="J216" i="2"/>
  <c r="S216" i="2" s="1"/>
  <c r="J217" i="2"/>
  <c r="S217" i="2" s="1"/>
  <c r="J218" i="2"/>
  <c r="S218" i="2" s="1"/>
  <c r="J219" i="2"/>
  <c r="S219" i="2" s="1"/>
  <c r="J220" i="2"/>
  <c r="S220" i="2" s="1"/>
  <c r="J221" i="2"/>
  <c r="S221" i="2" s="1"/>
  <c r="J222" i="2"/>
  <c r="S222" i="2" s="1"/>
  <c r="J223" i="2"/>
  <c r="S223" i="2" s="1"/>
  <c r="J224" i="2"/>
  <c r="S224" i="2" s="1"/>
  <c r="J225" i="2"/>
  <c r="S225" i="2" s="1"/>
  <c r="J226" i="2"/>
  <c r="S226" i="2" s="1"/>
  <c r="J227" i="2"/>
  <c r="S227" i="2" s="1"/>
  <c r="J228" i="2"/>
  <c r="S228" i="2" s="1"/>
  <c r="J229" i="2"/>
  <c r="S229" i="2" s="1"/>
  <c r="J230" i="2"/>
  <c r="S230" i="2" s="1"/>
  <c r="J231" i="2"/>
  <c r="S231" i="2" s="1"/>
  <c r="J232" i="2"/>
  <c r="S232" i="2" s="1"/>
  <c r="J233" i="2"/>
  <c r="S233" i="2" s="1"/>
  <c r="J234" i="2"/>
  <c r="S234" i="2" s="1"/>
  <c r="J235" i="2"/>
  <c r="S235" i="2" s="1"/>
  <c r="J236" i="2"/>
  <c r="S236" i="2" s="1"/>
  <c r="J237" i="2"/>
  <c r="S237" i="2" s="1"/>
  <c r="J238" i="2"/>
  <c r="S238" i="2" s="1"/>
  <c r="J239" i="2"/>
  <c r="S239" i="2" s="1"/>
  <c r="J240" i="2"/>
  <c r="S240" i="2" s="1"/>
  <c r="J241" i="2"/>
  <c r="S241" i="2" s="1"/>
  <c r="J243" i="2"/>
  <c r="S243" i="2" s="1"/>
  <c r="J311" i="2"/>
  <c r="S311" i="2" s="1"/>
  <c r="J244" i="2"/>
  <c r="S244" i="2" s="1"/>
  <c r="J245" i="2"/>
  <c r="S245" i="2" s="1"/>
  <c r="J246" i="2"/>
  <c r="S246" i="2" s="1"/>
  <c r="J247" i="2"/>
  <c r="S247" i="2" s="1"/>
  <c r="J248" i="2"/>
  <c r="S248" i="2" s="1"/>
  <c r="J249" i="2"/>
  <c r="S249" i="2" s="1"/>
  <c r="J250" i="2"/>
  <c r="S250" i="2" s="1"/>
  <c r="J251" i="2"/>
  <c r="S251" i="2" s="1"/>
  <c r="J252" i="2"/>
  <c r="S252" i="2" s="1"/>
  <c r="J253" i="2"/>
  <c r="S253" i="2" s="1"/>
  <c r="J254" i="2"/>
  <c r="S254" i="2" s="1"/>
  <c r="J255" i="2"/>
  <c r="S255" i="2" s="1"/>
  <c r="J256" i="2"/>
  <c r="S256" i="2" s="1"/>
  <c r="J257" i="2"/>
  <c r="S257" i="2" s="1"/>
  <c r="J258" i="2"/>
  <c r="S258" i="2" s="1"/>
  <c r="J259" i="2"/>
  <c r="S259" i="2" s="1"/>
  <c r="J260" i="2"/>
  <c r="S260" i="2" s="1"/>
  <c r="J261" i="2"/>
  <c r="S261" i="2" s="1"/>
  <c r="J262" i="2"/>
  <c r="S262" i="2" s="1"/>
  <c r="J263" i="2"/>
  <c r="S263" i="2" s="1"/>
  <c r="J264" i="2"/>
  <c r="S264" i="2" s="1"/>
  <c r="J265" i="2"/>
  <c r="S265" i="2" s="1"/>
  <c r="J266" i="2"/>
  <c r="S266" i="2" s="1"/>
  <c r="J267" i="2"/>
  <c r="S267" i="2" s="1"/>
  <c r="J268" i="2"/>
  <c r="S268" i="2" s="1"/>
  <c r="J269" i="2"/>
  <c r="S269" i="2" s="1"/>
  <c r="J270" i="2"/>
  <c r="S270" i="2" s="1"/>
  <c r="J271" i="2"/>
  <c r="S271" i="2" s="1"/>
  <c r="J272" i="2"/>
  <c r="S272" i="2" s="1"/>
  <c r="J273" i="2"/>
  <c r="S273" i="2" s="1"/>
  <c r="J274" i="2"/>
  <c r="S274" i="2" s="1"/>
  <c r="J275" i="2"/>
  <c r="S275" i="2" s="1"/>
  <c r="J276" i="2"/>
  <c r="S276" i="2" s="1"/>
  <c r="J277" i="2"/>
  <c r="S277" i="2" s="1"/>
  <c r="J278" i="2"/>
  <c r="S278" i="2" s="1"/>
  <c r="J279" i="2"/>
  <c r="S279" i="2" s="1"/>
  <c r="J280" i="2"/>
  <c r="S280" i="2" s="1"/>
  <c r="J281" i="2"/>
  <c r="S281" i="2" s="1"/>
  <c r="J282" i="2"/>
  <c r="S282" i="2" s="1"/>
  <c r="J283" i="2"/>
  <c r="S283" i="2" s="1"/>
  <c r="J284" i="2"/>
  <c r="S284" i="2" s="1"/>
  <c r="J285" i="2"/>
  <c r="S285" i="2" s="1"/>
  <c r="J286" i="2"/>
  <c r="S286" i="2" s="1"/>
  <c r="J287" i="2"/>
  <c r="S287" i="2" s="1"/>
  <c r="J288" i="2"/>
  <c r="S288" i="2" s="1"/>
  <c r="J289" i="2"/>
  <c r="S289" i="2" s="1"/>
  <c r="J290" i="2"/>
  <c r="S290" i="2" s="1"/>
  <c r="J291" i="2"/>
  <c r="S291" i="2" s="1"/>
  <c r="J292" i="2"/>
  <c r="S292" i="2" s="1"/>
  <c r="J293" i="2"/>
  <c r="S293" i="2" s="1"/>
  <c r="J294" i="2"/>
  <c r="S294" i="2" s="1"/>
  <c r="J295" i="2"/>
  <c r="S295" i="2" s="1"/>
  <c r="J296" i="2"/>
  <c r="S296" i="2" s="1"/>
  <c r="J297" i="2"/>
  <c r="S297" i="2" s="1"/>
  <c r="J298" i="2"/>
  <c r="S298" i="2" s="1"/>
  <c r="J299" i="2"/>
  <c r="S299" i="2" s="1"/>
  <c r="J300" i="2"/>
  <c r="S300" i="2" s="1"/>
  <c r="J301" i="2"/>
  <c r="S301" i="2" s="1"/>
  <c r="J302" i="2"/>
  <c r="S302" i="2" s="1"/>
  <c r="J303" i="2"/>
  <c r="S303" i="2" s="1"/>
  <c r="J304" i="2"/>
  <c r="S304" i="2" s="1"/>
  <c r="J305" i="2"/>
  <c r="S305" i="2" s="1"/>
  <c r="J306" i="2"/>
  <c r="S306" i="2" s="1"/>
  <c r="J307" i="2"/>
  <c r="S307" i="2" s="1"/>
  <c r="J308" i="2"/>
  <c r="S308" i="2" s="1"/>
  <c r="J309" i="2"/>
  <c r="S309" i="2" s="1"/>
  <c r="J310" i="2"/>
  <c r="S310" i="2" s="1"/>
  <c r="J354" i="2"/>
  <c r="S354" i="2" s="1"/>
  <c r="J312" i="2"/>
  <c r="S312" i="2" s="1"/>
  <c r="J313" i="2"/>
  <c r="S313" i="2" s="1"/>
  <c r="J314" i="2"/>
  <c r="S314" i="2" s="1"/>
  <c r="J315" i="2"/>
  <c r="S315" i="2" s="1"/>
  <c r="J316" i="2"/>
  <c r="S316" i="2" s="1"/>
  <c r="J317" i="2"/>
  <c r="S317" i="2" s="1"/>
  <c r="J318" i="2"/>
  <c r="S318" i="2" s="1"/>
  <c r="J319" i="2"/>
  <c r="S319" i="2" s="1"/>
  <c r="J320" i="2"/>
  <c r="S320" i="2" s="1"/>
  <c r="J321" i="2"/>
  <c r="S321" i="2" s="1"/>
  <c r="J322" i="2"/>
  <c r="S322" i="2" s="1"/>
  <c r="J323" i="2"/>
  <c r="S323" i="2" s="1"/>
  <c r="J324" i="2"/>
  <c r="S324" i="2" s="1"/>
  <c r="J325" i="2"/>
  <c r="S325" i="2" s="1"/>
  <c r="J326" i="2"/>
  <c r="S326" i="2" s="1"/>
  <c r="J327" i="2"/>
  <c r="S327" i="2" s="1"/>
  <c r="J328" i="2"/>
  <c r="S328" i="2" s="1"/>
  <c r="J329" i="2"/>
  <c r="S329" i="2" s="1"/>
  <c r="J330" i="2"/>
  <c r="S330" i="2" s="1"/>
  <c r="J331" i="2"/>
  <c r="S331" i="2" s="1"/>
  <c r="J332" i="2"/>
  <c r="S332" i="2" s="1"/>
  <c r="J333" i="2"/>
  <c r="S333" i="2" s="1"/>
  <c r="J334" i="2"/>
  <c r="S334" i="2" s="1"/>
  <c r="J335" i="2"/>
  <c r="S335" i="2" s="1"/>
  <c r="J336" i="2"/>
  <c r="S336" i="2" s="1"/>
  <c r="J337" i="2"/>
  <c r="S337" i="2" s="1"/>
  <c r="J338" i="2"/>
  <c r="S338" i="2" s="1"/>
  <c r="J339" i="2"/>
  <c r="S339" i="2" s="1"/>
  <c r="J340" i="2"/>
  <c r="S340" i="2" s="1"/>
  <c r="J341" i="2"/>
  <c r="S341" i="2" s="1"/>
  <c r="J342" i="2"/>
  <c r="S342" i="2" s="1"/>
  <c r="J343" i="2"/>
  <c r="S343" i="2" s="1"/>
  <c r="J344" i="2"/>
  <c r="S344" i="2" s="1"/>
  <c r="J345" i="2"/>
  <c r="S345" i="2" s="1"/>
  <c r="J346" i="2"/>
  <c r="S346" i="2" s="1"/>
  <c r="J347" i="2"/>
  <c r="S347" i="2" s="1"/>
  <c r="J348" i="2"/>
  <c r="S348" i="2" s="1"/>
  <c r="J349" i="2"/>
  <c r="S349" i="2" s="1"/>
  <c r="J350" i="2"/>
  <c r="S350" i="2" s="1"/>
  <c r="J351" i="2"/>
  <c r="S351" i="2" s="1"/>
  <c r="J352" i="2"/>
  <c r="S352" i="2" s="1"/>
  <c r="J353" i="2"/>
  <c r="S353" i="2" s="1"/>
  <c r="J45" i="2"/>
  <c r="J355" i="2"/>
  <c r="S355" i="2" s="1"/>
  <c r="J356" i="2"/>
  <c r="S356" i="2" s="1"/>
  <c r="J357" i="2"/>
  <c r="S357" i="2" s="1"/>
  <c r="J358" i="2"/>
  <c r="S358" i="2" s="1"/>
  <c r="J359" i="2"/>
  <c r="S359" i="2" s="1"/>
  <c r="J360" i="2"/>
  <c r="S360" i="2" s="1"/>
  <c r="J361" i="2"/>
  <c r="S361" i="2" s="1"/>
  <c r="J362" i="2"/>
  <c r="S362" i="2" s="1"/>
  <c r="J363" i="2"/>
  <c r="S363" i="2" s="1"/>
  <c r="J364" i="2"/>
  <c r="S364" i="2" s="1"/>
  <c r="J365" i="2"/>
  <c r="S365" i="2" s="1"/>
  <c r="J366" i="2"/>
  <c r="S366" i="2" s="1"/>
  <c r="J367" i="2"/>
  <c r="S367" i="2" s="1"/>
  <c r="J368" i="2"/>
  <c r="S368" i="2" s="1"/>
  <c r="J369" i="2"/>
  <c r="S369" i="2" s="1"/>
  <c r="J370" i="2"/>
  <c r="S370" i="2" s="1"/>
  <c r="J371" i="2"/>
  <c r="S371" i="2" s="1"/>
  <c r="J372" i="2"/>
  <c r="S372" i="2" s="1"/>
  <c r="J373" i="2"/>
  <c r="S373" i="2" s="1"/>
  <c r="J374" i="2"/>
  <c r="S374" i="2" s="1"/>
  <c r="J375" i="2"/>
  <c r="S375" i="2" s="1"/>
  <c r="J376" i="2"/>
  <c r="S376" i="2" s="1"/>
  <c r="J377" i="2"/>
  <c r="S377" i="2" s="1"/>
  <c r="J378" i="2"/>
  <c r="S378" i="2" s="1"/>
  <c r="J379" i="2"/>
  <c r="S379" i="2" s="1"/>
  <c r="J380" i="2"/>
  <c r="S380" i="2" s="1"/>
  <c r="J381" i="2"/>
  <c r="S381" i="2" s="1"/>
  <c r="J382" i="2"/>
  <c r="S382" i="2" s="1"/>
  <c r="J383" i="2"/>
  <c r="S383" i="2" s="1"/>
  <c r="J384" i="2"/>
  <c r="S384" i="2" s="1"/>
  <c r="J385" i="2"/>
  <c r="S385" i="2" s="1"/>
  <c r="J386" i="2"/>
  <c r="S386" i="2" s="1"/>
  <c r="J387" i="2"/>
  <c r="S387" i="2" s="1"/>
  <c r="J388" i="2"/>
  <c r="S388" i="2" s="1"/>
  <c r="J389" i="2"/>
  <c r="S389" i="2" s="1"/>
  <c r="J390" i="2"/>
  <c r="S390" i="2" s="1"/>
  <c r="J391" i="2"/>
  <c r="S391" i="2" s="1"/>
  <c r="J392" i="2"/>
  <c r="S392" i="2" s="1"/>
  <c r="J393" i="2"/>
  <c r="S393" i="2" s="1"/>
  <c r="J394" i="2"/>
  <c r="S394" i="2" s="1"/>
  <c r="J395" i="2"/>
  <c r="S395" i="2" s="1"/>
  <c r="J396" i="2"/>
  <c r="S396" i="2" s="1"/>
  <c r="J397" i="2"/>
  <c r="S397" i="2" s="1"/>
  <c r="J398" i="2"/>
  <c r="S398" i="2" s="1"/>
  <c r="J399" i="2"/>
  <c r="S399" i="2" s="1"/>
  <c r="J400" i="2"/>
  <c r="S400" i="2" s="1"/>
  <c r="J401" i="2"/>
  <c r="S401" i="2" s="1"/>
  <c r="J402" i="2"/>
  <c r="S402" i="2" s="1"/>
  <c r="J403" i="2"/>
  <c r="S403" i="2" s="1"/>
  <c r="J404" i="2"/>
  <c r="S404" i="2" s="1"/>
  <c r="J405" i="2"/>
  <c r="S405" i="2" s="1"/>
  <c r="J406" i="2"/>
  <c r="S406" i="2" s="1"/>
  <c r="J407" i="2"/>
  <c r="S407" i="2" s="1"/>
  <c r="J408" i="2"/>
  <c r="S408" i="2" s="1"/>
  <c r="J409" i="2"/>
  <c r="S409" i="2" s="1"/>
  <c r="J410" i="2"/>
  <c r="S410" i="2" s="1"/>
  <c r="J411" i="2"/>
  <c r="S411" i="2" s="1"/>
  <c r="J412" i="2"/>
  <c r="S412" i="2" s="1"/>
  <c r="J413" i="2"/>
  <c r="S413" i="2" s="1"/>
  <c r="J414" i="2"/>
  <c r="S414" i="2" s="1"/>
  <c r="J415" i="2"/>
  <c r="S415" i="2" s="1"/>
  <c r="J416" i="2"/>
  <c r="S416" i="2" s="1"/>
  <c r="J417" i="2"/>
  <c r="S417" i="2" s="1"/>
  <c r="J418" i="2"/>
  <c r="S418" i="2" s="1"/>
  <c r="J419" i="2"/>
  <c r="S419" i="2" s="1"/>
  <c r="J420" i="2"/>
  <c r="S420" i="2" s="1"/>
  <c r="J421" i="2"/>
  <c r="S421" i="2" s="1"/>
  <c r="J422" i="2"/>
  <c r="S422" i="2" s="1"/>
  <c r="J423" i="2"/>
  <c r="S423" i="2" s="1"/>
  <c r="J424" i="2"/>
  <c r="S424" i="2" s="1"/>
  <c r="J425" i="2"/>
  <c r="S425" i="2" s="1"/>
  <c r="J426" i="2"/>
  <c r="S426" i="2" s="1"/>
  <c r="J427" i="2"/>
  <c r="S427" i="2" s="1"/>
  <c r="J428" i="2"/>
  <c r="S428" i="2" s="1"/>
  <c r="J429" i="2"/>
  <c r="S429" i="2" s="1"/>
  <c r="J430" i="2"/>
  <c r="S430" i="2" s="1"/>
  <c r="J431" i="2"/>
  <c r="S431" i="2" s="1"/>
  <c r="J432" i="2"/>
  <c r="S432" i="2" s="1"/>
  <c r="J433" i="2"/>
  <c r="S433" i="2" s="1"/>
  <c r="J434" i="2"/>
  <c r="S434" i="2" s="1"/>
  <c r="J435" i="2"/>
  <c r="S435" i="2" s="1"/>
  <c r="J436" i="2"/>
  <c r="S436" i="2" s="1"/>
  <c r="J437" i="2"/>
  <c r="S437" i="2" s="1"/>
  <c r="J438" i="2"/>
  <c r="S438" i="2" s="1"/>
  <c r="J439" i="2"/>
  <c r="S439" i="2" s="1"/>
  <c r="J440" i="2"/>
  <c r="S440" i="2" s="1"/>
  <c r="J441" i="2"/>
  <c r="S441" i="2" s="1"/>
  <c r="J442" i="2"/>
  <c r="S442" i="2" s="1"/>
  <c r="J443" i="2"/>
  <c r="S443" i="2" s="1"/>
  <c r="J444" i="2"/>
  <c r="S444" i="2" s="1"/>
  <c r="J445" i="2"/>
  <c r="S445" i="2" s="1"/>
  <c r="J446" i="2"/>
  <c r="S446" i="2" s="1"/>
  <c r="J447" i="2"/>
  <c r="S447" i="2" s="1"/>
  <c r="J448" i="2"/>
  <c r="S448" i="2" s="1"/>
  <c r="J449" i="2"/>
  <c r="S449" i="2" s="1"/>
  <c r="J450" i="2"/>
  <c r="S450" i="2" s="1"/>
  <c r="J451" i="2"/>
  <c r="S451" i="2" s="1"/>
  <c r="J452" i="2"/>
  <c r="S452" i="2" s="1"/>
  <c r="J558" i="2"/>
  <c r="S558" i="2" s="1"/>
  <c r="J587" i="2"/>
  <c r="S587" i="2" s="1"/>
  <c r="J455" i="2"/>
  <c r="S455" i="2" s="1"/>
  <c r="J456" i="2"/>
  <c r="S456" i="2" s="1"/>
  <c r="J457" i="2"/>
  <c r="S457" i="2" s="1"/>
  <c r="J458" i="2"/>
  <c r="S458" i="2" s="1"/>
  <c r="J459" i="2"/>
  <c r="S459" i="2" s="1"/>
  <c r="J460" i="2"/>
  <c r="S460" i="2" s="1"/>
  <c r="J461" i="2"/>
  <c r="S461" i="2" s="1"/>
  <c r="J462" i="2"/>
  <c r="S462" i="2" s="1"/>
  <c r="J463" i="2"/>
  <c r="S463" i="2" s="1"/>
  <c r="J464" i="2"/>
  <c r="S464" i="2" s="1"/>
  <c r="J465" i="2"/>
  <c r="S465" i="2" s="1"/>
  <c r="J466" i="2"/>
  <c r="S466" i="2" s="1"/>
  <c r="J467" i="2"/>
  <c r="S467" i="2" s="1"/>
  <c r="J468" i="2"/>
  <c r="S468" i="2" s="1"/>
  <c r="J469" i="2"/>
  <c r="S469" i="2" s="1"/>
  <c r="J470" i="2"/>
  <c r="S470" i="2" s="1"/>
  <c r="J471" i="2"/>
  <c r="S471" i="2" s="1"/>
  <c r="J47" i="2"/>
  <c r="J473" i="2"/>
  <c r="S473" i="2" s="1"/>
  <c r="J474" i="2"/>
  <c r="S474" i="2" s="1"/>
  <c r="J475" i="2"/>
  <c r="S475" i="2" s="1"/>
  <c r="J476" i="2"/>
  <c r="S476" i="2" s="1"/>
  <c r="J477" i="2"/>
  <c r="S477" i="2" s="1"/>
  <c r="J478" i="2"/>
  <c r="S478" i="2" s="1"/>
  <c r="J479" i="2"/>
  <c r="S479" i="2" s="1"/>
  <c r="J480" i="2"/>
  <c r="S480" i="2" s="1"/>
  <c r="J481" i="2"/>
  <c r="S481" i="2" s="1"/>
  <c r="J482" i="2"/>
  <c r="S482" i="2" s="1"/>
  <c r="J483" i="2"/>
  <c r="S483" i="2" s="1"/>
  <c r="J484" i="2"/>
  <c r="S484" i="2" s="1"/>
  <c r="J485" i="2"/>
  <c r="S485" i="2" s="1"/>
  <c r="J486" i="2"/>
  <c r="S486" i="2" s="1"/>
  <c r="J487" i="2"/>
  <c r="S487" i="2" s="1"/>
  <c r="J488" i="2"/>
  <c r="S488" i="2" s="1"/>
  <c r="J489" i="2"/>
  <c r="S489" i="2" s="1"/>
  <c r="J490" i="2"/>
  <c r="S490" i="2" s="1"/>
  <c r="J454" i="2"/>
  <c r="S454" i="2" s="1"/>
  <c r="J472" i="2"/>
  <c r="S472" i="2" s="1"/>
  <c r="J493" i="2"/>
  <c r="S493" i="2" s="1"/>
  <c r="J494" i="2"/>
  <c r="S494" i="2" s="1"/>
  <c r="J495" i="2"/>
  <c r="S495" i="2" s="1"/>
  <c r="J496" i="2"/>
  <c r="S496" i="2" s="1"/>
  <c r="J497" i="2"/>
  <c r="S497" i="2" s="1"/>
  <c r="J498" i="2"/>
  <c r="S498" i="2" s="1"/>
  <c r="J499" i="2"/>
  <c r="S499" i="2" s="1"/>
  <c r="J500" i="2"/>
  <c r="S500" i="2" s="1"/>
  <c r="J501" i="2"/>
  <c r="S501" i="2" s="1"/>
  <c r="J502" i="2"/>
  <c r="S502" i="2" s="1"/>
  <c r="J503" i="2"/>
  <c r="S503" i="2" s="1"/>
  <c r="J504" i="2"/>
  <c r="S504" i="2" s="1"/>
  <c r="J505" i="2"/>
  <c r="S505" i="2" s="1"/>
  <c r="J506" i="2"/>
  <c r="S506" i="2" s="1"/>
  <c r="J507" i="2"/>
  <c r="S507" i="2" s="1"/>
  <c r="J508" i="2"/>
  <c r="S508" i="2" s="1"/>
  <c r="J509" i="2"/>
  <c r="S509" i="2" s="1"/>
  <c r="J510" i="2"/>
  <c r="S510" i="2" s="1"/>
  <c r="J511" i="2"/>
  <c r="S511" i="2" s="1"/>
  <c r="J512" i="2"/>
  <c r="S512" i="2" s="1"/>
  <c r="J513" i="2"/>
  <c r="S513" i="2" s="1"/>
  <c r="J514" i="2"/>
  <c r="S514" i="2" s="1"/>
  <c r="J515" i="2"/>
  <c r="S515" i="2" s="1"/>
  <c r="J516" i="2"/>
  <c r="S516" i="2" s="1"/>
  <c r="J517" i="2"/>
  <c r="S517" i="2" s="1"/>
  <c r="J518" i="2"/>
  <c r="S518" i="2" s="1"/>
  <c r="J519" i="2"/>
  <c r="S519" i="2" s="1"/>
  <c r="J520" i="2"/>
  <c r="S520" i="2" s="1"/>
  <c r="J521" i="2"/>
  <c r="S521" i="2" s="1"/>
  <c r="J522" i="2"/>
  <c r="S522" i="2" s="1"/>
  <c r="J523" i="2"/>
  <c r="S523" i="2" s="1"/>
  <c r="J524" i="2"/>
  <c r="S524" i="2" s="1"/>
  <c r="J525" i="2"/>
  <c r="S525" i="2" s="1"/>
  <c r="J526" i="2"/>
  <c r="S526" i="2" s="1"/>
  <c r="J527" i="2"/>
  <c r="S527" i="2" s="1"/>
  <c r="J528" i="2"/>
  <c r="S528" i="2" s="1"/>
  <c r="J529" i="2"/>
  <c r="S529" i="2" s="1"/>
  <c r="J530" i="2"/>
  <c r="S530" i="2" s="1"/>
  <c r="J597" i="2"/>
  <c r="S597" i="2" s="1"/>
  <c r="J532" i="2"/>
  <c r="S532" i="2" s="1"/>
  <c r="J533" i="2"/>
  <c r="S533" i="2" s="1"/>
  <c r="J534" i="2"/>
  <c r="S534" i="2" s="1"/>
  <c r="J535" i="2"/>
  <c r="S535" i="2" s="1"/>
  <c r="J536" i="2"/>
  <c r="S536" i="2" s="1"/>
  <c r="J537" i="2"/>
  <c r="S537" i="2" s="1"/>
  <c r="J538" i="2"/>
  <c r="S538" i="2" s="1"/>
  <c r="J539" i="2"/>
  <c r="S539" i="2" s="1"/>
  <c r="J540" i="2"/>
  <c r="S540" i="2" s="1"/>
  <c r="J541" i="2"/>
  <c r="S541" i="2" s="1"/>
  <c r="J542" i="2"/>
  <c r="S542" i="2" s="1"/>
  <c r="J543" i="2"/>
  <c r="S543" i="2" s="1"/>
  <c r="J544" i="2"/>
  <c r="S544" i="2" s="1"/>
  <c r="J545" i="2"/>
  <c r="S545" i="2" s="1"/>
  <c r="J546" i="2"/>
  <c r="S546" i="2" s="1"/>
  <c r="J547" i="2"/>
  <c r="S547" i="2" s="1"/>
  <c r="J548" i="2"/>
  <c r="S548" i="2" s="1"/>
  <c r="J549" i="2"/>
  <c r="S549" i="2" s="1"/>
  <c r="J550" i="2"/>
  <c r="S550" i="2" s="1"/>
  <c r="J551" i="2"/>
  <c r="S551" i="2" s="1"/>
  <c r="J552" i="2"/>
  <c r="S552" i="2" s="1"/>
  <c r="J553" i="2"/>
  <c r="S553" i="2" s="1"/>
  <c r="J554" i="2"/>
  <c r="S554" i="2" s="1"/>
  <c r="J555" i="2"/>
  <c r="S555" i="2" s="1"/>
  <c r="J556" i="2"/>
  <c r="S556" i="2" s="1"/>
  <c r="J557" i="2"/>
  <c r="S557" i="2" s="1"/>
  <c r="J531" i="2"/>
  <c r="S531" i="2" s="1"/>
  <c r="J559" i="2"/>
  <c r="S559" i="2" s="1"/>
  <c r="J560" i="2"/>
  <c r="S560" i="2" s="1"/>
  <c r="J561" i="2"/>
  <c r="S561" i="2" s="1"/>
  <c r="J562" i="2"/>
  <c r="S562" i="2" s="1"/>
  <c r="J563" i="2"/>
  <c r="S563" i="2" s="1"/>
  <c r="J564" i="2"/>
  <c r="S564" i="2" s="1"/>
  <c r="J565" i="2"/>
  <c r="S565" i="2" s="1"/>
  <c r="J566" i="2"/>
  <c r="S566" i="2" s="1"/>
  <c r="J567" i="2"/>
  <c r="S567" i="2" s="1"/>
  <c r="J568" i="2"/>
  <c r="S568" i="2" s="1"/>
  <c r="J569" i="2"/>
  <c r="S569" i="2" s="1"/>
  <c r="J570" i="2"/>
  <c r="S570" i="2" s="1"/>
  <c r="J571" i="2"/>
  <c r="S571" i="2" s="1"/>
  <c r="J572" i="2"/>
  <c r="S572" i="2" s="1"/>
  <c r="J573" i="2"/>
  <c r="S573" i="2" s="1"/>
  <c r="J574" i="2"/>
  <c r="S574" i="2" s="1"/>
  <c r="J575" i="2"/>
  <c r="S575" i="2" s="1"/>
  <c r="J576" i="2"/>
  <c r="S576" i="2" s="1"/>
  <c r="J577" i="2"/>
  <c r="S577" i="2" s="1"/>
  <c r="J578" i="2"/>
  <c r="S578" i="2" s="1"/>
  <c r="J579" i="2"/>
  <c r="S579" i="2" s="1"/>
  <c r="J580" i="2"/>
  <c r="S580" i="2" s="1"/>
  <c r="J581" i="2"/>
  <c r="S581" i="2" s="1"/>
  <c r="J582" i="2"/>
  <c r="S582" i="2" s="1"/>
  <c r="J583" i="2"/>
  <c r="S583" i="2" s="1"/>
  <c r="J584" i="2"/>
  <c r="S584" i="2" s="1"/>
  <c r="J585" i="2"/>
  <c r="S585" i="2" s="1"/>
  <c r="J586" i="2"/>
  <c r="S586" i="2" s="1"/>
  <c r="J491" i="2"/>
  <c r="S491" i="2" s="1"/>
  <c r="J588" i="2"/>
  <c r="S588" i="2" s="1"/>
  <c r="J589" i="2"/>
  <c r="S589" i="2" s="1"/>
  <c r="J590" i="2"/>
  <c r="S590" i="2" s="1"/>
  <c r="J591" i="2"/>
  <c r="S591" i="2" s="1"/>
  <c r="J592" i="2"/>
  <c r="S592" i="2" s="1"/>
  <c r="J593" i="2"/>
  <c r="S593" i="2" s="1"/>
  <c r="J594" i="2"/>
  <c r="S594" i="2" s="1"/>
  <c r="J595" i="2"/>
  <c r="S595" i="2" s="1"/>
  <c r="J596" i="2"/>
  <c r="S596" i="2" s="1"/>
  <c r="J492" i="2"/>
  <c r="S492" i="2" s="1"/>
  <c r="J598" i="2"/>
  <c r="S598" i="2" s="1"/>
  <c r="J599" i="2"/>
  <c r="S599" i="2" s="1"/>
  <c r="J600" i="2"/>
  <c r="S600" i="2" s="1"/>
  <c r="J601" i="2"/>
  <c r="S601" i="2" s="1"/>
  <c r="J602" i="2"/>
  <c r="S602" i="2" s="1"/>
  <c r="J603" i="2"/>
  <c r="S603" i="2" s="1"/>
  <c r="J604" i="2"/>
  <c r="S604" i="2" s="1"/>
  <c r="J605" i="2"/>
  <c r="S605" i="2" s="1"/>
  <c r="J606" i="2"/>
  <c r="S606" i="2" s="1"/>
  <c r="J607" i="2"/>
  <c r="S607" i="2" s="1"/>
  <c r="J608" i="2"/>
  <c r="S608" i="2" s="1"/>
  <c r="J609" i="2"/>
  <c r="S609" i="2" s="1"/>
  <c r="J610" i="2"/>
  <c r="S610" i="2" s="1"/>
  <c r="J611" i="2"/>
  <c r="S611" i="2" s="1"/>
  <c r="J612" i="2"/>
  <c r="S612" i="2" s="1"/>
  <c r="J613" i="2"/>
  <c r="S613" i="2" s="1"/>
  <c r="J614" i="2"/>
  <c r="S614" i="2" s="1"/>
  <c r="J89" i="2" l="1"/>
  <c r="J88" i="2"/>
  <c r="J87" i="2"/>
  <c r="J61" i="2"/>
  <c r="J60" i="2"/>
  <c r="J59" i="2"/>
  <c r="J57" i="2"/>
  <c r="J56" i="2"/>
  <c r="J10" i="2" l="1"/>
  <c r="S10" i="2" s="1"/>
  <c r="J11" i="2"/>
  <c r="S11" i="2" s="1"/>
  <c r="J12" i="2"/>
  <c r="S12" i="2" s="1"/>
  <c r="J13" i="2"/>
  <c r="S13" i="2" s="1"/>
  <c r="J14" i="2"/>
  <c r="S14" i="2" s="1"/>
  <c r="J15" i="2"/>
  <c r="S15" i="2" s="1"/>
  <c r="J16" i="2"/>
  <c r="S16" i="2" s="1"/>
  <c r="J17" i="2"/>
  <c r="S17" i="2" s="1"/>
  <c r="J18" i="2"/>
  <c r="S18" i="2" s="1"/>
  <c r="J19" i="2"/>
  <c r="S19" i="2" s="1"/>
  <c r="J20" i="2"/>
  <c r="S20" i="2" s="1"/>
  <c r="J21" i="2"/>
  <c r="S21" i="2" s="1"/>
  <c r="J22" i="2"/>
  <c r="S22" i="2" s="1"/>
  <c r="J23" i="2"/>
  <c r="S23" i="2" s="1"/>
  <c r="J24" i="2"/>
  <c r="S24" i="2" s="1"/>
  <c r="J25" i="2"/>
  <c r="S25" i="2" s="1"/>
  <c r="J26" i="2"/>
  <c r="S26" i="2" s="1"/>
  <c r="J27" i="2"/>
  <c r="S27" i="2" s="1"/>
  <c r="J28" i="2"/>
  <c r="S28" i="2" s="1"/>
  <c r="J29" i="2"/>
  <c r="S29" i="2" s="1"/>
  <c r="J30" i="2"/>
  <c r="S30" i="2" s="1"/>
  <c r="J31" i="2"/>
  <c r="S31" i="2" s="1"/>
  <c r="J32" i="2"/>
  <c r="S32" i="2" s="1"/>
  <c r="J33" i="2"/>
  <c r="S33" i="2" s="1"/>
  <c r="J34" i="2"/>
  <c r="S34" i="2" s="1"/>
  <c r="J35" i="2"/>
  <c r="S35" i="2" s="1"/>
  <c r="J36" i="2"/>
  <c r="S36" i="2" s="1"/>
  <c r="J37" i="2"/>
  <c r="S37" i="2" s="1"/>
  <c r="J38" i="2"/>
  <c r="S38" i="2" s="1"/>
  <c r="J39" i="2"/>
  <c r="S39" i="2" s="1"/>
  <c r="J40" i="2"/>
  <c r="S40" i="2" s="1"/>
  <c r="J41" i="2"/>
  <c r="S41" i="2" s="1"/>
  <c r="J42" i="2"/>
  <c r="S42" i="2" s="1"/>
  <c r="J43" i="2"/>
  <c r="S43" i="2" s="1"/>
  <c r="J44" i="2"/>
  <c r="S44" i="2" s="1"/>
  <c r="J49" i="2"/>
  <c r="S49" i="2" s="1"/>
  <c r="J50" i="2"/>
  <c r="S50" i="2" s="1"/>
  <c r="J51" i="2"/>
  <c r="S51" i="2" s="1"/>
  <c r="J48" i="2"/>
  <c r="S48" i="2" s="1"/>
  <c r="J52" i="2"/>
  <c r="S52" i="2" s="1"/>
  <c r="J53" i="2"/>
  <c r="S53" i="2" s="1"/>
  <c r="J72" i="2"/>
  <c r="S72" i="2" s="1"/>
  <c r="J126" i="2"/>
  <c r="S126" i="2" s="1"/>
  <c r="J153" i="2"/>
  <c r="S153" i="2" s="1"/>
  <c r="J54" i="2"/>
  <c r="S54" i="2" s="1"/>
  <c r="J55" i="2"/>
  <c r="S55" i="2" s="1"/>
  <c r="S56" i="2"/>
  <c r="S57" i="2"/>
  <c r="J58" i="2"/>
  <c r="S58" i="2" s="1"/>
  <c r="S59" i="2"/>
  <c r="S60" i="2"/>
  <c r="S61" i="2"/>
  <c r="J62" i="2"/>
  <c r="S62" i="2" s="1"/>
  <c r="J63" i="2"/>
  <c r="S63" i="2" s="1"/>
  <c r="J64" i="2"/>
  <c r="S64" i="2" s="1"/>
  <c r="J65" i="2"/>
  <c r="S65" i="2" s="1"/>
  <c r="J66" i="2"/>
  <c r="S66" i="2" s="1"/>
  <c r="J67" i="2"/>
  <c r="S67" i="2" s="1"/>
  <c r="J68" i="2"/>
  <c r="S68" i="2" s="1"/>
  <c r="J69" i="2"/>
  <c r="S69" i="2" s="1"/>
  <c r="J70" i="2"/>
  <c r="S70" i="2" s="1"/>
  <c r="J71" i="2"/>
  <c r="S71" i="2" s="1"/>
  <c r="J453" i="2"/>
  <c r="S453" i="2" s="1"/>
  <c r="J73" i="2"/>
  <c r="S73" i="2" s="1"/>
  <c r="J74" i="2"/>
  <c r="S74" i="2" s="1"/>
  <c r="J75" i="2"/>
  <c r="S75" i="2" s="1"/>
  <c r="J76" i="2"/>
  <c r="S76" i="2" s="1"/>
  <c r="J77" i="2"/>
  <c r="S77" i="2" s="1"/>
  <c r="J78" i="2"/>
  <c r="S78" i="2" s="1"/>
  <c r="J79" i="2"/>
  <c r="S79" i="2" s="1"/>
  <c r="J80" i="2"/>
  <c r="S80" i="2" s="1"/>
  <c r="J81" i="2"/>
  <c r="S81" i="2" s="1"/>
  <c r="J82" i="2"/>
  <c r="S82" i="2" s="1"/>
  <c r="J83" i="2"/>
  <c r="S83" i="2" s="1"/>
  <c r="J84" i="2"/>
  <c r="S84" i="2" s="1"/>
  <c r="J85" i="2"/>
  <c r="S85" i="2" s="1"/>
  <c r="J86" i="2"/>
  <c r="S86" i="2" s="1"/>
  <c r="S87" i="2"/>
  <c r="S88" i="2"/>
  <c r="S89" i="2"/>
  <c r="J90" i="2"/>
  <c r="S90" i="2" s="1"/>
  <c r="J91" i="2"/>
  <c r="S91" i="2" s="1"/>
  <c r="J92" i="2"/>
  <c r="S92" i="2" s="1"/>
  <c r="J93" i="2"/>
  <c r="S93" i="2" s="1"/>
  <c r="J94" i="2"/>
  <c r="S94" i="2" s="1"/>
  <c r="J95" i="2"/>
  <c r="S95" i="2" s="1"/>
  <c r="J96" i="2"/>
  <c r="S96" i="2" s="1"/>
  <c r="J97" i="2"/>
  <c r="S97" i="2" s="1"/>
  <c r="J98" i="2"/>
  <c r="S98" i="2" s="1"/>
  <c r="J99" i="2"/>
  <c r="S99" i="2" s="1"/>
  <c r="J100" i="2"/>
  <c r="S100" i="2" s="1"/>
  <c r="J101" i="2"/>
  <c r="S101" i="2" s="1"/>
  <c r="J102" i="2"/>
  <c r="S102" i="2" s="1"/>
  <c r="J103" i="2"/>
  <c r="S103" i="2" s="1"/>
  <c r="J104" i="2"/>
  <c r="S104" i="2" s="1"/>
  <c r="J105" i="2"/>
  <c r="S105" i="2" s="1"/>
  <c r="J106" i="2"/>
  <c r="S106" i="2" s="1"/>
  <c r="J107" i="2"/>
  <c r="S107" i="2" s="1"/>
  <c r="J108" i="2"/>
  <c r="S108" i="2" s="1"/>
  <c r="J109" i="2"/>
  <c r="S109" i="2" s="1"/>
  <c r="J110" i="2"/>
  <c r="S110" i="2" s="1"/>
  <c r="J111" i="2"/>
  <c r="S111" i="2" s="1"/>
  <c r="J112" i="2"/>
  <c r="S112" i="2" s="1"/>
  <c r="J113" i="2"/>
  <c r="S113" i="2" s="1"/>
  <c r="J114" i="2"/>
  <c r="S114" i="2" s="1"/>
  <c r="J115" i="2"/>
  <c r="S115" i="2" s="1"/>
  <c r="J116" i="2"/>
  <c r="S116" i="2" s="1"/>
  <c r="J117" i="2"/>
  <c r="S117" i="2" s="1"/>
  <c r="J118" i="2"/>
  <c r="S118" i="2" s="1"/>
  <c r="S46" i="2"/>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O615" i="2" l="1"/>
  <c r="M615" i="2" s="1"/>
  <c r="D13" i="37"/>
  <c r="E13" i="37"/>
  <c r="O12" i="2"/>
  <c r="M12" i="2" s="1"/>
  <c r="O337" i="2"/>
  <c r="M337" i="2" s="1"/>
  <c r="O16" i="2"/>
  <c r="M16" i="2" s="1"/>
  <c r="O24" i="2"/>
  <c r="M24" i="2" s="1"/>
  <c r="O32" i="2"/>
  <c r="M32" i="2" s="1"/>
  <c r="O40" i="2"/>
  <c r="M40" i="2" s="1"/>
  <c r="O50" i="2"/>
  <c r="M50" i="2" s="1"/>
  <c r="O58" i="2"/>
  <c r="M58" i="2" s="1"/>
  <c r="O66" i="2"/>
  <c r="M66" i="2" s="1"/>
  <c r="O82" i="2"/>
  <c r="M82" i="2" s="1"/>
  <c r="O93" i="2"/>
  <c r="O98" i="2"/>
  <c r="M98" i="2" s="1"/>
  <c r="O106" i="2"/>
  <c r="M106" i="2" s="1"/>
  <c r="O114" i="2"/>
  <c r="M114" i="2" s="1"/>
  <c r="O122" i="2"/>
  <c r="M122" i="2" s="1"/>
  <c r="O130" i="2"/>
  <c r="M130" i="2" s="1"/>
  <c r="O138" i="2"/>
  <c r="M138" i="2" s="1"/>
  <c r="O146" i="2"/>
  <c r="M146" i="2" s="1"/>
  <c r="O154" i="2"/>
  <c r="M154" i="2" s="1"/>
  <c r="O162" i="2"/>
  <c r="M162" i="2" s="1"/>
  <c r="O170" i="2"/>
  <c r="M170" i="2" s="1"/>
  <c r="O178" i="2"/>
  <c r="M178" i="2" s="1"/>
  <c r="O183" i="2"/>
  <c r="O188" i="2"/>
  <c r="M188" i="2" s="1"/>
  <c r="O196" i="2"/>
  <c r="M196" i="2" s="1"/>
  <c r="O204" i="2"/>
  <c r="M204" i="2" s="1"/>
  <c r="O212" i="2"/>
  <c r="M212" i="2" s="1"/>
  <c r="O220" i="2"/>
  <c r="M220" i="2" s="1"/>
  <c r="O228" i="2"/>
  <c r="M228" i="2" s="1"/>
  <c r="O72" i="2"/>
  <c r="M72" i="2" s="1"/>
  <c r="O13" i="2"/>
  <c r="M13" i="2" s="1"/>
  <c r="O21" i="2"/>
  <c r="M21" i="2" s="1"/>
  <c r="O29" i="2"/>
  <c r="M29" i="2" s="1"/>
  <c r="O37" i="2"/>
  <c r="M37" i="2" s="1"/>
  <c r="O45" i="2"/>
  <c r="M45" i="2" s="1"/>
  <c r="O55" i="2"/>
  <c r="M55" i="2" s="1"/>
  <c r="O63" i="2"/>
  <c r="M63" i="2" s="1"/>
  <c r="O74" i="2"/>
  <c r="O79" i="2"/>
  <c r="M79" i="2" s="1"/>
  <c r="O87" i="2"/>
  <c r="M87" i="2" s="1"/>
  <c r="O96" i="2"/>
  <c r="O103" i="2"/>
  <c r="M103" i="2" s="1"/>
  <c r="O111" i="2"/>
  <c r="M111" i="2" s="1"/>
  <c r="O119" i="2"/>
  <c r="M119" i="2" s="1"/>
  <c r="O127" i="2"/>
  <c r="M127" i="2" s="1"/>
  <c r="O135" i="2"/>
  <c r="M135" i="2" s="1"/>
  <c r="O143" i="2"/>
  <c r="M143" i="2" s="1"/>
  <c r="O151" i="2"/>
  <c r="M151" i="2" s="1"/>
  <c r="O159" i="2"/>
  <c r="M159" i="2" s="1"/>
  <c r="O167" i="2"/>
  <c r="M167" i="2" s="1"/>
  <c r="O175" i="2"/>
  <c r="M175" i="2" s="1"/>
  <c r="O186" i="2"/>
  <c r="O193" i="2"/>
  <c r="M193" i="2" s="1"/>
  <c r="O201" i="2"/>
  <c r="M201" i="2" s="1"/>
  <c r="O209" i="2"/>
  <c r="M209" i="2" s="1"/>
  <c r="O217" i="2"/>
  <c r="M217" i="2" s="1"/>
  <c r="O225" i="2"/>
  <c r="M225" i="2" s="1"/>
  <c r="O67" i="2"/>
  <c r="M67" i="2" s="1"/>
  <c r="O10" i="2"/>
  <c r="M10" i="2" s="1"/>
  <c r="F13" i="37" s="1"/>
  <c r="O18" i="2"/>
  <c r="M18" i="2" s="1"/>
  <c r="O26" i="2"/>
  <c r="M26" i="2" s="1"/>
  <c r="O34" i="2"/>
  <c r="M34" i="2" s="1"/>
  <c r="O42" i="2"/>
  <c r="M42" i="2" s="1"/>
  <c r="O52" i="2"/>
  <c r="M52" i="2" s="1"/>
  <c r="O60" i="2"/>
  <c r="M60" i="2" s="1"/>
  <c r="O77" i="2"/>
  <c r="O84" i="2"/>
  <c r="M84" i="2" s="1"/>
  <c r="O91" i="2"/>
  <c r="O100" i="2"/>
  <c r="M100" i="2" s="1"/>
  <c r="O108" i="2"/>
  <c r="M108" i="2" s="1"/>
  <c r="O116" i="2"/>
  <c r="M116" i="2" s="1"/>
  <c r="O124" i="2"/>
  <c r="M124" i="2" s="1"/>
  <c r="O132" i="2"/>
  <c r="M132" i="2" s="1"/>
  <c r="O140" i="2"/>
  <c r="M140" i="2" s="1"/>
  <c r="O148" i="2"/>
  <c r="M148" i="2" s="1"/>
  <c r="O156" i="2"/>
  <c r="M156" i="2" s="1"/>
  <c r="O164" i="2"/>
  <c r="M164" i="2" s="1"/>
  <c r="O172" i="2"/>
  <c r="M172" i="2" s="1"/>
  <c r="O180" i="2"/>
  <c r="M180" i="2" s="1"/>
  <c r="O190" i="2"/>
  <c r="M190" i="2" s="1"/>
  <c r="O198" i="2"/>
  <c r="M198" i="2" s="1"/>
  <c r="O206" i="2"/>
  <c r="M206" i="2" s="1"/>
  <c r="O214" i="2"/>
  <c r="M214" i="2" s="1"/>
  <c r="O222" i="2"/>
  <c r="M222" i="2" s="1"/>
  <c r="O230" i="2"/>
  <c r="M230" i="2" s="1"/>
  <c r="O68" i="2"/>
  <c r="M68" i="2" s="1"/>
  <c r="O15" i="2"/>
  <c r="M15" i="2" s="1"/>
  <c r="O23" i="2"/>
  <c r="M23" i="2" s="1"/>
  <c r="O31" i="2"/>
  <c r="M31" i="2" s="1"/>
  <c r="O39" i="2"/>
  <c r="M39" i="2" s="1"/>
  <c r="O47" i="2"/>
  <c r="M47" i="2" s="1"/>
  <c r="O49" i="2"/>
  <c r="M49" i="2" s="1"/>
  <c r="O57" i="2"/>
  <c r="M57" i="2" s="1"/>
  <c r="O65" i="2"/>
  <c r="M65" i="2" s="1"/>
  <c r="O81" i="2"/>
  <c r="M81" i="2" s="1"/>
  <c r="O89" i="2"/>
  <c r="M89" i="2" s="1"/>
  <c r="O94" i="2"/>
  <c r="O105" i="2"/>
  <c r="M105" i="2" s="1"/>
  <c r="O113" i="2"/>
  <c r="M113" i="2" s="1"/>
  <c r="O121" i="2"/>
  <c r="M121" i="2" s="1"/>
  <c r="O129" i="2"/>
  <c r="M129" i="2" s="1"/>
  <c r="O137" i="2"/>
  <c r="M137" i="2" s="1"/>
  <c r="O145" i="2"/>
  <c r="M145" i="2" s="1"/>
  <c r="O153" i="2"/>
  <c r="M153" i="2" s="1"/>
  <c r="O161" i="2"/>
  <c r="M161" i="2" s="1"/>
  <c r="O169" i="2"/>
  <c r="M169" i="2" s="1"/>
  <c r="O177" i="2"/>
  <c r="M177" i="2" s="1"/>
  <c r="O184" i="2"/>
  <c r="O195" i="2"/>
  <c r="M195" i="2" s="1"/>
  <c r="O203" i="2"/>
  <c r="M203" i="2" s="1"/>
  <c r="O211" i="2"/>
  <c r="M211" i="2" s="1"/>
  <c r="O219" i="2"/>
  <c r="M219" i="2" s="1"/>
  <c r="O227" i="2"/>
  <c r="M227" i="2" s="1"/>
  <c r="O69" i="2"/>
  <c r="M69" i="2" s="1"/>
  <c r="O20" i="2"/>
  <c r="M20" i="2" s="1"/>
  <c r="O28" i="2"/>
  <c r="M28" i="2" s="1"/>
  <c r="O36" i="2"/>
  <c r="M36" i="2" s="1"/>
  <c r="O44" i="2"/>
  <c r="M44" i="2" s="1"/>
  <c r="O54" i="2"/>
  <c r="M54" i="2" s="1"/>
  <c r="O62" i="2"/>
  <c r="M62" i="2" s="1"/>
  <c r="O75" i="2"/>
  <c r="O86" i="2"/>
  <c r="M86" i="2" s="1"/>
  <c r="O97" i="2"/>
  <c r="O102" i="2"/>
  <c r="M102" i="2" s="1"/>
  <c r="O110" i="2"/>
  <c r="M110" i="2" s="1"/>
  <c r="O118" i="2"/>
  <c r="M118" i="2" s="1"/>
  <c r="O126" i="2"/>
  <c r="M126" i="2" s="1"/>
  <c r="O134" i="2"/>
  <c r="M134" i="2" s="1"/>
  <c r="O142" i="2"/>
  <c r="M142" i="2" s="1"/>
  <c r="O150" i="2"/>
  <c r="M150" i="2" s="1"/>
  <c r="O158" i="2"/>
  <c r="M158" i="2" s="1"/>
  <c r="O166" i="2"/>
  <c r="M166" i="2" s="1"/>
  <c r="O174" i="2"/>
  <c r="M174" i="2" s="1"/>
  <c r="O182" i="2"/>
  <c r="M182" i="2" s="1"/>
  <c r="O187" i="2"/>
  <c r="O192" i="2"/>
  <c r="M192" i="2" s="1"/>
  <c r="O200" i="2"/>
  <c r="M200" i="2" s="1"/>
  <c r="O208" i="2"/>
  <c r="M208" i="2" s="1"/>
  <c r="O216" i="2"/>
  <c r="M216" i="2" s="1"/>
  <c r="O224" i="2"/>
  <c r="M224" i="2" s="1"/>
  <c r="O70" i="2"/>
  <c r="M70" i="2" s="1"/>
  <c r="O17" i="2"/>
  <c r="M17" i="2" s="1"/>
  <c r="O25" i="2"/>
  <c r="M25" i="2" s="1"/>
  <c r="O33" i="2"/>
  <c r="M33" i="2" s="1"/>
  <c r="O41" i="2"/>
  <c r="M41" i="2" s="1"/>
  <c r="O51" i="2"/>
  <c r="M51" i="2" s="1"/>
  <c r="O59" i="2"/>
  <c r="M59" i="2" s="1"/>
  <c r="O78" i="2"/>
  <c r="O83" i="2"/>
  <c r="M83" i="2" s="1"/>
  <c r="O92" i="2"/>
  <c r="O99" i="2"/>
  <c r="M99" i="2" s="1"/>
  <c r="O107" i="2"/>
  <c r="M107" i="2" s="1"/>
  <c r="O115" i="2"/>
  <c r="M115" i="2" s="1"/>
  <c r="O123" i="2"/>
  <c r="M123" i="2" s="1"/>
  <c r="O131" i="2"/>
  <c r="M131" i="2" s="1"/>
  <c r="O139" i="2"/>
  <c r="M139" i="2" s="1"/>
  <c r="O147" i="2"/>
  <c r="M147" i="2" s="1"/>
  <c r="O155" i="2"/>
  <c r="M155" i="2" s="1"/>
  <c r="O163" i="2"/>
  <c r="M163" i="2" s="1"/>
  <c r="O171" i="2"/>
  <c r="M171" i="2" s="1"/>
  <c r="O179" i="2"/>
  <c r="M179" i="2" s="1"/>
  <c r="O189" i="2"/>
  <c r="M189" i="2" s="1"/>
  <c r="O197" i="2"/>
  <c r="M197" i="2" s="1"/>
  <c r="O205" i="2"/>
  <c r="M205" i="2" s="1"/>
  <c r="O213" i="2"/>
  <c r="M213" i="2" s="1"/>
  <c r="O221" i="2"/>
  <c r="M221" i="2" s="1"/>
  <c r="O229" i="2"/>
  <c r="M229" i="2" s="1"/>
  <c r="O35" i="2"/>
  <c r="M35" i="2" s="1"/>
  <c r="O53" i="2"/>
  <c r="M53" i="2" s="1"/>
  <c r="O90" i="2"/>
  <c r="O125" i="2"/>
  <c r="M125" i="2" s="1"/>
  <c r="O157" i="2"/>
  <c r="M157" i="2" s="1"/>
  <c r="O185" i="2"/>
  <c r="O210" i="2"/>
  <c r="M210" i="2" s="1"/>
  <c r="O234" i="2"/>
  <c r="M234" i="2" s="1"/>
  <c r="O242" i="2"/>
  <c r="M242" i="2" s="1"/>
  <c r="O250" i="2"/>
  <c r="M250" i="2" s="1"/>
  <c r="O258" i="2"/>
  <c r="M258" i="2" s="1"/>
  <c r="O266" i="2"/>
  <c r="M266" i="2" s="1"/>
  <c r="O274" i="2"/>
  <c r="M274" i="2" s="1"/>
  <c r="O282" i="2"/>
  <c r="M282" i="2" s="1"/>
  <c r="O292" i="2"/>
  <c r="M292" i="2" s="1"/>
  <c r="O300" i="2"/>
  <c r="M300" i="2" s="1"/>
  <c r="O308" i="2"/>
  <c r="M308" i="2" s="1"/>
  <c r="O316" i="2"/>
  <c r="M316" i="2" s="1"/>
  <c r="O324" i="2"/>
  <c r="M324" i="2" s="1"/>
  <c r="O332" i="2"/>
  <c r="M332" i="2" s="1"/>
  <c r="O342" i="2"/>
  <c r="M342" i="2" s="1"/>
  <c r="O350" i="2"/>
  <c r="M350" i="2" s="1"/>
  <c r="O358" i="2"/>
  <c r="M358" i="2" s="1"/>
  <c r="O368" i="2"/>
  <c r="M368" i="2" s="1"/>
  <c r="O376" i="2"/>
  <c r="M376" i="2" s="1"/>
  <c r="O384" i="2"/>
  <c r="M384" i="2" s="1"/>
  <c r="O392" i="2"/>
  <c r="M392" i="2" s="1"/>
  <c r="O71" i="2"/>
  <c r="M71" i="2" s="1"/>
  <c r="O38" i="2"/>
  <c r="M38" i="2" s="1"/>
  <c r="O56" i="2"/>
  <c r="M56" i="2" s="1"/>
  <c r="O128" i="2"/>
  <c r="M128" i="2" s="1"/>
  <c r="O160" i="2"/>
  <c r="M160" i="2" s="1"/>
  <c r="O199" i="2"/>
  <c r="M199" i="2" s="1"/>
  <c r="O231" i="2"/>
  <c r="M231" i="2" s="1"/>
  <c r="O239" i="2"/>
  <c r="M239" i="2" s="1"/>
  <c r="O247" i="2"/>
  <c r="M247" i="2" s="1"/>
  <c r="O255" i="2"/>
  <c r="M255" i="2" s="1"/>
  <c r="O263" i="2"/>
  <c r="M263" i="2" s="1"/>
  <c r="O271" i="2"/>
  <c r="M271" i="2" s="1"/>
  <c r="O279" i="2"/>
  <c r="M279" i="2" s="1"/>
  <c r="O288" i="2"/>
  <c r="O297" i="2"/>
  <c r="M297" i="2" s="1"/>
  <c r="O305" i="2"/>
  <c r="M305" i="2" s="1"/>
  <c r="O313" i="2"/>
  <c r="M313" i="2" s="1"/>
  <c r="O321" i="2"/>
  <c r="M321" i="2" s="1"/>
  <c r="O329" i="2"/>
  <c r="M329" i="2" s="1"/>
  <c r="O339" i="2"/>
  <c r="M339" i="2" s="1"/>
  <c r="O347" i="2"/>
  <c r="M347" i="2" s="1"/>
  <c r="O355" i="2"/>
  <c r="M355" i="2" s="1"/>
  <c r="O362" i="2"/>
  <c r="O373" i="2"/>
  <c r="M373" i="2" s="1"/>
  <c r="O381" i="2"/>
  <c r="M381" i="2" s="1"/>
  <c r="O338" i="2"/>
  <c r="M338" i="2" s="1"/>
  <c r="O27" i="2"/>
  <c r="M27" i="2" s="1"/>
  <c r="O85" i="2"/>
  <c r="M85" i="2" s="1"/>
  <c r="O117" i="2"/>
  <c r="M117" i="2" s="1"/>
  <c r="O149" i="2"/>
  <c r="M149" i="2" s="1"/>
  <c r="O181" i="2"/>
  <c r="M181" i="2" s="1"/>
  <c r="O202" i="2"/>
  <c r="M202" i="2" s="1"/>
  <c r="O236" i="2"/>
  <c r="M236" i="2" s="1"/>
  <c r="O244" i="2"/>
  <c r="M244" i="2" s="1"/>
  <c r="O252" i="2"/>
  <c r="M252" i="2" s="1"/>
  <c r="O260" i="2"/>
  <c r="M260" i="2" s="1"/>
  <c r="O268" i="2"/>
  <c r="M268" i="2" s="1"/>
  <c r="O276" i="2"/>
  <c r="M276" i="2" s="1"/>
  <c r="O284" i="2"/>
  <c r="M284" i="2" s="1"/>
  <c r="O294" i="2"/>
  <c r="M294" i="2" s="1"/>
  <c r="O302" i="2"/>
  <c r="M302" i="2" s="1"/>
  <c r="O310" i="2"/>
  <c r="M310" i="2" s="1"/>
  <c r="O318" i="2"/>
  <c r="M318" i="2" s="1"/>
  <c r="O326" i="2"/>
  <c r="M326" i="2" s="1"/>
  <c r="O334" i="2"/>
  <c r="M334" i="2" s="1"/>
  <c r="O344" i="2"/>
  <c r="M344" i="2" s="1"/>
  <c r="O352" i="2"/>
  <c r="M352" i="2" s="1"/>
  <c r="O360" i="2"/>
  <c r="M360" i="2" s="1"/>
  <c r="O365" i="2"/>
  <c r="O370" i="2"/>
  <c r="M370" i="2" s="1"/>
  <c r="O378" i="2"/>
  <c r="M378" i="2" s="1"/>
  <c r="O386" i="2"/>
  <c r="M386" i="2" s="1"/>
  <c r="O394" i="2"/>
  <c r="M394" i="2" s="1"/>
  <c r="O30" i="2"/>
  <c r="M30" i="2" s="1"/>
  <c r="O88" i="2"/>
  <c r="M88" i="2" s="1"/>
  <c r="O95" i="2"/>
  <c r="O120" i="2"/>
  <c r="M120" i="2" s="1"/>
  <c r="O152" i="2"/>
  <c r="M152" i="2" s="1"/>
  <c r="O191" i="2"/>
  <c r="M191" i="2" s="1"/>
  <c r="O223" i="2"/>
  <c r="M223" i="2" s="1"/>
  <c r="O233" i="2"/>
  <c r="M233" i="2" s="1"/>
  <c r="O241" i="2"/>
  <c r="M241" i="2" s="1"/>
  <c r="O249" i="2"/>
  <c r="M249" i="2" s="1"/>
  <c r="O257" i="2"/>
  <c r="M257" i="2" s="1"/>
  <c r="O265" i="2"/>
  <c r="M265" i="2" s="1"/>
  <c r="O273" i="2"/>
  <c r="M273" i="2" s="1"/>
  <c r="O281" i="2"/>
  <c r="M281" i="2" s="1"/>
  <c r="O286" i="2"/>
  <c r="O291" i="2"/>
  <c r="M291" i="2" s="1"/>
  <c r="O299" i="2"/>
  <c r="M299" i="2" s="1"/>
  <c r="O307" i="2"/>
  <c r="M307" i="2" s="1"/>
  <c r="O315" i="2"/>
  <c r="M315" i="2" s="1"/>
  <c r="O323" i="2"/>
  <c r="M323" i="2" s="1"/>
  <c r="O331" i="2"/>
  <c r="M331" i="2" s="1"/>
  <c r="O341" i="2"/>
  <c r="M341" i="2" s="1"/>
  <c r="O349" i="2"/>
  <c r="M349" i="2" s="1"/>
  <c r="O357" i="2"/>
  <c r="M357" i="2" s="1"/>
  <c r="O367" i="2"/>
  <c r="M367" i="2" s="1"/>
  <c r="O375" i="2"/>
  <c r="M375" i="2" s="1"/>
  <c r="O383" i="2"/>
  <c r="M383" i="2" s="1"/>
  <c r="O391" i="2"/>
  <c r="M391" i="2" s="1"/>
  <c r="O19" i="2"/>
  <c r="M19" i="2" s="1"/>
  <c r="O48" i="2"/>
  <c r="O73" i="2"/>
  <c r="O109" i="2"/>
  <c r="M109" i="2" s="1"/>
  <c r="O141" i="2"/>
  <c r="M141" i="2" s="1"/>
  <c r="O173" i="2"/>
  <c r="M173" i="2" s="1"/>
  <c r="O194" i="2"/>
  <c r="M194" i="2" s="1"/>
  <c r="O226" i="2"/>
  <c r="M226" i="2" s="1"/>
  <c r="O238" i="2"/>
  <c r="M238" i="2" s="1"/>
  <c r="O246" i="2"/>
  <c r="M246" i="2" s="1"/>
  <c r="O254" i="2"/>
  <c r="M254" i="2" s="1"/>
  <c r="O262" i="2"/>
  <c r="M262" i="2" s="1"/>
  <c r="O270" i="2"/>
  <c r="M270" i="2" s="1"/>
  <c r="O278" i="2"/>
  <c r="M278" i="2" s="1"/>
  <c r="O289" i="2"/>
  <c r="O296" i="2"/>
  <c r="M296" i="2" s="1"/>
  <c r="O304" i="2"/>
  <c r="M304" i="2" s="1"/>
  <c r="O312" i="2"/>
  <c r="M312" i="2" s="1"/>
  <c r="O320" i="2"/>
  <c r="M320" i="2" s="1"/>
  <c r="O328" i="2"/>
  <c r="M328" i="2" s="1"/>
  <c r="O336" i="2"/>
  <c r="M336" i="2" s="1"/>
  <c r="O346" i="2"/>
  <c r="M346" i="2" s="1"/>
  <c r="O354" i="2"/>
  <c r="M354" i="2" s="1"/>
  <c r="O363" i="2"/>
  <c r="O372" i="2"/>
  <c r="M372" i="2" s="1"/>
  <c r="O14" i="2"/>
  <c r="M14" i="2" s="1"/>
  <c r="O46" i="2"/>
  <c r="M46" i="2" s="1"/>
  <c r="O64" i="2"/>
  <c r="M64" i="2" s="1"/>
  <c r="O76" i="2"/>
  <c r="O104" i="2"/>
  <c r="M104" i="2" s="1"/>
  <c r="O136" i="2"/>
  <c r="M136" i="2" s="1"/>
  <c r="O168" i="2"/>
  <c r="M168" i="2" s="1"/>
  <c r="O207" i="2"/>
  <c r="M207" i="2" s="1"/>
  <c r="O237" i="2"/>
  <c r="M237" i="2" s="1"/>
  <c r="O245" i="2"/>
  <c r="M245" i="2" s="1"/>
  <c r="O253" i="2"/>
  <c r="M253" i="2" s="1"/>
  <c r="O261" i="2"/>
  <c r="M261" i="2" s="1"/>
  <c r="O269" i="2"/>
  <c r="M269" i="2" s="1"/>
  <c r="O277" i="2"/>
  <c r="M277" i="2" s="1"/>
  <c r="O285" i="2"/>
  <c r="M285" i="2" s="1"/>
  <c r="O290" i="2"/>
  <c r="O295" i="2"/>
  <c r="M295" i="2" s="1"/>
  <c r="O303" i="2"/>
  <c r="M303" i="2" s="1"/>
  <c r="O311" i="2"/>
  <c r="M311" i="2" s="1"/>
  <c r="O319" i="2"/>
  <c r="M319" i="2" s="1"/>
  <c r="O327" i="2"/>
  <c r="M327" i="2" s="1"/>
  <c r="O335" i="2"/>
  <c r="M335" i="2" s="1"/>
  <c r="O345" i="2"/>
  <c r="M345" i="2" s="1"/>
  <c r="O353" i="2"/>
  <c r="M353" i="2" s="1"/>
  <c r="O364" i="2"/>
  <c r="O371" i="2"/>
  <c r="M371" i="2" s="1"/>
  <c r="O379" i="2"/>
  <c r="M379" i="2" s="1"/>
  <c r="O387" i="2"/>
  <c r="M387" i="2" s="1"/>
  <c r="O395" i="2"/>
  <c r="M395" i="2" s="1"/>
  <c r="O112" i="2"/>
  <c r="M112" i="2" s="1"/>
  <c r="O248" i="2"/>
  <c r="M248" i="2" s="1"/>
  <c r="O280" i="2"/>
  <c r="M280" i="2" s="1"/>
  <c r="O298" i="2"/>
  <c r="M298" i="2" s="1"/>
  <c r="O330" i="2"/>
  <c r="M330" i="2" s="1"/>
  <c r="O359" i="2"/>
  <c r="M359" i="2" s="1"/>
  <c r="O377" i="2"/>
  <c r="M377" i="2" s="1"/>
  <c r="O382" i="2"/>
  <c r="M382" i="2" s="1"/>
  <c r="O400" i="2"/>
  <c r="M400" i="2" s="1"/>
  <c r="O408" i="2"/>
  <c r="M408" i="2" s="1"/>
  <c r="O416" i="2"/>
  <c r="M416" i="2" s="1"/>
  <c r="O424" i="2"/>
  <c r="M424" i="2" s="1"/>
  <c r="O434" i="2"/>
  <c r="M434" i="2" s="1"/>
  <c r="O442" i="2"/>
  <c r="M442" i="2" s="1"/>
  <c r="O450" i="2"/>
  <c r="M450" i="2" s="1"/>
  <c r="O458" i="2"/>
  <c r="M458" i="2" s="1"/>
  <c r="O466" i="2"/>
  <c r="M466" i="2" s="1"/>
  <c r="O474" i="2"/>
  <c r="M474" i="2" s="1"/>
  <c r="O480" i="2"/>
  <c r="M480" i="2" s="1"/>
  <c r="O488" i="2"/>
  <c r="M488" i="2" s="1"/>
  <c r="O496" i="2"/>
  <c r="M496" i="2" s="1"/>
  <c r="O504" i="2"/>
  <c r="M504" i="2" s="1"/>
  <c r="O512" i="2"/>
  <c r="M512" i="2" s="1"/>
  <c r="O526" i="2"/>
  <c r="M526" i="2" s="1"/>
  <c r="O534" i="2"/>
  <c r="M534" i="2" s="1"/>
  <c r="O542" i="2"/>
  <c r="M542" i="2" s="1"/>
  <c r="O547" i="2"/>
  <c r="O556" i="2"/>
  <c r="M556" i="2" s="1"/>
  <c r="O564" i="2"/>
  <c r="M564" i="2" s="1"/>
  <c r="O572" i="2"/>
  <c r="M572" i="2" s="1"/>
  <c r="O101" i="2"/>
  <c r="M101" i="2" s="1"/>
  <c r="O251" i="2"/>
  <c r="M251" i="2" s="1"/>
  <c r="O283" i="2"/>
  <c r="M283" i="2" s="1"/>
  <c r="O287" i="2"/>
  <c r="O301" i="2"/>
  <c r="M301" i="2" s="1"/>
  <c r="O333" i="2"/>
  <c r="M333" i="2" s="1"/>
  <c r="O348" i="2"/>
  <c r="M348" i="2" s="1"/>
  <c r="O366" i="2"/>
  <c r="M366" i="2" s="1"/>
  <c r="O380" i="2"/>
  <c r="M380" i="2" s="1"/>
  <c r="O385" i="2"/>
  <c r="M385" i="2" s="1"/>
  <c r="O405" i="2"/>
  <c r="M405" i="2" s="1"/>
  <c r="O413" i="2"/>
  <c r="M413" i="2" s="1"/>
  <c r="O421" i="2"/>
  <c r="M421" i="2" s="1"/>
  <c r="O430" i="2"/>
  <c r="O439" i="2"/>
  <c r="M439" i="2" s="1"/>
  <c r="O447" i="2"/>
  <c r="M447" i="2" s="1"/>
  <c r="O455" i="2"/>
  <c r="M455" i="2" s="1"/>
  <c r="O463" i="2"/>
  <c r="M463" i="2" s="1"/>
  <c r="O471" i="2"/>
  <c r="M471" i="2" s="1"/>
  <c r="O485" i="2"/>
  <c r="M485" i="2" s="1"/>
  <c r="O493" i="2"/>
  <c r="M493" i="2" s="1"/>
  <c r="O501" i="2"/>
  <c r="M501" i="2" s="1"/>
  <c r="O509" i="2"/>
  <c r="M509" i="2" s="1"/>
  <c r="O518" i="2"/>
  <c r="O523" i="2"/>
  <c r="M523" i="2" s="1"/>
  <c r="O531" i="2"/>
  <c r="M531" i="2" s="1"/>
  <c r="O539" i="2"/>
  <c r="M539" i="2" s="1"/>
  <c r="O553" i="2"/>
  <c r="M553" i="2" s="1"/>
  <c r="O561" i="2"/>
  <c r="M561" i="2" s="1"/>
  <c r="O569" i="2"/>
  <c r="M569" i="2" s="1"/>
  <c r="O43" i="2"/>
  <c r="M43" i="2" s="1"/>
  <c r="O240" i="2"/>
  <c r="M240" i="2" s="1"/>
  <c r="O272" i="2"/>
  <c r="M272" i="2" s="1"/>
  <c r="O322" i="2"/>
  <c r="M322" i="2" s="1"/>
  <c r="O351" i="2"/>
  <c r="M351" i="2" s="1"/>
  <c r="O369" i="2"/>
  <c r="M369" i="2" s="1"/>
  <c r="O402" i="2"/>
  <c r="M402" i="2" s="1"/>
  <c r="O410" i="2"/>
  <c r="M410" i="2" s="1"/>
  <c r="O418" i="2"/>
  <c r="M418" i="2" s="1"/>
  <c r="O426" i="2"/>
  <c r="M426" i="2" s="1"/>
  <c r="O436" i="2"/>
  <c r="M436" i="2" s="1"/>
  <c r="O444" i="2"/>
  <c r="M444" i="2" s="1"/>
  <c r="O452" i="2"/>
  <c r="M452" i="2" s="1"/>
  <c r="O460" i="2"/>
  <c r="M460" i="2" s="1"/>
  <c r="O468" i="2"/>
  <c r="M468" i="2" s="1"/>
  <c r="O477" i="2"/>
  <c r="O482" i="2"/>
  <c r="M482" i="2" s="1"/>
  <c r="O490" i="2"/>
  <c r="M490" i="2" s="1"/>
  <c r="O498" i="2"/>
  <c r="M498" i="2" s="1"/>
  <c r="O506" i="2"/>
  <c r="M506" i="2" s="1"/>
  <c r="O514" i="2"/>
  <c r="M514" i="2" s="1"/>
  <c r="O520" i="2"/>
  <c r="M520" i="2" s="1"/>
  <c r="O528" i="2"/>
  <c r="M528" i="2" s="1"/>
  <c r="O536" i="2"/>
  <c r="M536" i="2" s="1"/>
  <c r="O544" i="2"/>
  <c r="M544" i="2" s="1"/>
  <c r="O550" i="2"/>
  <c r="M550" i="2" s="1"/>
  <c r="O558" i="2"/>
  <c r="M558" i="2" s="1"/>
  <c r="O566" i="2"/>
  <c r="M566" i="2" s="1"/>
  <c r="O22" i="2"/>
  <c r="M22" i="2" s="1"/>
  <c r="O80" i="2"/>
  <c r="M80" i="2" s="1"/>
  <c r="O243" i="2"/>
  <c r="M243" i="2" s="1"/>
  <c r="O275" i="2"/>
  <c r="M275" i="2" s="1"/>
  <c r="O293" i="2"/>
  <c r="M293" i="2" s="1"/>
  <c r="O325" i="2"/>
  <c r="M325" i="2" s="1"/>
  <c r="O340" i="2"/>
  <c r="M340" i="2" s="1"/>
  <c r="O388" i="2"/>
  <c r="M388" i="2" s="1"/>
  <c r="O390" i="2"/>
  <c r="M390" i="2" s="1"/>
  <c r="O397" i="2"/>
  <c r="M397" i="2" s="1"/>
  <c r="O399" i="2"/>
  <c r="M399" i="2" s="1"/>
  <c r="O407" i="2"/>
  <c r="M407" i="2" s="1"/>
  <c r="O415" i="2"/>
  <c r="M415" i="2" s="1"/>
  <c r="O423" i="2"/>
  <c r="M423" i="2" s="1"/>
  <c r="O428" i="2"/>
  <c r="O433" i="2"/>
  <c r="M433" i="2" s="1"/>
  <c r="O441" i="2"/>
  <c r="M441" i="2" s="1"/>
  <c r="O449" i="2"/>
  <c r="M449" i="2" s="1"/>
  <c r="O457" i="2"/>
  <c r="M457" i="2" s="1"/>
  <c r="O465" i="2"/>
  <c r="M465" i="2" s="1"/>
  <c r="O473" i="2"/>
  <c r="M473" i="2" s="1"/>
  <c r="O479" i="2"/>
  <c r="M479" i="2" s="1"/>
  <c r="O487" i="2"/>
  <c r="M487" i="2" s="1"/>
  <c r="O495" i="2"/>
  <c r="M495" i="2" s="1"/>
  <c r="O503" i="2"/>
  <c r="M503" i="2" s="1"/>
  <c r="O511" i="2"/>
  <c r="M511" i="2" s="1"/>
  <c r="O516" i="2"/>
  <c r="O525" i="2"/>
  <c r="M525" i="2" s="1"/>
  <c r="O533" i="2"/>
  <c r="M533" i="2" s="1"/>
  <c r="O541" i="2"/>
  <c r="M541" i="2" s="1"/>
  <c r="O548" i="2"/>
  <c r="O555" i="2"/>
  <c r="M555" i="2" s="1"/>
  <c r="O563" i="2"/>
  <c r="M563" i="2" s="1"/>
  <c r="O571" i="2"/>
  <c r="M571" i="2" s="1"/>
  <c r="O11" i="2"/>
  <c r="M11" i="2" s="1"/>
  <c r="O176" i="2"/>
  <c r="M176" i="2" s="1"/>
  <c r="O232" i="2"/>
  <c r="M232" i="2" s="1"/>
  <c r="O264" i="2"/>
  <c r="M264" i="2" s="1"/>
  <c r="O314" i="2"/>
  <c r="M314" i="2" s="1"/>
  <c r="O343" i="2"/>
  <c r="M343" i="2" s="1"/>
  <c r="O404" i="2"/>
  <c r="M404" i="2" s="1"/>
  <c r="O412" i="2"/>
  <c r="M412" i="2" s="1"/>
  <c r="O420" i="2"/>
  <c r="M420" i="2" s="1"/>
  <c r="O431" i="2"/>
  <c r="O438" i="2"/>
  <c r="M438" i="2" s="1"/>
  <c r="O446" i="2"/>
  <c r="M446" i="2" s="1"/>
  <c r="O454" i="2"/>
  <c r="M454" i="2" s="1"/>
  <c r="O462" i="2"/>
  <c r="M462" i="2" s="1"/>
  <c r="O470" i="2"/>
  <c r="M470" i="2" s="1"/>
  <c r="O475" i="2"/>
  <c r="O484" i="2"/>
  <c r="M484" i="2" s="1"/>
  <c r="O492" i="2"/>
  <c r="M492" i="2" s="1"/>
  <c r="O500" i="2"/>
  <c r="M500" i="2" s="1"/>
  <c r="O508" i="2"/>
  <c r="M508" i="2" s="1"/>
  <c r="O522" i="2"/>
  <c r="M522" i="2" s="1"/>
  <c r="O530" i="2"/>
  <c r="M530" i="2" s="1"/>
  <c r="O538" i="2"/>
  <c r="M538" i="2" s="1"/>
  <c r="O546" i="2"/>
  <c r="M546" i="2" s="1"/>
  <c r="O165" i="2"/>
  <c r="M165" i="2" s="1"/>
  <c r="O235" i="2"/>
  <c r="M235" i="2" s="1"/>
  <c r="O267" i="2"/>
  <c r="M267" i="2" s="1"/>
  <c r="O317" i="2"/>
  <c r="M317" i="2" s="1"/>
  <c r="O361" i="2"/>
  <c r="O393" i="2"/>
  <c r="M393" i="2" s="1"/>
  <c r="O401" i="2"/>
  <c r="M401" i="2" s="1"/>
  <c r="O409" i="2"/>
  <c r="M409" i="2" s="1"/>
  <c r="O417" i="2"/>
  <c r="M417" i="2" s="1"/>
  <c r="O425" i="2"/>
  <c r="M425" i="2" s="1"/>
  <c r="O435" i="2"/>
  <c r="M435" i="2" s="1"/>
  <c r="O443" i="2"/>
  <c r="M443" i="2" s="1"/>
  <c r="O451" i="2"/>
  <c r="M451" i="2" s="1"/>
  <c r="O459" i="2"/>
  <c r="M459" i="2" s="1"/>
  <c r="O467" i="2"/>
  <c r="M467" i="2" s="1"/>
  <c r="O481" i="2"/>
  <c r="M481" i="2" s="1"/>
  <c r="O489" i="2"/>
  <c r="M489" i="2" s="1"/>
  <c r="O497" i="2"/>
  <c r="M497" i="2" s="1"/>
  <c r="O505" i="2"/>
  <c r="M505" i="2" s="1"/>
  <c r="O513" i="2"/>
  <c r="M513" i="2" s="1"/>
  <c r="O519" i="2"/>
  <c r="M519" i="2" s="1"/>
  <c r="O527" i="2"/>
  <c r="M527" i="2" s="1"/>
  <c r="O535" i="2"/>
  <c r="M535" i="2" s="1"/>
  <c r="O543" i="2"/>
  <c r="M543" i="2" s="1"/>
  <c r="O557" i="2"/>
  <c r="M557" i="2" s="1"/>
  <c r="O565" i="2"/>
  <c r="M565" i="2" s="1"/>
  <c r="O144" i="2"/>
  <c r="M144" i="2" s="1"/>
  <c r="O218" i="2"/>
  <c r="M218" i="2" s="1"/>
  <c r="O256" i="2"/>
  <c r="M256" i="2" s="1"/>
  <c r="O306" i="2"/>
  <c r="M306" i="2" s="1"/>
  <c r="O406" i="2"/>
  <c r="M406" i="2" s="1"/>
  <c r="O414" i="2"/>
  <c r="M414" i="2" s="1"/>
  <c r="O422" i="2"/>
  <c r="M422" i="2" s="1"/>
  <c r="O429" i="2"/>
  <c r="O440" i="2"/>
  <c r="M440" i="2" s="1"/>
  <c r="O448" i="2"/>
  <c r="M448" i="2" s="1"/>
  <c r="O456" i="2"/>
  <c r="M456" i="2" s="1"/>
  <c r="O464" i="2"/>
  <c r="M464" i="2" s="1"/>
  <c r="O472" i="2"/>
  <c r="M472" i="2" s="1"/>
  <c r="O478" i="2"/>
  <c r="M478" i="2" s="1"/>
  <c r="O486" i="2"/>
  <c r="M486" i="2" s="1"/>
  <c r="O494" i="2"/>
  <c r="M494" i="2" s="1"/>
  <c r="O502" i="2"/>
  <c r="M502" i="2" s="1"/>
  <c r="O510" i="2"/>
  <c r="M510" i="2" s="1"/>
  <c r="O517" i="2"/>
  <c r="O524" i="2"/>
  <c r="M524" i="2" s="1"/>
  <c r="O532" i="2"/>
  <c r="M532" i="2" s="1"/>
  <c r="O540" i="2"/>
  <c r="M540" i="2" s="1"/>
  <c r="O549" i="2"/>
  <c r="O554" i="2"/>
  <c r="M554" i="2" s="1"/>
  <c r="O562" i="2"/>
  <c r="M562" i="2" s="1"/>
  <c r="O570" i="2"/>
  <c r="M570" i="2" s="1"/>
  <c r="O356" i="2"/>
  <c r="M356" i="2" s="1"/>
  <c r="O453" i="2"/>
  <c r="M453" i="2" s="1"/>
  <c r="O483" i="2"/>
  <c r="M483" i="2" s="1"/>
  <c r="O529" i="2"/>
  <c r="M529" i="2" s="1"/>
  <c r="O568" i="2"/>
  <c r="M568" i="2" s="1"/>
  <c r="O573" i="2"/>
  <c r="M573" i="2" s="1"/>
  <c r="O587" i="2"/>
  <c r="M587" i="2" s="1"/>
  <c r="O595" i="2"/>
  <c r="M595" i="2" s="1"/>
  <c r="O603" i="2"/>
  <c r="M603" i="2" s="1"/>
  <c r="O609" i="2"/>
  <c r="M609" i="2" s="1"/>
  <c r="O419" i="2"/>
  <c r="M419" i="2" s="1"/>
  <c r="O507" i="2"/>
  <c r="M507" i="2" s="1"/>
  <c r="O551" i="2"/>
  <c r="M551" i="2" s="1"/>
  <c r="O579" i="2"/>
  <c r="O584" i="2"/>
  <c r="M584" i="2" s="1"/>
  <c r="O592" i="2"/>
  <c r="M592" i="2" s="1"/>
  <c r="O600" i="2"/>
  <c r="M600" i="2" s="1"/>
  <c r="O605" i="2"/>
  <c r="O614" i="2"/>
  <c r="M614" i="2" s="1"/>
  <c r="O396" i="2"/>
  <c r="M396" i="2" s="1"/>
  <c r="O437" i="2"/>
  <c r="M437" i="2" s="1"/>
  <c r="O560" i="2"/>
  <c r="M560" i="2" s="1"/>
  <c r="O575" i="2"/>
  <c r="M575" i="2" s="1"/>
  <c r="O581" i="2"/>
  <c r="M581" i="2" s="1"/>
  <c r="O589" i="2"/>
  <c r="M589" i="2" s="1"/>
  <c r="O597" i="2"/>
  <c r="M597" i="2" s="1"/>
  <c r="O611" i="2"/>
  <c r="M611" i="2" s="1"/>
  <c r="O215" i="2"/>
  <c r="M215" i="2" s="1"/>
  <c r="O389" i="2"/>
  <c r="M389" i="2" s="1"/>
  <c r="O403" i="2"/>
  <c r="M403" i="2" s="1"/>
  <c r="O461" i="2"/>
  <c r="M461" i="2" s="1"/>
  <c r="O476" i="2"/>
  <c r="O491" i="2"/>
  <c r="M491" i="2" s="1"/>
  <c r="O537" i="2"/>
  <c r="M537" i="2" s="1"/>
  <c r="O577" i="2"/>
  <c r="O586" i="2"/>
  <c r="M586" i="2" s="1"/>
  <c r="O594" i="2"/>
  <c r="M594" i="2" s="1"/>
  <c r="O602" i="2"/>
  <c r="M602" i="2" s="1"/>
  <c r="O608" i="2"/>
  <c r="M608" i="2" s="1"/>
  <c r="O374" i="2"/>
  <c r="M374" i="2" s="1"/>
  <c r="O427" i="2"/>
  <c r="M427" i="2" s="1"/>
  <c r="O515" i="2"/>
  <c r="M515" i="2" s="1"/>
  <c r="O552" i="2"/>
  <c r="M552" i="2" s="1"/>
  <c r="O583" i="2"/>
  <c r="M583" i="2" s="1"/>
  <c r="O591" i="2"/>
  <c r="M591" i="2" s="1"/>
  <c r="O599" i="2"/>
  <c r="M599" i="2" s="1"/>
  <c r="O606" i="2"/>
  <c r="O613" i="2"/>
  <c r="M613" i="2" s="1"/>
  <c r="O309" i="2"/>
  <c r="M309" i="2" s="1"/>
  <c r="O445" i="2"/>
  <c r="M445" i="2" s="1"/>
  <c r="O521" i="2"/>
  <c r="M521" i="2" s="1"/>
  <c r="O567" i="2"/>
  <c r="M567" i="2" s="1"/>
  <c r="O574" i="2"/>
  <c r="M574" i="2" s="1"/>
  <c r="O580" i="2"/>
  <c r="M580" i="2" s="1"/>
  <c r="O588" i="2"/>
  <c r="M588" i="2" s="1"/>
  <c r="O596" i="2"/>
  <c r="M596" i="2" s="1"/>
  <c r="O604" i="2"/>
  <c r="M604" i="2" s="1"/>
  <c r="O610" i="2"/>
  <c r="M610" i="2" s="1"/>
  <c r="O133" i="2"/>
  <c r="M133" i="2" s="1"/>
  <c r="O259" i="2"/>
  <c r="M259" i="2" s="1"/>
  <c r="O411" i="2"/>
  <c r="M411" i="2" s="1"/>
  <c r="O469" i="2"/>
  <c r="M469" i="2" s="1"/>
  <c r="O499" i="2"/>
  <c r="M499" i="2" s="1"/>
  <c r="O545" i="2"/>
  <c r="M545" i="2" s="1"/>
  <c r="O578" i="2"/>
  <c r="O585" i="2"/>
  <c r="M585" i="2" s="1"/>
  <c r="O593" i="2"/>
  <c r="M593" i="2" s="1"/>
  <c r="O601" i="2"/>
  <c r="M601" i="2" s="1"/>
  <c r="O61" i="2"/>
  <c r="M61" i="2" s="1"/>
  <c r="O398" i="2"/>
  <c r="M398" i="2" s="1"/>
  <c r="O432" i="2"/>
  <c r="O559" i="2"/>
  <c r="M559" i="2" s="1"/>
  <c r="O576" i="2"/>
  <c r="M576" i="2" s="1"/>
  <c r="O582" i="2"/>
  <c r="M582" i="2" s="1"/>
  <c r="O590" i="2"/>
  <c r="M590" i="2" s="1"/>
  <c r="O598" i="2"/>
  <c r="M598" i="2" s="1"/>
  <c r="O607" i="2"/>
  <c r="O612" i="2"/>
  <c r="M612" i="2" s="1"/>
  <c r="B13"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476" i="2" l="1"/>
  <c r="M579" i="2"/>
  <c r="M73" i="2"/>
  <c r="M577" i="2"/>
  <c r="M517" i="2"/>
  <c r="M518" i="2"/>
  <c r="M430" i="2"/>
  <c r="M365" i="2"/>
  <c r="M97" i="2"/>
  <c r="M75" i="2"/>
  <c r="M74" i="2"/>
  <c r="M477" i="2"/>
  <c r="M76" i="2"/>
  <c r="M92" i="2"/>
  <c r="M96" i="2"/>
  <c r="M429" i="2"/>
  <c r="M475" i="2"/>
  <c r="M431" i="2"/>
  <c r="M548" i="2"/>
  <c r="M287" i="2"/>
  <c r="M286" i="2"/>
  <c r="M362" i="2"/>
  <c r="M184" i="2"/>
  <c r="M94" i="2"/>
  <c r="M290" i="2"/>
  <c r="M547" i="2"/>
  <c r="M363" i="2"/>
  <c r="M48" i="2"/>
  <c r="M95" i="2"/>
  <c r="M288" i="2"/>
  <c r="M185" i="2"/>
  <c r="M578" i="2"/>
  <c r="M432" i="2"/>
  <c r="M516" i="2"/>
  <c r="M90" i="2"/>
  <c r="M78" i="2"/>
  <c r="M93" i="2"/>
  <c r="M607" i="2"/>
  <c r="M605" i="2"/>
  <c r="M549" i="2"/>
  <c r="M289" i="2"/>
  <c r="M91" i="2"/>
  <c r="M183" i="2"/>
  <c r="M606" i="2"/>
  <c r="M361" i="2"/>
  <c r="M428" i="2"/>
  <c r="M364" i="2"/>
  <c r="M187" i="2"/>
  <c r="M77" i="2"/>
  <c r="M186" i="2"/>
  <c r="I30" i="38"/>
  <c r="I27" i="38"/>
  <c r="J27" i="38"/>
  <c r="K27" i="38"/>
  <c r="L27" i="38"/>
  <c r="M27" i="38"/>
  <c r="N27" i="38"/>
  <c r="I28" i="38"/>
  <c r="J28" i="38"/>
  <c r="K28" i="38"/>
  <c r="L28" i="38"/>
  <c r="M28" i="38"/>
  <c r="N28" i="38"/>
  <c r="I29" i="38"/>
  <c r="J29" i="38"/>
  <c r="K29" i="38"/>
  <c r="L29" i="38"/>
  <c r="M29" i="38"/>
  <c r="N29" i="38"/>
  <c r="H13" i="37" l="1"/>
  <c r="C16" i="17" l="1"/>
  <c r="N33" i="18" l="1"/>
  <c r="M33" i="18"/>
  <c r="L33" i="18"/>
  <c r="K33" i="18"/>
  <c r="J33" i="18"/>
  <c r="I33" i="18"/>
  <c r="N30" i="38"/>
  <c r="M30" i="38"/>
  <c r="L30" i="38"/>
  <c r="K30" i="38"/>
  <c r="J30" i="38"/>
  <c r="J31" i="38" l="1"/>
  <c r="I31" i="38"/>
  <c r="M31" i="38"/>
  <c r="L31" i="38"/>
  <c r="I40" i="18"/>
  <c r="N40" i="18"/>
  <c r="M40" i="18"/>
  <c r="J28" i="28"/>
  <c r="J11" i="28"/>
  <c r="J12" i="28"/>
  <c r="J13" i="28"/>
  <c r="J14" i="28"/>
  <c r="J15" i="28"/>
  <c r="J16" i="28"/>
  <c r="J17" i="28"/>
  <c r="J18" i="28"/>
  <c r="J19" i="28"/>
  <c r="J20" i="28"/>
  <c r="J21" i="28"/>
  <c r="J22" i="28"/>
  <c r="J23" i="28"/>
  <c r="J24" i="28"/>
  <c r="J25" i="28"/>
  <c r="J26" i="28"/>
  <c r="J10" i="28"/>
  <c r="N23" i="38"/>
  <c r="M23" i="38"/>
  <c r="L23" i="38"/>
  <c r="K23" i="38"/>
  <c r="J23" i="38"/>
  <c r="I23" i="38"/>
  <c r="B4" i="38"/>
  <c r="P8" i="2"/>
  <c r="B4" i="37"/>
  <c r="B4" i="5"/>
  <c r="B4" i="31"/>
  <c r="M29" i="18"/>
  <c r="L29" i="18"/>
  <c r="K29" i="18"/>
  <c r="J29" i="18"/>
  <c r="I29" i="18"/>
  <c r="B4" i="28"/>
  <c r="C4" i="2"/>
  <c r="B4" i="18"/>
  <c r="B4" i="17"/>
  <c r="B47" i="17"/>
  <c r="B51" i="17" s="1"/>
  <c r="B52" i="17"/>
  <c r="P365" i="2" l="1"/>
  <c r="N365" i="2" s="1"/>
  <c r="P477" i="2"/>
  <c r="N477" i="2" s="1"/>
  <c r="P431" i="2"/>
  <c r="N431" i="2" s="1"/>
  <c r="P362" i="2"/>
  <c r="N362" i="2" s="1"/>
  <c r="P578" i="2"/>
  <c r="N578" i="2" s="1"/>
  <c r="P78" i="2"/>
  <c r="N78" i="2" s="1"/>
  <c r="P605" i="2"/>
  <c r="N605" i="2" s="1"/>
  <c r="P183" i="2"/>
  <c r="N183" i="2" s="1"/>
  <c r="P361" i="2"/>
  <c r="N361" i="2" s="1"/>
  <c r="P476" i="2"/>
  <c r="N476" i="2" s="1"/>
  <c r="P577" i="2"/>
  <c r="N577" i="2" s="1"/>
  <c r="P48" i="2"/>
  <c r="N48" i="2" s="1"/>
  <c r="G13" i="37" s="1"/>
  <c r="P77" i="2"/>
  <c r="N77" i="2" s="1"/>
  <c r="P579" i="2"/>
  <c r="N579" i="2" s="1"/>
  <c r="P517" i="2"/>
  <c r="N517" i="2" s="1"/>
  <c r="P76" i="2"/>
  <c r="N76" i="2" s="1"/>
  <c r="P290" i="2"/>
  <c r="N290" i="2" s="1"/>
  <c r="P95" i="2"/>
  <c r="N95" i="2" s="1"/>
  <c r="P432" i="2"/>
  <c r="N432" i="2" s="1"/>
  <c r="P549" i="2"/>
  <c r="N549" i="2" s="1"/>
  <c r="P186" i="2"/>
  <c r="N186" i="2" s="1"/>
  <c r="P185" i="2"/>
  <c r="N185" i="2" s="1"/>
  <c r="P97" i="2"/>
  <c r="N97" i="2" s="1"/>
  <c r="P548" i="2"/>
  <c r="N548" i="2" s="1"/>
  <c r="P184" i="2"/>
  <c r="N184" i="2" s="1"/>
  <c r="P93" i="2"/>
  <c r="N93" i="2" s="1"/>
  <c r="P428" i="2"/>
  <c r="N428" i="2" s="1"/>
  <c r="P518" i="2"/>
  <c r="N518" i="2" s="1"/>
  <c r="P75" i="2"/>
  <c r="N75" i="2" s="1"/>
  <c r="P429" i="2"/>
  <c r="N429" i="2" s="1"/>
  <c r="P287" i="2"/>
  <c r="N287" i="2" s="1"/>
  <c r="P547" i="2"/>
  <c r="N547" i="2" s="1"/>
  <c r="P606" i="2"/>
  <c r="N606" i="2" s="1"/>
  <c r="P73" i="2"/>
  <c r="N73" i="2" s="1"/>
  <c r="P92" i="2"/>
  <c r="N92" i="2" s="1"/>
  <c r="P288" i="2"/>
  <c r="N288" i="2" s="1"/>
  <c r="P516" i="2"/>
  <c r="N516" i="2" s="1"/>
  <c r="P289" i="2"/>
  <c r="N289" i="2" s="1"/>
  <c r="P364" i="2"/>
  <c r="N364" i="2" s="1"/>
  <c r="P430" i="2"/>
  <c r="N430" i="2" s="1"/>
  <c r="P74" i="2"/>
  <c r="N74" i="2" s="1"/>
  <c r="P96" i="2"/>
  <c r="N96" i="2" s="1"/>
  <c r="P475" i="2"/>
  <c r="N475" i="2" s="1"/>
  <c r="P286" i="2"/>
  <c r="N286" i="2" s="1"/>
  <c r="P94" i="2"/>
  <c r="N94" i="2" s="1"/>
  <c r="P363" i="2"/>
  <c r="N363" i="2" s="1"/>
  <c r="P90" i="2"/>
  <c r="N90" i="2" s="1"/>
  <c r="P607" i="2"/>
  <c r="N607" i="2" s="1"/>
  <c r="P91" i="2"/>
  <c r="N91" i="2" s="1"/>
  <c r="P187" i="2"/>
  <c r="N187" i="2" s="1"/>
  <c r="B49" i="17"/>
  <c r="B50" i="17"/>
  <c r="J30" i="28"/>
  <c r="K31" i="38"/>
  <c r="J40" i="18"/>
  <c r="N31" i="38"/>
  <c r="L40" i="18"/>
  <c r="K40" i="18"/>
  <c r="I13" i="37" l="1"/>
  <c r="B14" i="37"/>
  <c r="E12" i="18"/>
  <c r="E15" i="18" s="1"/>
  <c r="B53" i="17"/>
  <c r="E12" i="38"/>
  <c r="E15" i="38" s="1"/>
  <c r="G6" i="28" l="1"/>
  <c r="E17" i="38"/>
  <c r="K46" i="38" s="1"/>
  <c r="K45" i="38"/>
  <c r="E18" i="18"/>
  <c r="K47" i="18" s="1"/>
  <c r="K45" i="18"/>
  <c r="F14" i="37"/>
  <c r="E18" i="38"/>
  <c r="E17" i="18"/>
  <c r="K52" i="18" l="1"/>
  <c r="H14" i="37"/>
  <c r="E19" i="38"/>
  <c r="E21" i="38" s="1"/>
  <c r="K47" i="38"/>
  <c r="E19" i="18"/>
  <c r="E21" i="18" s="1"/>
  <c r="C29" i="17" s="1"/>
  <c r="C31" i="17" s="1"/>
  <c r="C34" i="17" s="1"/>
  <c r="C21" i="17" s="1"/>
  <c r="C24" i="17" s="1"/>
  <c r="K46" i="18"/>
  <c r="G14" i="37"/>
  <c r="E22" i="38" l="1"/>
  <c r="E23" i="38" s="1"/>
  <c r="E25" i="38" s="1"/>
  <c r="I14" i="37"/>
  <c r="E22" i="18"/>
  <c r="G11" i="44" l="1"/>
  <c r="F12" i="31"/>
  <c r="H12" i="31" s="1"/>
  <c r="N13" i="37" s="1"/>
  <c r="K48" i="38"/>
  <c r="E26" i="38"/>
  <c r="E32" i="38" s="1"/>
  <c r="E43" i="38" s="1"/>
  <c r="K61" i="38" s="1"/>
  <c r="K49" i="38"/>
  <c r="E23" i="18"/>
  <c r="E25" i="18" s="1"/>
  <c r="K48" i="18"/>
  <c r="N14" i="37" l="1"/>
  <c r="F15" i="31"/>
  <c r="K63" i="38"/>
  <c r="E26" i="18"/>
  <c r="K49" i="18"/>
  <c r="E47" i="38"/>
  <c r="L13" i="37" l="1"/>
  <c r="M13" i="37"/>
  <c r="F35" i="38"/>
  <c r="F36" i="38"/>
  <c r="F37" i="38"/>
  <c r="F38" i="38"/>
  <c r="F39" i="38"/>
  <c r="F40" i="38"/>
  <c r="F41" i="38"/>
  <c r="E49" i="38"/>
  <c r="K65" i="38" s="1"/>
  <c r="F34" i="38"/>
  <c r="E53" i="38"/>
  <c r="F19" i="38"/>
  <c r="F45" i="38"/>
  <c r="F26" i="38"/>
  <c r="E51" i="38"/>
  <c r="F23" i="38"/>
  <c r="F32" i="38"/>
  <c r="F43" i="38"/>
  <c r="K61" i="18"/>
  <c r="K63" i="18" s="1"/>
  <c r="K69" i="38" l="1"/>
  <c r="K67" i="38"/>
  <c r="M14" i="37"/>
  <c r="L14" i="37"/>
  <c r="F47" i="38"/>
  <c r="I11" i="44" l="1"/>
  <c r="O13" i="37" s="1"/>
  <c r="J13" i="37"/>
  <c r="K13" i="37"/>
  <c r="E49" i="18"/>
  <c r="F35" i="18"/>
  <c r="F36" i="18"/>
  <c r="F37" i="18"/>
  <c r="F38" i="18"/>
  <c r="F39" i="18"/>
  <c r="F40" i="18"/>
  <c r="F41" i="18"/>
  <c r="F34" i="18"/>
  <c r="E51" i="18"/>
  <c r="F45" i="18"/>
  <c r="F19" i="18"/>
  <c r="F23" i="18"/>
  <c r="F26" i="18"/>
  <c r="E53" i="18"/>
  <c r="F32" i="18"/>
  <c r="F43" i="18"/>
  <c r="H12" i="44" l="1"/>
  <c r="P13" i="37"/>
  <c r="K14" i="37"/>
  <c r="K69" i="18"/>
  <c r="K67" i="18"/>
  <c r="K65" i="18"/>
  <c r="J14" i="37"/>
  <c r="F47" i="18"/>
  <c r="O14" i="37" l="1"/>
  <c r="H15" i="31"/>
  <c r="P14" i="37" l="1"/>
  <c r="Q1" i="37" s="1"/>
  <c r="Q2" i="37" s="1"/>
  <c r="Q3" i="37" s="1"/>
  <c r="Q13" i="37"/>
  <c r="Q14"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K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<sst xmlns="http://schemas.openxmlformats.org/spreadsheetml/2006/main" count="4865" uniqueCount="1003">
  <si>
    <t>Naam opdrachtgever</t>
  </si>
  <si>
    <t>Calculatie onderdeel</t>
  </si>
  <si>
    <t>Gebouw/plaats</t>
  </si>
  <si>
    <t>Referentie nummer</t>
  </si>
  <si>
    <t>Invoervelden</t>
  </si>
  <si>
    <t>Toezicht percentage</t>
  </si>
  <si>
    <t>EINDTOTAAL KOSTEN PER JAAR  EXCLUSIEF BTW         INSCHRIJVINGSBEDRAG</t>
  </si>
  <si>
    <t>per prod. Uur</t>
  </si>
  <si>
    <t>B.T.W.</t>
  </si>
  <si>
    <t>Hogeschool InHolland</t>
  </si>
  <si>
    <t>Totale kosten per jaar inclusief B.T.W.</t>
  </si>
  <si>
    <t>Divers</t>
  </si>
  <si>
    <t>MAXIMALE BOVENGRENS PLAFONDBEDRAG INSCHRIJVINGSBEDRAG</t>
  </si>
  <si>
    <t>MAXIMALE ONDERGRENS INSCHRIJVINGSBEDRAG</t>
  </si>
  <si>
    <t>Naam dienstverlener</t>
  </si>
  <si>
    <t>Voorcalculatie</t>
  </si>
  <si>
    <t>Prijspeil</t>
  </si>
  <si>
    <t>Versie</t>
  </si>
  <si>
    <t>PRODUCTIE UREN PER JAAR</t>
  </si>
  <si>
    <t>TOEZICHTUREN PER JAAR</t>
  </si>
  <si>
    <t>Locatie</t>
  </si>
  <si>
    <t>Totaal m2</t>
  </si>
  <si>
    <t>Locatie factor</t>
  </si>
  <si>
    <t>Hoogste frequentie ma t/m vr</t>
  </si>
  <si>
    <t>Hoogste frequentie ma t/m vr naloop</t>
  </si>
  <si>
    <t>Productie uren ma t/m vr</t>
  </si>
  <si>
    <t>Productie uren ma t/m vr naloop</t>
  </si>
  <si>
    <t>Toezicht uren per jaar ma t/m vr</t>
  </si>
  <si>
    <t>Toezicht uren per jaar ma t/m vr naloop</t>
  </si>
  <si>
    <t>Kosten productie per jaar ma t/m vr</t>
  </si>
  <si>
    <t>Kosten productie per jaar ma t/m vr naloop</t>
  </si>
  <si>
    <t xml:space="preserve">Kosten toezicht per jaar ma t/m vr </t>
  </si>
  <si>
    <t>Kosten toezicht per jaar ma t/m vr naloop</t>
  </si>
  <si>
    <t>Kosten Additioneel per jaar</t>
  </si>
  <si>
    <t>Kosten stelposten schoonmaak vakantie perioden</t>
  </si>
  <si>
    <t>Totaal kosten per jaar excl. btw</t>
  </si>
  <si>
    <t>Totaal kosten per maand excl. btw</t>
  </si>
  <si>
    <t>Amsterdam</t>
  </si>
  <si>
    <t>Totaal</t>
  </si>
  <si>
    <t>Gewogen prestatie</t>
  </si>
  <si>
    <t>m2/uur</t>
  </si>
  <si>
    <t>Frequentie van uitvoering (per jaar):</t>
  </si>
  <si>
    <t>Ruimtecategorie</t>
  </si>
  <si>
    <t>Prestatienorm in aantal m2 per uur</t>
  </si>
  <si>
    <t>M2 Totaal</t>
  </si>
  <si>
    <t>Naloop opslag ma-vr</t>
  </si>
  <si>
    <t>Administratieve ruimten</t>
  </si>
  <si>
    <t>Sanitaire ruimten</t>
  </si>
  <si>
    <t>Gang, hal</t>
  </si>
  <si>
    <t>Pantry/keuken</t>
  </si>
  <si>
    <t>Restauratieve ruimten</t>
  </si>
  <si>
    <t>Kleedruimten</t>
  </si>
  <si>
    <t>Vergaderruimten</t>
  </si>
  <si>
    <t>Docentenruimte</t>
  </si>
  <si>
    <t>Sportzaal</t>
  </si>
  <si>
    <t>Studielandschap / flexplek</t>
  </si>
  <si>
    <t>Entree</t>
  </si>
  <si>
    <t>Trappenhuis</t>
  </si>
  <si>
    <t>Lift</t>
  </si>
  <si>
    <t>Leslokaal theorie</t>
  </si>
  <si>
    <t>Leslokaal praktijk</t>
  </si>
  <si>
    <t>Collegezaal</t>
  </si>
  <si>
    <t>Laboratorium</t>
  </si>
  <si>
    <t>Buitenterrein</t>
  </si>
  <si>
    <t>Niet in onderhoud</t>
  </si>
  <si>
    <t>Kolom voor matrix</t>
  </si>
  <si>
    <t>Frequentie verklaring</t>
  </si>
  <si>
    <t>Freq</t>
  </si>
  <si>
    <t>Kolom</t>
  </si>
  <si>
    <t>2 x per jaar</t>
  </si>
  <si>
    <t>4 x per jaar</t>
  </si>
  <si>
    <t>1 x per maand</t>
  </si>
  <si>
    <t>1 x per week (40 weken)</t>
  </si>
  <si>
    <t>2 x per week (40 weken)</t>
  </si>
  <si>
    <t>5 x per week (40 weken)</t>
  </si>
  <si>
    <t>5 x per week (52 weken)</t>
  </si>
  <si>
    <t>Evenementen</t>
  </si>
  <si>
    <t>Studielandschap</t>
  </si>
  <si>
    <t>instructieruimte</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</si>
  <si>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</si>
  <si>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</si>
  <si>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</si>
  <si>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</si>
  <si>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</si>
  <si>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</si>
  <si>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</si>
  <si>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</si>
  <si>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</si>
  <si>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</si>
  <si>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</si>
  <si>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</si>
  <si>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</si>
  <si>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</si>
  <si>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</si>
  <si>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</si>
  <si>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</si>
  <si>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Begane grond</t>
  </si>
  <si>
    <t>Opslag</t>
  </si>
  <si>
    <t>nio</t>
  </si>
  <si>
    <t>opslag</t>
  </si>
  <si>
    <t>Receptie</t>
  </si>
  <si>
    <t>Toilet</t>
  </si>
  <si>
    <t>Steen</t>
  </si>
  <si>
    <t>Werkplekken</t>
  </si>
  <si>
    <t>Stilte werkplekken</t>
  </si>
  <si>
    <t>Stilteruimte</t>
  </si>
  <si>
    <t>Pantry</t>
  </si>
  <si>
    <t>technische ruimte</t>
  </si>
  <si>
    <t>Keuken</t>
  </si>
  <si>
    <t>Restaurant</t>
  </si>
  <si>
    <t>Foodlab</t>
  </si>
  <si>
    <t>SER</t>
  </si>
  <si>
    <t>Focus werkplek</t>
  </si>
  <si>
    <t>MER</t>
  </si>
  <si>
    <t>Opslag schoonmaak</t>
  </si>
  <si>
    <t>studio</t>
  </si>
  <si>
    <t>Verkeersruimte</t>
  </si>
  <si>
    <t>Decanaat</t>
  </si>
  <si>
    <t>trap</t>
  </si>
  <si>
    <t>Frontoffice</t>
  </si>
  <si>
    <t>sluis</t>
  </si>
  <si>
    <t>Backoffice ISO</t>
  </si>
  <si>
    <t>tapijt</t>
  </si>
  <si>
    <t>hout</t>
  </si>
  <si>
    <t>steen</t>
  </si>
  <si>
    <t>Rudie Dantzigtstraat</t>
  </si>
  <si>
    <t>00 begane grond</t>
  </si>
  <si>
    <t>H.00.01</t>
  </si>
  <si>
    <t>cafe (buiten pve)</t>
  </si>
  <si>
    <t>H.00.02</t>
  </si>
  <si>
    <t>opslag horeca</t>
  </si>
  <si>
    <t>L.00.01</t>
  </si>
  <si>
    <t>L.00.02</t>
  </si>
  <si>
    <t>Sen. lab</t>
  </si>
  <si>
    <t>Vinyl</t>
  </si>
  <si>
    <t>L.00.03</t>
  </si>
  <si>
    <t>L.00.04</t>
  </si>
  <si>
    <t>Foodlab projecten</t>
  </si>
  <si>
    <t>L.00.05</t>
  </si>
  <si>
    <t>voorbereiding</t>
  </si>
  <si>
    <t>L.00.06</t>
  </si>
  <si>
    <t>voorbereidingsruimte</t>
  </si>
  <si>
    <t>L.00.07</t>
  </si>
  <si>
    <t>L.00.08</t>
  </si>
  <si>
    <t>L.00.09</t>
  </si>
  <si>
    <t>LAB 3 chemie inholland</t>
  </si>
  <si>
    <t>L.00.10</t>
  </si>
  <si>
    <t>LAB 4 chemie inholland</t>
  </si>
  <si>
    <t>L.00.11</t>
  </si>
  <si>
    <t>analyse</t>
  </si>
  <si>
    <t>L.00.12</t>
  </si>
  <si>
    <t>L.00.13</t>
  </si>
  <si>
    <t>entree/opslag</t>
  </si>
  <si>
    <t>L.00.14</t>
  </si>
  <si>
    <t>L.00.15</t>
  </si>
  <si>
    <t>L.00.16</t>
  </si>
  <si>
    <t>LAB 5 chemie inholland</t>
  </si>
  <si>
    <t>L.00.17</t>
  </si>
  <si>
    <t>LAB 2 chemie inholland</t>
  </si>
  <si>
    <t>L.00.18</t>
  </si>
  <si>
    <t>L.00.19</t>
  </si>
  <si>
    <t>L.00.20</t>
  </si>
  <si>
    <t>autoclaaf</t>
  </si>
  <si>
    <t>L.00.21</t>
  </si>
  <si>
    <t>LAB 1 chemie ROCva</t>
  </si>
  <si>
    <t>L.00.22</t>
  </si>
  <si>
    <t>LAB 2 chemie ROCva</t>
  </si>
  <si>
    <t>L.00.23</t>
  </si>
  <si>
    <t>L.00.24</t>
  </si>
  <si>
    <t>L.00.25</t>
  </si>
  <si>
    <t>L.00.26</t>
  </si>
  <si>
    <t>L.00.27</t>
  </si>
  <si>
    <t>LAB 1 bio ROCva</t>
  </si>
  <si>
    <t>L.00.28</t>
  </si>
  <si>
    <t>LAB 2 bio ROCva</t>
  </si>
  <si>
    <t>L.00.29</t>
  </si>
  <si>
    <t>L.00.30</t>
  </si>
  <si>
    <t>L.00.31</t>
  </si>
  <si>
    <t>Beheerdersruimte laboratoria</t>
  </si>
  <si>
    <t>L.00.32</t>
  </si>
  <si>
    <t>opslag lab</t>
  </si>
  <si>
    <t>L.00.33</t>
  </si>
  <si>
    <t>03 derde verdieping</t>
  </si>
  <si>
    <t>L.00.46</t>
  </si>
  <si>
    <t>Opslag Nursing tbv skillslab</t>
  </si>
  <si>
    <t>01 eerste verdieping</t>
  </si>
  <si>
    <t>L.01.01B</t>
  </si>
  <si>
    <t>05 vijfde verdieping</t>
  </si>
  <si>
    <t>L.01.40</t>
  </si>
  <si>
    <t>Opslag evenementen</t>
  </si>
  <si>
    <t>O.00.04</t>
  </si>
  <si>
    <t>toilet heren</t>
  </si>
  <si>
    <t>Gietvloer</t>
  </si>
  <si>
    <t>O.00.01</t>
  </si>
  <si>
    <t>O.00.02</t>
  </si>
  <si>
    <t>O.00.03</t>
  </si>
  <si>
    <t>opstelplaats hoogwerker</t>
  </si>
  <si>
    <t>O.00.05</t>
  </si>
  <si>
    <t>Opslag facilitair</t>
  </si>
  <si>
    <t>O.00.06</t>
  </si>
  <si>
    <t>R.00.01</t>
  </si>
  <si>
    <t>hoofdentree</t>
  </si>
  <si>
    <t>R.00.02</t>
  </si>
  <si>
    <t>hal</t>
  </si>
  <si>
    <t>R.00.03</t>
  </si>
  <si>
    <t>R.00.04</t>
  </si>
  <si>
    <t>R.00.05</t>
  </si>
  <si>
    <t>R.00.06</t>
  </si>
  <si>
    <t>Bedrijfsruimtes</t>
  </si>
  <si>
    <t>R.00.07</t>
  </si>
  <si>
    <t>R.00.08</t>
  </si>
  <si>
    <t>Werkplekken ISO/WIR</t>
  </si>
  <si>
    <t>R.00.09</t>
  </si>
  <si>
    <t>Projectruimte ISO/WIR</t>
  </si>
  <si>
    <t>R.00.10</t>
  </si>
  <si>
    <t>Loungehoek</t>
  </si>
  <si>
    <t>R.00.11</t>
  </si>
  <si>
    <t>R.00.38</t>
  </si>
  <si>
    <t>R.00.39</t>
  </si>
  <si>
    <t>R.00.43</t>
  </si>
  <si>
    <t>OAT</t>
  </si>
  <si>
    <t>R.00.44</t>
  </si>
  <si>
    <t>goederen</t>
  </si>
  <si>
    <t>R.00.45</t>
  </si>
  <si>
    <t>Logistiek centrum</t>
  </si>
  <si>
    <t>R.00.46</t>
  </si>
  <si>
    <t>Gasopstelplaats</t>
  </si>
  <si>
    <t>R.00.47</t>
  </si>
  <si>
    <t>afv. CPR</t>
  </si>
  <si>
    <t>O.00.34</t>
  </si>
  <si>
    <t>R.00.50</t>
  </si>
  <si>
    <t>douche</t>
  </si>
  <si>
    <t>R.00.51</t>
  </si>
  <si>
    <t>R.00.52</t>
  </si>
  <si>
    <t>R.00.53</t>
  </si>
  <si>
    <t>R.00.54</t>
  </si>
  <si>
    <t>voorruimte</t>
  </si>
  <si>
    <t>R.00.55</t>
  </si>
  <si>
    <t>R.00.56</t>
  </si>
  <si>
    <t>kolfruimte</t>
  </si>
  <si>
    <t>R.00.57</t>
  </si>
  <si>
    <t>EHBO/BHV</t>
  </si>
  <si>
    <t>R.00.58</t>
  </si>
  <si>
    <t>overleg</t>
  </si>
  <si>
    <t>R.00.59</t>
  </si>
  <si>
    <t>R.00.60</t>
  </si>
  <si>
    <t>R.00.80</t>
  </si>
  <si>
    <t>R.00.81</t>
  </si>
  <si>
    <t>R.00.82</t>
  </si>
  <si>
    <t>ISO toetsorganisatie</t>
  </si>
  <si>
    <t>R.00.83</t>
  </si>
  <si>
    <t>R.00.84</t>
  </si>
  <si>
    <t>Stilte werkplekken ISO/WIR</t>
  </si>
  <si>
    <t>R.00.85</t>
  </si>
  <si>
    <t>zitje</t>
  </si>
  <si>
    <t>S.00.01</t>
  </si>
  <si>
    <t>S.00.02</t>
  </si>
  <si>
    <t>S.00.04</t>
  </si>
  <si>
    <t>toilet dames</t>
  </si>
  <si>
    <t>S.00.05</t>
  </si>
  <si>
    <t>toilet horeca</t>
  </si>
  <si>
    <t>S.00.06</t>
  </si>
  <si>
    <t>S.00.07</t>
  </si>
  <si>
    <t>S.00.08</t>
  </si>
  <si>
    <t>toilet MIVA</t>
  </si>
  <si>
    <t>S.00.09</t>
  </si>
  <si>
    <t>toilet bedrijfsunits</t>
  </si>
  <si>
    <t>T.00.01</t>
  </si>
  <si>
    <t>T.00.02</t>
  </si>
  <si>
    <t>T.00.03</t>
  </si>
  <si>
    <t>Nutsvoorzieningen</t>
  </si>
  <si>
    <t>T.00.04</t>
  </si>
  <si>
    <t>traforuimte</t>
  </si>
  <si>
    <t>T.00.05</t>
  </si>
  <si>
    <t>hydrofoor</t>
  </si>
  <si>
    <t>T.00.06</t>
  </si>
  <si>
    <t>laagspanning</t>
  </si>
  <si>
    <t>T.00.07</t>
  </si>
  <si>
    <t>T.00.08</t>
  </si>
  <si>
    <t>T.00.09</t>
  </si>
  <si>
    <t>T.00.10</t>
  </si>
  <si>
    <t>V.00.01</t>
  </si>
  <si>
    <t>verkeersruimte</t>
  </si>
  <si>
    <t>V.00.02</t>
  </si>
  <si>
    <t>V.00.03</t>
  </si>
  <si>
    <t>V.00.04</t>
  </si>
  <si>
    <t>V.00.05</t>
  </si>
  <si>
    <t>V.00.06</t>
  </si>
  <si>
    <t>V.00.07</t>
  </si>
  <si>
    <t>V.00.08</t>
  </si>
  <si>
    <t>V.00.09</t>
  </si>
  <si>
    <t>V.00.10</t>
  </si>
  <si>
    <t>ingang fietsenstalling</t>
  </si>
  <si>
    <t>V.00.11</t>
  </si>
  <si>
    <t>V.00.12</t>
  </si>
  <si>
    <t>V.00.13</t>
  </si>
  <si>
    <t>V.00.14</t>
  </si>
  <si>
    <t>personenlift</t>
  </si>
  <si>
    <t>onbekend</t>
  </si>
  <si>
    <t>V.00.15</t>
  </si>
  <si>
    <t>V.00.16</t>
  </si>
  <si>
    <t>goederenlift</t>
  </si>
  <si>
    <t>V.00.17</t>
  </si>
  <si>
    <t>tribunetrap</t>
  </si>
  <si>
    <t>L.01.01</t>
  </si>
  <si>
    <t>kabinet</t>
  </si>
  <si>
    <t>O.00.35</t>
  </si>
  <si>
    <t>L.01.02</t>
  </si>
  <si>
    <t>LAB 2 research life science</t>
  </si>
  <si>
    <t>L.01.02B</t>
  </si>
  <si>
    <t>L.01.03</t>
  </si>
  <si>
    <t>analyse - pcr</t>
  </si>
  <si>
    <t>L.01.04</t>
  </si>
  <si>
    <t>LAB 1 research life science</t>
  </si>
  <si>
    <t>L.01.05</t>
  </si>
  <si>
    <t>L.01.06</t>
  </si>
  <si>
    <t>apparaten klimaatkasten</t>
  </si>
  <si>
    <t>L.01.07</t>
  </si>
  <si>
    <t>L.01.08</t>
  </si>
  <si>
    <t>L.01.09</t>
  </si>
  <si>
    <t>L.01.10</t>
  </si>
  <si>
    <t>koude kamer</t>
  </si>
  <si>
    <t>L.01.11</t>
  </si>
  <si>
    <t>LAB 3 life science inholland</t>
  </si>
  <si>
    <t>L.01.12</t>
  </si>
  <si>
    <t>L.01.13</t>
  </si>
  <si>
    <t>L.01.14</t>
  </si>
  <si>
    <t>medische diagnostiek</t>
  </si>
  <si>
    <t>L.01.15</t>
  </si>
  <si>
    <t>meetruimte</t>
  </si>
  <si>
    <t>L.01.16</t>
  </si>
  <si>
    <t>L.01.17</t>
  </si>
  <si>
    <t>LAB 4 life science inholland</t>
  </si>
  <si>
    <t>L.01.18</t>
  </si>
  <si>
    <t>L.01.19</t>
  </si>
  <si>
    <t>L.01.20</t>
  </si>
  <si>
    <t>L.01.21</t>
  </si>
  <si>
    <t>L.01.22</t>
  </si>
  <si>
    <t>LAB 1 life science inholland</t>
  </si>
  <si>
    <t>L.01.23</t>
  </si>
  <si>
    <t>LAB 2 life science inholland</t>
  </si>
  <si>
    <t>L.01.24</t>
  </si>
  <si>
    <t>microscopen</t>
  </si>
  <si>
    <t>L.01.25</t>
  </si>
  <si>
    <t>celkweek</t>
  </si>
  <si>
    <t>L.01.26</t>
  </si>
  <si>
    <t>spoelruimte</t>
  </si>
  <si>
    <t>O.00.36</t>
  </si>
  <si>
    <t>O.01.01</t>
  </si>
  <si>
    <t>Opslag banqueting</t>
  </si>
  <si>
    <t>-01 kelder</t>
  </si>
  <si>
    <t>O.-01.01</t>
  </si>
  <si>
    <t>R.01.01</t>
  </si>
  <si>
    <t>Theorie/demp ROCvA</t>
  </si>
  <si>
    <t>R.01.02</t>
  </si>
  <si>
    <t>mediatheek ROCvA</t>
  </si>
  <si>
    <t>R.01.03</t>
  </si>
  <si>
    <t>Theorielokaal ROCvA</t>
  </si>
  <si>
    <t>R.01.04</t>
  </si>
  <si>
    <t>overleg 2p ROCvA</t>
  </si>
  <si>
    <t>R.01.05</t>
  </si>
  <si>
    <t>R.01.06</t>
  </si>
  <si>
    <t>R.01.07</t>
  </si>
  <si>
    <t>R.01.08</t>
  </si>
  <si>
    <t>R.01.09</t>
  </si>
  <si>
    <t>wp. 4p. ROCvA</t>
  </si>
  <si>
    <t>R.01.10</t>
  </si>
  <si>
    <t>R.01.11</t>
  </si>
  <si>
    <t>R.01.12</t>
  </si>
  <si>
    <t>meet-up ROCvA</t>
  </si>
  <si>
    <t>R.01.13</t>
  </si>
  <si>
    <t>R.01.14</t>
  </si>
  <si>
    <t>R.01.15</t>
  </si>
  <si>
    <t>R.01.16</t>
  </si>
  <si>
    <t>R.01.17</t>
  </si>
  <si>
    <t>R.01.18</t>
  </si>
  <si>
    <t>Werkplekken Studentondersteuning</t>
  </si>
  <si>
    <t>R.01.19</t>
  </si>
  <si>
    <t>wachtruimte decanaat</t>
  </si>
  <si>
    <t>R.01.20</t>
  </si>
  <si>
    <t>R.01.21</t>
  </si>
  <si>
    <t>zelfs. werk. life sc.</t>
  </si>
  <si>
    <t>R.01.22</t>
  </si>
  <si>
    <t>Overleg</t>
  </si>
  <si>
    <t>R.01.23</t>
  </si>
  <si>
    <t>R.01.24</t>
  </si>
  <si>
    <t>R.01.25</t>
  </si>
  <si>
    <t>R.01.26</t>
  </si>
  <si>
    <t>R.01.27</t>
  </si>
  <si>
    <t>S.01.01</t>
  </si>
  <si>
    <t>S.01.02</t>
  </si>
  <si>
    <t>S.01.03</t>
  </si>
  <si>
    <t>S.01.04</t>
  </si>
  <si>
    <t>S.01.05</t>
  </si>
  <si>
    <t>T.01.01</t>
  </si>
  <si>
    <t>T.01.02</t>
  </si>
  <si>
    <t>T.01.03</t>
  </si>
  <si>
    <t>T.01.04</t>
  </si>
  <si>
    <t>T.01.05</t>
  </si>
  <si>
    <t>T.01.06</t>
  </si>
  <si>
    <t>T.01.07</t>
  </si>
  <si>
    <t>V.01.01</t>
  </si>
  <si>
    <t>V.01.02</t>
  </si>
  <si>
    <t>V.01.03</t>
  </si>
  <si>
    <t>V.01.04</t>
  </si>
  <si>
    <t>V.01.05</t>
  </si>
  <si>
    <t>V.01.06</t>
  </si>
  <si>
    <t>V.01.07</t>
  </si>
  <si>
    <t>V.01.08</t>
  </si>
  <si>
    <t>V.01.09</t>
  </si>
  <si>
    <t>V.01.10</t>
  </si>
  <si>
    <t>V.01.11</t>
  </si>
  <si>
    <t>V.01.12</t>
  </si>
  <si>
    <t>V.01.13</t>
  </si>
  <si>
    <t>V.01.14</t>
  </si>
  <si>
    <t>V.01.15</t>
  </si>
  <si>
    <t>V.01.16</t>
  </si>
  <si>
    <t>O.01.02</t>
  </si>
  <si>
    <t>Opslag schoonmaak (wasmachine)</t>
  </si>
  <si>
    <t>O.-01.02</t>
  </si>
  <si>
    <t>O.01.03</t>
  </si>
  <si>
    <t>Opslag schoonmaak (technische middelen)</t>
  </si>
  <si>
    <t>O.-01.03</t>
  </si>
  <si>
    <t>O.-01.04</t>
  </si>
  <si>
    <t>R.-01.01</t>
  </si>
  <si>
    <t>parkeergarage</t>
  </si>
  <si>
    <t>R.-01.02</t>
  </si>
  <si>
    <t>fietsenstalling</t>
  </si>
  <si>
    <t>R.-01.03</t>
  </si>
  <si>
    <t>brommers</t>
  </si>
  <si>
    <t>R.-01.04</t>
  </si>
  <si>
    <t>R.-01.05</t>
  </si>
  <si>
    <t>R.-01.06</t>
  </si>
  <si>
    <t>T.-01.01</t>
  </si>
  <si>
    <t>stadsverwarming</t>
  </si>
  <si>
    <t>T.-01.02</t>
  </si>
  <si>
    <t>techniek</t>
  </si>
  <si>
    <t>T.-01.03</t>
  </si>
  <si>
    <t>T.-01.04</t>
  </si>
  <si>
    <t>T.-01.05</t>
  </si>
  <si>
    <t>T.-01.06</t>
  </si>
  <si>
    <t>sprinkler bassin</t>
  </si>
  <si>
    <t>T.-01.07</t>
  </si>
  <si>
    <t>OAT technische ruimte</t>
  </si>
  <si>
    <t>T.-01.08</t>
  </si>
  <si>
    <t>pompruimte</t>
  </si>
  <si>
    <t>T.-01.09</t>
  </si>
  <si>
    <t>hoofdafsluiter</t>
  </si>
  <si>
    <t>T.-01.10</t>
  </si>
  <si>
    <t>T.-01.11</t>
  </si>
  <si>
    <t>T.-01.12</t>
  </si>
  <si>
    <t>T.-01.13</t>
  </si>
  <si>
    <t>T.-01.14</t>
  </si>
  <si>
    <t>V.-01.01</t>
  </si>
  <si>
    <t>entree</t>
  </si>
  <si>
    <t>V.-01.02</t>
  </si>
  <si>
    <t>V.-01.03</t>
  </si>
  <si>
    <t>V.-01.04</t>
  </si>
  <si>
    <t>V.-01.05</t>
  </si>
  <si>
    <t>V.-01.06</t>
  </si>
  <si>
    <t>expansie vat</t>
  </si>
  <si>
    <t>O.-01.05</t>
  </si>
  <si>
    <t>02 tweede verdieping</t>
  </si>
  <si>
    <t>O.02.01</t>
  </si>
  <si>
    <t>R.02.01</t>
  </si>
  <si>
    <t>Teamkamer AFL - breed</t>
  </si>
  <si>
    <t>R.02.02</t>
  </si>
  <si>
    <t>ALC XL</t>
  </si>
  <si>
    <t>R.02.03</t>
  </si>
  <si>
    <t>ALC M</t>
  </si>
  <si>
    <t>R.02.04</t>
  </si>
  <si>
    <t>R.02.05</t>
  </si>
  <si>
    <t>R.02.06</t>
  </si>
  <si>
    <t>R.02.07</t>
  </si>
  <si>
    <t>ALC L</t>
  </si>
  <si>
    <t>R.02.08</t>
  </si>
  <si>
    <t>Teamkamer GSW - SW</t>
  </si>
  <si>
    <t>R.02.09</t>
  </si>
  <si>
    <t>Teamkamer Academy - breed</t>
  </si>
  <si>
    <t>R.02.10</t>
  </si>
  <si>
    <t>Academy (hybride) ALC L</t>
  </si>
  <si>
    <t>R.02.11</t>
  </si>
  <si>
    <t>Academy studielandschap</t>
  </si>
  <si>
    <t>R.02.12</t>
  </si>
  <si>
    <t>R.02.13</t>
  </si>
  <si>
    <t>R.02.14</t>
  </si>
  <si>
    <t>R.02.15</t>
  </si>
  <si>
    <t>R.02.16</t>
  </si>
  <si>
    <t>werkplekken</t>
  </si>
  <si>
    <t>R.02.17</t>
  </si>
  <si>
    <t>R.02.18</t>
  </si>
  <si>
    <t>R.02.19</t>
  </si>
  <si>
    <t>R.02.20</t>
  </si>
  <si>
    <t>R.02.21</t>
  </si>
  <si>
    <t>Teamkamer CRB - FM</t>
  </si>
  <si>
    <t>R.02.22</t>
  </si>
  <si>
    <t>Onderzoekshub</t>
  </si>
  <si>
    <t>R.02.23</t>
  </si>
  <si>
    <t>R.02.24</t>
  </si>
  <si>
    <t>makerspace</t>
  </si>
  <si>
    <t>R.02.25</t>
  </si>
  <si>
    <t>Start-up hub</t>
  </si>
  <si>
    <t>R.02.26</t>
  </si>
  <si>
    <t>stilte studiezaal</t>
  </si>
  <si>
    <t>R.02.27</t>
  </si>
  <si>
    <t>R.02.28</t>
  </si>
  <si>
    <t>R.02.29</t>
  </si>
  <si>
    <t>R.02.30</t>
  </si>
  <si>
    <t>R.02.31</t>
  </si>
  <si>
    <t>projectruimte</t>
  </si>
  <si>
    <t>R.02.32</t>
  </si>
  <si>
    <t>R.02.33</t>
  </si>
  <si>
    <t>R.02.34</t>
  </si>
  <si>
    <t>R.02.35</t>
  </si>
  <si>
    <t>R.02.36</t>
  </si>
  <si>
    <t>R.02.37</t>
  </si>
  <si>
    <t>R.02.38</t>
  </si>
  <si>
    <t>R.02.39</t>
  </si>
  <si>
    <t>R.02.40</t>
  </si>
  <si>
    <t>expo</t>
  </si>
  <si>
    <t>R.02.41</t>
  </si>
  <si>
    <t>Stud.vergader</t>
  </si>
  <si>
    <t>R.02.42</t>
  </si>
  <si>
    <t>livingspace</t>
  </si>
  <si>
    <t>S.02.01</t>
  </si>
  <si>
    <t>S.02.02</t>
  </si>
  <si>
    <t>S.02.03</t>
  </si>
  <si>
    <t>S.02.04</t>
  </si>
  <si>
    <t>S.02.05</t>
  </si>
  <si>
    <t>T.02.01</t>
  </si>
  <si>
    <t>T.02.02</t>
  </si>
  <si>
    <t>T.02.03</t>
  </si>
  <si>
    <t>T.02.04</t>
  </si>
  <si>
    <t>T.02.05</t>
  </si>
  <si>
    <t>T.02.06</t>
  </si>
  <si>
    <t>V.02.01</t>
  </si>
  <si>
    <t>V.02.02</t>
  </si>
  <si>
    <t>V.02.03</t>
  </si>
  <si>
    <t>V.02.04</t>
  </si>
  <si>
    <t>V.02.05</t>
  </si>
  <si>
    <t>V.02.06</t>
  </si>
  <si>
    <t>V.02.07</t>
  </si>
  <si>
    <t>V.02.08</t>
  </si>
  <si>
    <t>V.02.09</t>
  </si>
  <si>
    <t>bordes</t>
  </si>
  <si>
    <t>V.02.10</t>
  </si>
  <si>
    <t>V.02.11</t>
  </si>
  <si>
    <t>V.02.12</t>
  </si>
  <si>
    <t>bordes / trap</t>
  </si>
  <si>
    <t>V.02.13</t>
  </si>
  <si>
    <t>V.02.14</t>
  </si>
  <si>
    <t>O.02.02</t>
  </si>
  <si>
    <t>R.03.01</t>
  </si>
  <si>
    <t>R.03.02</t>
  </si>
  <si>
    <t>R.03.03</t>
  </si>
  <si>
    <t>R.03.04</t>
  </si>
  <si>
    <t>R.03.05</t>
  </si>
  <si>
    <t>nursing</t>
  </si>
  <si>
    <t>R.03.06</t>
  </si>
  <si>
    <t>regiekamer</t>
  </si>
  <si>
    <t>R.03.07</t>
  </si>
  <si>
    <t>R.03.08</t>
  </si>
  <si>
    <t>R.03.09</t>
  </si>
  <si>
    <t>R.03.10</t>
  </si>
  <si>
    <t>R.03.11</t>
  </si>
  <si>
    <t>R.03.12</t>
  </si>
  <si>
    <t>R.03.13</t>
  </si>
  <si>
    <t>R.03.14</t>
  </si>
  <si>
    <t>R.03.15</t>
  </si>
  <si>
    <t>R.03.16</t>
  </si>
  <si>
    <t>Teamkamer GSW - Verpleegkunde</t>
  </si>
  <si>
    <t>R.03.17</t>
  </si>
  <si>
    <t>R.03.18</t>
  </si>
  <si>
    <t>R.03.19</t>
  </si>
  <si>
    <t>R.03.20</t>
  </si>
  <si>
    <t>Teamkamer BFL - breed jaar 1 &amp; 2</t>
  </si>
  <si>
    <t>R.03.21</t>
  </si>
  <si>
    <t>R.03.22</t>
  </si>
  <si>
    <t>R.03.23</t>
  </si>
  <si>
    <t>R.03.24</t>
  </si>
  <si>
    <t>R.03.25</t>
  </si>
  <si>
    <t>R.03.26</t>
  </si>
  <si>
    <t>R.03.27</t>
  </si>
  <si>
    <t>R.03.28</t>
  </si>
  <si>
    <t>café</t>
  </si>
  <si>
    <t>H.00.03</t>
  </si>
  <si>
    <t>DAKTERRAS</t>
  </si>
  <si>
    <t>H.00.04</t>
  </si>
  <si>
    <t>student succes centrum</t>
  </si>
  <si>
    <t>L.00.34</t>
  </si>
  <si>
    <t>L.00.35</t>
  </si>
  <si>
    <t>simulatielab</t>
  </si>
  <si>
    <t>L.00.36</t>
  </si>
  <si>
    <t>L.00.37</t>
  </si>
  <si>
    <t>L.00.38</t>
  </si>
  <si>
    <t>L.00.39</t>
  </si>
  <si>
    <t>L.00.40</t>
  </si>
  <si>
    <t>L.00.41</t>
  </si>
  <si>
    <t>L.00.42</t>
  </si>
  <si>
    <t>L.00.43</t>
  </si>
  <si>
    <t>L.00.44</t>
  </si>
  <si>
    <t>L.00.45</t>
  </si>
  <si>
    <t>O.03.01</t>
  </si>
  <si>
    <t>L.00.47</t>
  </si>
  <si>
    <t>L.00.48</t>
  </si>
  <si>
    <t>L.00.49</t>
  </si>
  <si>
    <t>L.00.50</t>
  </si>
  <si>
    <t>L.00.51</t>
  </si>
  <si>
    <t>L.00.52</t>
  </si>
  <si>
    <t>L.00.53</t>
  </si>
  <si>
    <t>L.00.54</t>
  </si>
  <si>
    <t>L.00.55</t>
  </si>
  <si>
    <t>L.00.56</t>
  </si>
  <si>
    <t>L.00.57</t>
  </si>
  <si>
    <t>L.00.58</t>
  </si>
  <si>
    <t>L.00.59</t>
  </si>
  <si>
    <t>L.00.60</t>
  </si>
  <si>
    <t>L.00.61</t>
  </si>
  <si>
    <t>L.00.62</t>
  </si>
  <si>
    <t>L.00.63</t>
  </si>
  <si>
    <t>L.00.64</t>
  </si>
  <si>
    <t>L.00.65</t>
  </si>
  <si>
    <t>L.00.66</t>
  </si>
  <si>
    <t>04 vierde verdieping</t>
  </si>
  <si>
    <t>Teamkamer TOI - breed</t>
  </si>
  <si>
    <t>Opslag TOI</t>
  </si>
  <si>
    <t>skillslab</t>
  </si>
  <si>
    <t>trainingsruimte gsw</t>
  </si>
  <si>
    <t>R.00.48</t>
  </si>
  <si>
    <t>Teamkamer GSW - Peda</t>
  </si>
  <si>
    <t>Teamkamer CRB - BI</t>
  </si>
  <si>
    <t>T.00.11</t>
  </si>
  <si>
    <t>T.00.12</t>
  </si>
  <si>
    <t>T.00.13</t>
  </si>
  <si>
    <t>T.00.14</t>
  </si>
  <si>
    <t>T.00.15</t>
  </si>
  <si>
    <t>T.00.16</t>
  </si>
  <si>
    <t>T.00.17</t>
  </si>
  <si>
    <t>T.00.18</t>
  </si>
  <si>
    <t>T.00.19</t>
  </si>
  <si>
    <t>T.00.20</t>
  </si>
  <si>
    <t>V.00.18</t>
  </si>
  <si>
    <t>V.00.19</t>
  </si>
  <si>
    <t>V.00.20</t>
  </si>
  <si>
    <t>V.00.21</t>
  </si>
  <si>
    <t>V.00.22</t>
  </si>
  <si>
    <t>V.00.23</t>
  </si>
  <si>
    <t>V.00.24</t>
  </si>
  <si>
    <t>V.00.25</t>
  </si>
  <si>
    <t>V.00.26</t>
  </si>
  <si>
    <t>V.00.27</t>
  </si>
  <si>
    <t>V.00.28</t>
  </si>
  <si>
    <t>V.00.29</t>
  </si>
  <si>
    <t>V.00.30</t>
  </si>
  <si>
    <t>V.00.31</t>
  </si>
  <si>
    <t>V.00.32</t>
  </si>
  <si>
    <t>Opsl. afval</t>
  </si>
  <si>
    <t>06 zesde verdieping</t>
  </si>
  <si>
    <t>R.01.33</t>
  </si>
  <si>
    <t>Teamkamer BFL - breed jaar 3 &amp; 4</t>
  </si>
  <si>
    <t>L.01.27</t>
  </si>
  <si>
    <t>L.01.28</t>
  </si>
  <si>
    <t>L.01.29</t>
  </si>
  <si>
    <t>L.01.30</t>
  </si>
  <si>
    <t>L.01.31</t>
  </si>
  <si>
    <t>L.01.32</t>
  </si>
  <si>
    <t>L.01.33</t>
  </si>
  <si>
    <t>L.01.34</t>
  </si>
  <si>
    <t>L.01.35</t>
  </si>
  <si>
    <t>L.01.36</t>
  </si>
  <si>
    <t>L.01.37</t>
  </si>
  <si>
    <t>L.01.38</t>
  </si>
  <si>
    <t>L.01.39</t>
  </si>
  <si>
    <t>R.01.34</t>
  </si>
  <si>
    <t>L.01.41</t>
  </si>
  <si>
    <t>L.01.42</t>
  </si>
  <si>
    <t>L.01.43</t>
  </si>
  <si>
    <t>L.01.44</t>
  </si>
  <si>
    <t>L.01.45</t>
  </si>
  <si>
    <t>L.01.46</t>
  </si>
  <si>
    <t>L.01.47</t>
  </si>
  <si>
    <t>L.01.48</t>
  </si>
  <si>
    <t>L.01.49</t>
  </si>
  <si>
    <t>L.01.50</t>
  </si>
  <si>
    <t>O.01.04</t>
  </si>
  <si>
    <t>O.01.05</t>
  </si>
  <si>
    <t>O.01.06</t>
  </si>
  <si>
    <t>R.01.28</t>
  </si>
  <si>
    <t>R.01.29</t>
  </si>
  <si>
    <t>R.01.30</t>
  </si>
  <si>
    <t>R.01.31</t>
  </si>
  <si>
    <t>R.01.32</t>
  </si>
  <si>
    <t>09 negende verdieping</t>
  </si>
  <si>
    <t>R.02.56</t>
  </si>
  <si>
    <t>R.02.66</t>
  </si>
  <si>
    <t>R.01.35</t>
  </si>
  <si>
    <t>R.01.36</t>
  </si>
  <si>
    <t>R.01.37</t>
  </si>
  <si>
    <t>R.01.38</t>
  </si>
  <si>
    <t>R.01.39</t>
  </si>
  <si>
    <t>R.01.40</t>
  </si>
  <si>
    <t>R.01.41</t>
  </si>
  <si>
    <t>R.01.42</t>
  </si>
  <si>
    <t>R.01.43</t>
  </si>
  <si>
    <t>R.01.44</t>
  </si>
  <si>
    <t>R.01.45</t>
  </si>
  <si>
    <t>R.01.46</t>
  </si>
  <si>
    <t>R.01.47</t>
  </si>
  <si>
    <t>R.01.48</t>
  </si>
  <si>
    <t>Teamkamer CRB - LM &amp; TM</t>
  </si>
  <si>
    <t>R.01.49</t>
  </si>
  <si>
    <t>R.01.50</t>
  </si>
  <si>
    <t>R.01.51</t>
  </si>
  <si>
    <t>R.01.52</t>
  </si>
  <si>
    <t>R.01.53</t>
  </si>
  <si>
    <t>R.01.54</t>
  </si>
  <si>
    <t>S.01.06</t>
  </si>
  <si>
    <t>S.01.07</t>
  </si>
  <si>
    <t>S.01.08</t>
  </si>
  <si>
    <t>S.01.09</t>
  </si>
  <si>
    <t>S.01.10</t>
  </si>
  <si>
    <t>T.01.08</t>
  </si>
  <si>
    <t>T.01.09</t>
  </si>
  <si>
    <t>T.01.10</t>
  </si>
  <si>
    <t>T.01.11</t>
  </si>
  <si>
    <t>T.01.12</t>
  </si>
  <si>
    <t>T.01.13</t>
  </si>
  <si>
    <t>T.01.14</t>
  </si>
  <si>
    <t>V.01.17</t>
  </si>
  <si>
    <t>V.01.18</t>
  </si>
  <si>
    <t>V.01.19</t>
  </si>
  <si>
    <t>V.01.20</t>
  </si>
  <si>
    <t>V.01.21</t>
  </si>
  <si>
    <t>V.01.22</t>
  </si>
  <si>
    <t>08 achtste verdieping</t>
  </si>
  <si>
    <t>T.-01.21</t>
  </si>
  <si>
    <t>07 zevende verdieping</t>
  </si>
  <si>
    <t>V.01.24</t>
  </si>
  <si>
    <t>livingspace en café</t>
  </si>
  <si>
    <t>V.01.25</t>
  </si>
  <si>
    <t>V.01.26</t>
  </si>
  <si>
    <t>V.01.27</t>
  </si>
  <si>
    <t>V.01.28</t>
  </si>
  <si>
    <t>V.01.29</t>
  </si>
  <si>
    <t>V.01.30</t>
  </si>
  <si>
    <t>V.01.31</t>
  </si>
  <si>
    <t>V.01.32</t>
  </si>
  <si>
    <t>O.-01.06</t>
  </si>
  <si>
    <t>Living</t>
  </si>
  <si>
    <t>O.-01.07</t>
  </si>
  <si>
    <t>O.-01.08</t>
  </si>
  <si>
    <t>O.-01.09</t>
  </si>
  <si>
    <t>O.-01.10</t>
  </si>
  <si>
    <t>R.-01.07</t>
  </si>
  <si>
    <t>R.-01.08</t>
  </si>
  <si>
    <t>R.-01.09</t>
  </si>
  <si>
    <t>R.-01.10</t>
  </si>
  <si>
    <t>R.-01.11</t>
  </si>
  <si>
    <t>R.-01.12</t>
  </si>
  <si>
    <t>T.-01.15</t>
  </si>
  <si>
    <t>T.-01.16</t>
  </si>
  <si>
    <t>T.-01.17</t>
  </si>
  <si>
    <t>T.-01.18</t>
  </si>
  <si>
    <t>T.-01.19</t>
  </si>
  <si>
    <t>T.-01.20</t>
  </si>
  <si>
    <t>V.00.33</t>
  </si>
  <si>
    <t>T.-01.22</t>
  </si>
  <si>
    <t>Teamkamer CRB - COM</t>
  </si>
  <si>
    <t>T.-01.23</t>
  </si>
  <si>
    <t>T.-01.24</t>
  </si>
  <si>
    <t>T.-01.25</t>
  </si>
  <si>
    <t>T.-01.26</t>
  </si>
  <si>
    <t>T.-01.27</t>
  </si>
  <si>
    <t>T.-01.28</t>
  </si>
  <si>
    <t>V.-01.07</t>
  </si>
  <si>
    <t>V.-01.08</t>
  </si>
  <si>
    <t>V.-01.09</t>
  </si>
  <si>
    <t>V.-01.10</t>
  </si>
  <si>
    <t>V.-01.11</t>
  </si>
  <si>
    <t>V.-01.12</t>
  </si>
  <si>
    <t>O.02.03</t>
  </si>
  <si>
    <t>O.02.04</t>
  </si>
  <si>
    <t>Teamkamer CRB - Staf CB</t>
  </si>
  <si>
    <t>R.02.43</t>
  </si>
  <si>
    <t>R.02.44</t>
  </si>
  <si>
    <t>R.02.45</t>
  </si>
  <si>
    <t>R.02.46</t>
  </si>
  <si>
    <t>R.02.47</t>
  </si>
  <si>
    <t>R.02.48</t>
  </si>
  <si>
    <t>R.02.49</t>
  </si>
  <si>
    <t>R.02.50</t>
  </si>
  <si>
    <t>R.02.51</t>
  </si>
  <si>
    <t>R.02.52</t>
  </si>
  <si>
    <t>R.02.53</t>
  </si>
  <si>
    <t>R.02.54</t>
  </si>
  <si>
    <t>R.02.55</t>
  </si>
  <si>
    <t>V.00.34</t>
  </si>
  <si>
    <t>R.02.57</t>
  </si>
  <si>
    <t>R.02.58</t>
  </si>
  <si>
    <t>R.02.59</t>
  </si>
  <si>
    <t>Grote vergaderruimte</t>
  </si>
  <si>
    <t>R.02.60</t>
  </si>
  <si>
    <t>R.02.61</t>
  </si>
  <si>
    <t>R.02.62</t>
  </si>
  <si>
    <t>R.02.63</t>
  </si>
  <si>
    <t>R.02.64</t>
  </si>
  <si>
    <t>escape room</t>
  </si>
  <si>
    <t>R.02.65</t>
  </si>
  <si>
    <t>V.01.23</t>
  </si>
  <si>
    <t>R.02.67</t>
  </si>
  <si>
    <t>R.02.68</t>
  </si>
  <si>
    <t>R.02.69</t>
  </si>
  <si>
    <t>kennisclipruimte</t>
  </si>
  <si>
    <t>R.02.70</t>
  </si>
  <si>
    <t>R.02.71</t>
  </si>
  <si>
    <t>R.02.72</t>
  </si>
  <si>
    <t>R.02.73</t>
  </si>
  <si>
    <t>R.02.74</t>
  </si>
  <si>
    <t>R.02.75</t>
  </si>
  <si>
    <t>R.02.76</t>
  </si>
  <si>
    <t>R.02.77</t>
  </si>
  <si>
    <t>R.02.78</t>
  </si>
  <si>
    <t>R.02.79</t>
  </si>
  <si>
    <t>R.02.80</t>
  </si>
  <si>
    <t>R.02.81</t>
  </si>
  <si>
    <t>R.02.82</t>
  </si>
  <si>
    <t>R.02.83</t>
  </si>
  <si>
    <t>Buitenterrein entree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</si>
  <si>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</si>
  <si>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</si>
  <si>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</si>
  <si>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</si>
  <si>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</si>
  <si>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</si>
  <si>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</si>
  <si>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</si>
  <si>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</si>
  <si>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</si>
  <si>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</si>
  <si>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</si>
  <si>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</si>
  <si>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</si>
  <si>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</si>
  <si>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</si>
  <si>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</si>
  <si>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</si>
  <si>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</si>
  <si>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</si>
  <si>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</si>
  <si>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</si>
  <si>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</si>
  <si>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</si>
  <si>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</si>
  <si>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</si>
  <si>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</si>
  <si>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</si>
  <si>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</si>
  <si>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</si>
  <si>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</si>
  <si>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</si>
  <si>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</si>
  <si>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</si>
  <si>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</si>
  <si>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</si>
  <si>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30 juni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</si>
  <si>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</si>
  <si>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</si>
  <si>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</si>
  <si>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</si>
  <si>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</si>
  <si>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</si>
  <si>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</si>
  <si>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</si>
  <si>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</si>
  <si>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</si>
  <si>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</si>
  <si>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</si>
  <si>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</si>
  <si>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</si>
  <si>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</si>
  <si>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</si>
  <si>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</si>
  <si>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</si>
  <si>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</si>
  <si>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</si>
  <si>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</si>
  <si>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</si>
  <si>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</si>
  <si>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</si>
  <si>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</si>
  <si>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</si>
  <si>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</si>
  <si>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</si>
  <si>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</si>
  <si>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</si>
  <si>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</si>
  <si>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</si>
  <si>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</si>
  <si>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</si>
  <si>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</si>
  <si>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</si>
  <si>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</si>
  <si>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</si>
  <si>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</si>
  <si>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</si>
  <si>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</si>
  <si>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</si>
  <si>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</si>
  <si>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</si>
  <si>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</si>
  <si>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</si>
  <si>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</si>
  <si>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Uurlonen 1 juni 2024</t>
  </si>
  <si>
    <t>Omschrijving werkzaamheden</t>
  </si>
  <si>
    <t>Aantal</t>
  </si>
  <si>
    <t>frequentie per jaar</t>
  </si>
  <si>
    <t>uren per dag</t>
  </si>
  <si>
    <t>uren per jaar</t>
  </si>
  <si>
    <t>uurtarief</t>
  </si>
  <si>
    <t>kosten per jaar</t>
  </si>
  <si>
    <t>Peuk- en rommelvrij maken van schoolpleinen (looproutes en zitgedeeltes)</t>
  </si>
  <si>
    <t>Opendag op zaterdag</t>
  </si>
  <si>
    <t>Afvalbakken buitenterrein/binnentuin legen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</si>
  <si>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</si>
  <si>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</si>
  <si>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</si>
  <si>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</si>
  <si>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</si>
  <si>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</si>
  <si>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</si>
  <si>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</si>
  <si>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</si>
  <si>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</si>
  <si>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</si>
  <si>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</si>
  <si>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</si>
  <si>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</si>
  <si>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Hout schuren/lakken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</si>
  <si>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</si>
  <si>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</si>
  <si>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</si>
  <si>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</si>
  <si>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</si>
  <si>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</si>
  <si>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</si>
  <si>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</si>
  <si>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</si>
  <si>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</si>
  <si>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</si>
  <si>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</si>
  <si>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stoelen</t>
  </si>
  <si>
    <t>Dieptereiniging stoffen stoelen (vergaderruimtes, auditoria)</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</si>
  <si>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</si>
  <si>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</si>
  <si>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</si>
  <si>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</si>
  <si>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</si>
  <si>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</si>
  <si>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</si>
  <si>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</si>
  <si>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</si>
  <si>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</si>
  <si>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</si>
  <si>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</si>
  <si>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</si>
  <si>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</si>
  <si>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</si>
  <si>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</si>
  <si>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</si>
  <si>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</si>
  <si>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</si>
  <si>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Aantal vakantie weken</t>
  </si>
  <si>
    <t>Gemiddelde gebouw bezetting vaklantie</t>
  </si>
  <si>
    <t>Uren per vakantie dag</t>
  </si>
  <si>
    <t>Uren per vakantie week</t>
  </si>
  <si>
    <t>Totaal uren vakantie weken</t>
  </si>
  <si>
    <t>Schoonmaakwerkzaamheden vakantieperioden</t>
  </si>
  <si>
    <t>Bezetting vakantieperiode</t>
  </si>
  <si>
    <t>Perceel</t>
  </si>
  <si>
    <t>Perceel 1</t>
  </si>
  <si>
    <t>IH-EA-MvD-DK-2023</t>
  </si>
  <si>
    <t>Aanbesteding 24-10-2023</t>
  </si>
  <si>
    <t>Graffiti verwijderen</t>
  </si>
  <si>
    <t>Ondergrond</t>
  </si>
  <si>
    <t>Steen glad</t>
  </si>
  <si>
    <t>Steen ruw gecoat</t>
  </si>
  <si>
    <t>steen ruw ongecoat</t>
  </si>
  <si>
    <t>geschilderde oppervlakken</t>
  </si>
  <si>
    <t>0,2-0,5m²</t>
  </si>
  <si>
    <t>0,5-1m²</t>
  </si>
  <si>
    <t>1-3m²</t>
  </si>
  <si>
    <t>&gt; 3m²</t>
  </si>
  <si>
    <t>Kunststof oppervlakken</t>
  </si>
  <si>
    <t>binnenwanden reinigen</t>
  </si>
  <si>
    <t>Glas</t>
  </si>
  <si>
    <t>Overig</t>
  </si>
  <si>
    <t>Kauwgom verwijderen</t>
  </si>
  <si>
    <t>Stickerresten verwijderen</t>
  </si>
  <si>
    <t>(ver)bouwschoonmaak</t>
  </si>
  <si>
    <t>Calculatie versie</t>
  </si>
  <si>
    <t>30-11-2023 (NvI 2)</t>
  </si>
  <si>
    <r>
      <t xml:space="preserve">Meest actuele versie: </t>
    </r>
    <r>
      <rPr>
        <sz val="10"/>
        <rFont val="MS Sans Serif"/>
      </rPr>
      <t>30-11-2023 (NvI 2)</t>
    </r>
  </si>
  <si>
    <t>uitgangspunten waarop de prijsstelling is gebaseerd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</si>
</sst>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6">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
      <sz val="9"/>
      <color rgb="FFFF0000"/>
      <name val="Century Gothic"/>
      <family val="2"/>
    </font>
    <font>
      <b/>
      <sz val="1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diagonal/>
    </border>
  </borders>
  <cellStyleXfs count="52890">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0" applyNumberFormat="0" applyAlignment="0" applyProtection="0"/>
    <xf numFmtId="0" fontId="28" fillId="7" borderId="11" applyNumberFormat="0" applyAlignment="0" applyProtection="0"/>
    <xf numFmtId="0" fontId="29" fillId="7" borderId="10" applyNumberFormat="0" applyAlignment="0" applyProtection="0"/>
    <xf numFmtId="0" fontId="30" fillId="0" borderId="12" applyNumberFormat="0" applyFill="0" applyAlignment="0" applyProtection="0"/>
    <xf numFmtId="0" fontId="31" fillId="8" borderId="13"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7" fillId="0" borderId="0"/>
    <xf numFmtId="0" fontId="7" fillId="9" borderId="14" applyNumberFormat="0" applyFont="0" applyAlignment="0" applyProtection="0"/>
    <xf numFmtId="0" fontId="12" fillId="0" borderId="0"/>
    <xf numFmtId="0" fontId="36" fillId="0" borderId="0"/>
    <xf numFmtId="0" fontId="36"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2"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3" fontId="37" fillId="0" borderId="0" applyFont="0" applyFill="0" applyBorder="0" applyAlignment="0" applyProtection="0"/>
    <xf numFmtId="183" fontId="37" fillId="0" borderId="0" applyFont="0" applyFill="0" applyBorder="0" applyAlignment="0" applyProtection="0"/>
    <xf numFmtId="184" fontId="12" fillId="0" borderId="0" applyFont="0" applyFill="0" applyBorder="0" applyAlignment="0" applyProtection="0"/>
    <xf numFmtId="182"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8" fillId="34" borderId="0"/>
    <xf numFmtId="185"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9" fillId="0" borderId="0"/>
    <xf numFmtId="0" fontId="12" fillId="0" borderId="0"/>
    <xf numFmtId="0" fontId="6" fillId="0" borderId="0"/>
    <xf numFmtId="0" fontId="8" fillId="0" borderId="0"/>
    <xf numFmtId="0" fontId="40" fillId="0" borderId="0"/>
    <xf numFmtId="0" fontId="40" fillId="0" borderId="0"/>
    <xf numFmtId="0" fontId="8" fillId="0" borderId="0"/>
    <xf numFmtId="0" fontId="8" fillId="0" borderId="0"/>
    <xf numFmtId="0" fontId="40" fillId="0" borderId="0"/>
    <xf numFmtId="0" fontId="40" fillId="0" borderId="0"/>
    <xf numFmtId="0" fontId="12" fillId="0" borderId="0"/>
    <xf numFmtId="0" fontId="8" fillId="0" borderId="0"/>
    <xf numFmtId="0" fontId="18" fillId="0" borderId="0"/>
    <xf numFmtId="0" fontId="10" fillId="0" borderId="0"/>
    <xf numFmtId="186"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5" fillId="54" borderId="16" applyNumberFormat="0" applyAlignment="0" applyProtection="0"/>
    <xf numFmtId="0" fontId="12" fillId="0" borderId="0"/>
    <xf numFmtId="0" fontId="46" fillId="55" borderId="16" applyNumberFormat="0" applyAlignment="0" applyProtection="0"/>
    <xf numFmtId="0" fontId="47" fillId="56" borderId="17" applyNumberFormat="0" applyAlignment="0" applyProtection="0"/>
    <xf numFmtId="0" fontId="47" fillId="56" borderId="17" applyNumberFormat="0" applyAlignment="0" applyProtection="0"/>
    <xf numFmtId="0" fontId="48" fillId="0" borderId="0" applyNumberFormat="0" applyFill="0" applyBorder="0" applyAlignment="0" applyProtection="0"/>
    <xf numFmtId="0" fontId="49" fillId="0" borderId="18" applyNumberFormat="0" applyFill="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1" fillId="0" borderId="19"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0" applyNumberFormat="0" applyFill="0" applyBorder="0" applyAlignment="0" applyProtection="0"/>
    <xf numFmtId="0" fontId="54" fillId="57" borderId="16" applyNumberFormat="0" applyAlignment="0" applyProtection="0"/>
    <xf numFmtId="0" fontId="41" fillId="58" borderId="1"/>
    <xf numFmtId="0" fontId="55" fillId="0" borderId="22" applyNumberFormat="0" applyFill="0" applyAlignment="0" applyProtection="0"/>
    <xf numFmtId="0" fontId="56" fillId="0" borderId="23" applyNumberFormat="0" applyFill="0" applyAlignment="0" applyProtection="0"/>
    <xf numFmtId="0" fontId="57" fillId="0" borderId="24" applyNumberFormat="0" applyFill="0" applyAlignment="0" applyProtection="0"/>
    <xf numFmtId="0" fontId="57" fillId="0" borderId="0" applyNumberFormat="0" applyFill="0" applyBorder="0" applyAlignment="0" applyProtection="0"/>
    <xf numFmtId="167" fontId="58" fillId="0" borderId="0">
      <alignment horizontal="center" vertical="center" textRotation="90" wrapText="1"/>
    </xf>
    <xf numFmtId="0" fontId="59" fillId="58" borderId="25"/>
    <xf numFmtId="0" fontId="60" fillId="0" borderId="26" applyNumberFormat="0" applyFill="0" applyAlignment="0" applyProtection="0"/>
    <xf numFmtId="188" fontId="8" fillId="0" borderId="0"/>
    <xf numFmtId="0" fontId="61" fillId="57" borderId="0" applyNumberFormat="0" applyBorder="0" applyAlignment="0" applyProtection="0"/>
    <xf numFmtId="0" fontId="61" fillId="57" borderId="0" applyNumberFormat="0" applyBorder="0" applyAlignment="0" applyProtection="0"/>
    <xf numFmtId="0" fontId="39" fillId="0" borderId="0"/>
    <xf numFmtId="0" fontId="8" fillId="59" borderId="27" applyNumberFormat="0" applyFont="0" applyAlignment="0" applyProtection="0"/>
    <xf numFmtId="0" fontId="40" fillId="59" borderId="27" applyNumberFormat="0" applyFont="0" applyAlignment="0" applyProtection="0"/>
    <xf numFmtId="0" fontId="62" fillId="37" borderId="0" applyNumberFormat="0" applyBorder="0" applyAlignment="0" applyProtection="0"/>
    <xf numFmtId="0" fontId="63" fillId="55" borderId="28" applyNumberFormat="0" applyAlignment="0" applyProtection="0"/>
    <xf numFmtId="0" fontId="59" fillId="60" borderId="29" applyNumberFormat="0" applyFont="0" applyBorder="0">
      <alignment horizontal="center"/>
    </xf>
    <xf numFmtId="0" fontId="64" fillId="0" borderId="0" applyNumberFormat="0" applyFill="0" applyBorder="0" applyAlignment="0" applyProtection="0"/>
    <xf numFmtId="0" fontId="65" fillId="0" borderId="0" applyNumberFormat="0" applyFill="0" applyBorder="0" applyAlignment="0" applyProtection="0"/>
    <xf numFmtId="0" fontId="66" fillId="0" borderId="30" applyNumberFormat="0" applyFill="0" applyAlignment="0" applyProtection="0"/>
    <xf numFmtId="0" fontId="66" fillId="0" borderId="31" applyNumberFormat="0" applyFill="0" applyAlignment="0" applyProtection="0"/>
    <xf numFmtId="0" fontId="63" fillId="54" borderId="28" applyNumberFormat="0" applyAlignment="0" applyProtection="0"/>
    <xf numFmtId="189" fontId="8" fillId="0" borderId="0"/>
    <xf numFmtId="190" fontId="12" fillId="0" borderId="0" applyFont="0" applyFill="0" applyBorder="0" applyAlignment="0" applyProtection="0"/>
    <xf numFmtId="170" fontId="8" fillId="0" borderId="0"/>
    <xf numFmtId="0" fontId="4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1" fontId="10" fillId="0" borderId="0" applyFont="0" applyFill="0" applyBorder="0" applyAlignment="0" applyProtection="0"/>
    <xf numFmtId="183" fontId="12" fillId="0" borderId="0" applyFont="0" applyFill="0" applyBorder="0" applyAlignment="0" applyProtection="0"/>
    <xf numFmtId="183" fontId="12" fillId="0" borderId="0" applyFont="0" applyFill="0" applyBorder="0" applyAlignment="0" applyProtection="0"/>
    <xf numFmtId="192" fontId="41" fillId="0" borderId="0"/>
    <xf numFmtId="192" fontId="41" fillId="0" borderId="0"/>
    <xf numFmtId="0" fontId="68"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9" fillId="58" borderId="25"/>
    <xf numFmtId="193" fontId="59" fillId="0" borderId="0"/>
    <xf numFmtId="9" fontId="40" fillId="0" borderId="0" applyFont="0" applyFill="0" applyBorder="0" applyAlignment="0" applyProtection="0"/>
    <xf numFmtId="0" fontId="6" fillId="0" borderId="0"/>
    <xf numFmtId="0" fontId="12" fillId="0" borderId="0"/>
    <xf numFmtId="0" fontId="8" fillId="0" borderId="0"/>
    <xf numFmtId="0" fontId="12" fillId="0" borderId="0"/>
    <xf numFmtId="0" fontId="69"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40" fillId="0" borderId="0" applyFont="0" applyFill="0" applyBorder="0" applyAlignment="0" applyProtection="0"/>
    <xf numFmtId="166" fontId="12" fillId="0" borderId="0" applyFont="0" applyFill="0" applyBorder="0" applyAlignment="0" applyProtection="0"/>
    <xf numFmtId="194" fontId="12" fillId="0" borderId="0" applyFont="0" applyFill="0" applyBorder="0" applyAlignment="0" applyProtection="0"/>
    <xf numFmtId="0" fontId="4" fillId="0" borderId="0"/>
    <xf numFmtId="0" fontId="3" fillId="0" borderId="0"/>
    <xf numFmtId="0" fontId="2" fillId="0" borderId="0"/>
    <xf numFmtId="0" fontId="2" fillId="0" borderId="0"/>
    <xf numFmtId="0" fontId="1" fillId="0" borderId="0"/>
  </cellStyleXfs>
  <cellXfs count="434">
    <xf numFmtId="0" fontId="0" fillId="0" borderId="0" xfId="0"/>
    <xf numFmtId="0" fontId="70" fillId="0" borderId="0" xfId="0" applyFont="1"/>
    <xf numFmtId="0" fontId="72" fillId="0" borderId="0" xfId="13" applyFont="1" applyProtection="1">
      <protection hidden="1"/>
    </xf>
    <xf numFmtId="0" fontId="72" fillId="0" borderId="0" xfId="0" applyFont="1"/>
    <xf numFmtId="2" fontId="72" fillId="0" borderId="0" xfId="11" applyNumberFormat="1" applyFont="1" applyProtection="1">
      <protection hidden="1"/>
    </xf>
    <xf numFmtId="0" fontId="72" fillId="0" borderId="0" xfId="13" applyFont="1" applyAlignment="1" applyProtection="1">
      <alignment vertical="center"/>
      <protection hidden="1"/>
    </xf>
    <xf numFmtId="0" fontId="73" fillId="0" borderId="0" xfId="13" applyFont="1" applyAlignment="1" applyProtection="1">
      <alignment horizontal="right" vertical="center"/>
      <protection hidden="1"/>
    </xf>
    <xf numFmtId="176" fontId="72" fillId="0" borderId="0" xfId="13" applyNumberFormat="1" applyFont="1" applyAlignment="1" applyProtection="1">
      <alignment vertical="center"/>
      <protection hidden="1"/>
    </xf>
    <xf numFmtId="0" fontId="71" fillId="0" borderId="0" xfId="13" applyFont="1" applyAlignment="1" applyProtection="1">
      <alignment horizontal="left" vertical="center"/>
      <protection hidden="1"/>
    </xf>
    <xf numFmtId="0" fontId="76" fillId="0" borderId="0" xfId="13" applyFont="1" applyAlignment="1" applyProtection="1">
      <alignment vertical="center"/>
      <protection hidden="1"/>
    </xf>
    <xf numFmtId="2" fontId="72" fillId="0" borderId="0" xfId="0" applyNumberFormat="1" applyFont="1" applyAlignment="1">
      <alignment vertical="center"/>
    </xf>
    <xf numFmtId="176" fontId="78" fillId="0" borderId="0" xfId="13" applyNumberFormat="1" applyFont="1" applyAlignment="1" applyProtection="1">
      <alignment vertical="center"/>
      <protection hidden="1"/>
    </xf>
    <xf numFmtId="177" fontId="72" fillId="0" borderId="0" xfId="13" applyNumberFormat="1" applyFont="1" applyAlignment="1" applyProtection="1">
      <alignment horizontal="right" vertical="center"/>
      <protection hidden="1"/>
    </xf>
    <xf numFmtId="0" fontId="72" fillId="0" borderId="0" xfId="13" applyFont="1" applyAlignment="1" applyProtection="1">
      <alignment horizontal="right" vertical="center"/>
      <protection hidden="1"/>
    </xf>
    <xf numFmtId="0" fontId="80" fillId="0" borderId="0" xfId="13" applyFont="1" applyProtection="1">
      <protection hidden="1"/>
    </xf>
    <xf numFmtId="2" fontId="87" fillId="0" borderId="0" xfId="62" applyNumberFormat="1" applyFont="1"/>
    <xf numFmtId="0" fontId="72" fillId="0" borderId="0" xfId="88" applyFont="1"/>
    <xf numFmtId="173" fontId="77" fillId="0" borderId="0" xfId="8" applyNumberFormat="1" applyFont="1" applyAlignment="1">
      <alignment horizontal="center"/>
    </xf>
    <xf numFmtId="2" fontId="82" fillId="0" borderId="0" xfId="12" applyNumberFormat="1" applyFont="1"/>
    <xf numFmtId="2" fontId="77" fillId="0" borderId="0" xfId="88" applyNumberFormat="1" applyFont="1"/>
    <xf numFmtId="0" fontId="77" fillId="0" borderId="0" xfId="88" applyFont="1"/>
    <xf numFmtId="167" fontId="72" fillId="0" borderId="0" xfId="8" applyFont="1"/>
    <xf numFmtId="167" fontId="85" fillId="61" borderId="32" xfId="8" applyFont="1" applyFill="1" applyBorder="1" applyAlignment="1">
      <alignment horizontal="center" vertical="top" wrapText="1"/>
    </xf>
    <xf numFmtId="2" fontId="86" fillId="0" borderId="0" xfId="12" applyNumberFormat="1" applyFont="1"/>
    <xf numFmtId="187" fontId="88" fillId="0" borderId="0" xfId="62" applyNumberFormat="1" applyFont="1" applyAlignment="1">
      <alignment horizontal="left"/>
    </xf>
    <xf numFmtId="0" fontId="72" fillId="0" borderId="0" xfId="0" applyFont="1" applyAlignment="1">
      <alignment horizontal="center" vertical="center"/>
    </xf>
    <xf numFmtId="0" fontId="72" fillId="0" borderId="0" xfId="16" applyFont="1" applyAlignment="1">
      <alignment horizontal="center"/>
    </xf>
    <xf numFmtId="2" fontId="72" fillId="0" borderId="0" xfId="8" applyNumberFormat="1" applyFont="1" applyAlignment="1">
      <alignment horizontal="left"/>
    </xf>
    <xf numFmtId="172" fontId="72" fillId="0" borderId="0" xfId="16"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72" fillId="0" borderId="0" xfId="8" applyNumberFormat="1" applyFont="1" applyAlignment="1">
      <alignment horizontal="right"/>
    </xf>
    <xf numFmtId="167" fontId="72" fillId="0" borderId="0" xfId="8" applyFont="1" applyAlignment="1">
      <alignment horizontal="right"/>
    </xf>
    <xf numFmtId="0" fontId="72" fillId="0" borderId="0" xfId="16" applyFont="1"/>
    <xf numFmtId="0" fontId="76" fillId="0" borderId="0" xfId="16" applyFont="1"/>
    <xf numFmtId="2" fontId="87" fillId="0" borderId="0" xfId="12" applyNumberFormat="1" applyFont="1"/>
    <xf numFmtId="0" fontId="72" fillId="0" borderId="0" xfId="0" applyFont="1" applyAlignment="1">
      <alignment horizontal="center"/>
    </xf>
    <xf numFmtId="0" fontId="74" fillId="0" borderId="0" xfId="0" applyFont="1" applyAlignment="1">
      <alignment horizontal="center"/>
    </xf>
    <xf numFmtId="2" fontId="80" fillId="0" borderId="0" xfId="0" applyNumberFormat="1" applyFont="1"/>
    <xf numFmtId="2" fontId="77" fillId="0" borderId="0" xfId="0" applyNumberFormat="1" applyFont="1" applyAlignment="1">
      <alignment horizontal="center"/>
    </xf>
    <xf numFmtId="2" fontId="77" fillId="0" borderId="0" xfId="0" applyNumberFormat="1" applyFont="1" applyAlignment="1">
      <alignment horizontal="left"/>
    </xf>
    <xf numFmtId="2" fontId="77" fillId="0" borderId="0" xfId="0" applyNumberFormat="1" applyFont="1"/>
    <xf numFmtId="0" fontId="77" fillId="0" borderId="0" xfId="0" applyFont="1"/>
    <xf numFmtId="0" fontId="91" fillId="0" borderId="0" xfId="0" applyFont="1"/>
    <xf numFmtId="167" fontId="77" fillId="0" borderId="0" xfId="8" applyFont="1"/>
    <xf numFmtId="2" fontId="86" fillId="0" borderId="0" xfId="0" applyNumberFormat="1" applyFont="1" applyAlignment="1">
      <alignment horizontal="left"/>
    </xf>
    <xf numFmtId="2" fontId="82" fillId="0" borderId="0" xfId="12" applyNumberFormat="1" applyFont="1" applyAlignment="1">
      <alignment horizontal="left"/>
    </xf>
    <xf numFmtId="0" fontId="74" fillId="0" borderId="0" xfId="0" applyFont="1"/>
    <xf numFmtId="174" fontId="72" fillId="0" borderId="4" xfId="0" applyNumberFormat="1" applyFont="1" applyBorder="1" applyAlignment="1">
      <alignment horizontal="left"/>
    </xf>
    <xf numFmtId="0" fontId="72" fillId="0" borderId="4" xfId="0" applyFont="1" applyBorder="1"/>
    <xf numFmtId="0" fontId="90" fillId="0" borderId="0" xfId="0" applyFont="1"/>
    <xf numFmtId="0" fontId="74" fillId="0" borderId="0" xfId="13" applyFont="1" applyProtection="1">
      <protection hidden="1"/>
    </xf>
    <xf numFmtId="0" fontId="77" fillId="0" borderId="0" xfId="0" applyFont="1" applyAlignment="1">
      <alignment horizontal="center"/>
    </xf>
    <xf numFmtId="0" fontId="72" fillId="0" borderId="0" xfId="0" applyFont="1" applyAlignment="1">
      <alignment vertical="center"/>
    </xf>
    <xf numFmtId="2" fontId="72" fillId="0" borderId="0" xfId="13" applyNumberFormat="1" applyFont="1" applyAlignment="1" applyProtection="1">
      <alignment vertical="center"/>
      <protection hidden="1"/>
    </xf>
    <xf numFmtId="2" fontId="82" fillId="0" borderId="0" xfId="13" applyNumberFormat="1" applyFont="1" applyAlignment="1" applyProtection="1">
      <alignment vertical="center"/>
      <protection locked="0"/>
    </xf>
    <xf numFmtId="2" fontId="72" fillId="0" borderId="3" xfId="11" applyNumberFormat="1" applyFont="1" applyBorder="1" applyProtection="1">
      <protection hidden="1"/>
    </xf>
    <xf numFmtId="177" fontId="72" fillId="2" borderId="0" xfId="11" applyNumberFormat="1" applyFont="1" applyFill="1" applyAlignment="1" applyProtection="1">
      <alignment vertical="center"/>
      <protection hidden="1"/>
    </xf>
    <xf numFmtId="0" fontId="71" fillId="0" borderId="3" xfId="13" applyFont="1" applyBorder="1" applyAlignment="1" applyProtection="1">
      <alignment horizontal="left" vertical="center"/>
      <protection hidden="1"/>
    </xf>
    <xf numFmtId="179" fontId="76" fillId="0" borderId="6" xfId="13" applyNumberFormat="1" applyFont="1" applyBorder="1" applyAlignment="1" applyProtection="1">
      <alignment horizontal="left" vertical="center"/>
      <protection hidden="1"/>
    </xf>
    <xf numFmtId="0" fontId="72" fillId="0" borderId="2" xfId="0" applyFont="1" applyBorder="1"/>
    <xf numFmtId="10" fontId="76" fillId="0" borderId="0" xfId="15" applyNumberFormat="1" applyFont="1" applyFill="1" applyBorder="1" applyAlignment="1" applyProtection="1">
      <alignment horizontal="right" vertical="center"/>
      <protection hidden="1"/>
    </xf>
    <xf numFmtId="181" fontId="72" fillId="0" borderId="0" xfId="11" applyNumberFormat="1" applyFont="1" applyProtection="1">
      <protection hidden="1"/>
    </xf>
    <xf numFmtId="10" fontId="71" fillId="0" borderId="0" xfId="15" applyNumberFormat="1" applyFont="1" applyFill="1" applyBorder="1" applyAlignment="1"/>
    <xf numFmtId="179" fontId="72" fillId="0" borderId="0" xfId="13" applyNumberFormat="1" applyFont="1" applyAlignment="1" applyProtection="1">
      <alignment vertical="center"/>
      <protection hidden="1"/>
    </xf>
    <xf numFmtId="0" fontId="70" fillId="0" borderId="0" xfId="0" applyFont="1" applyAlignment="1">
      <alignment horizontal="left" indent="3"/>
    </xf>
    <xf numFmtId="0" fontId="70" fillId="0" borderId="0" xfId="0" applyFont="1" applyAlignment="1">
      <alignment horizontal="left" indent="1"/>
    </xf>
    <xf numFmtId="180" fontId="70" fillId="0" borderId="0" xfId="0" applyNumberFormat="1" applyFont="1"/>
    <xf numFmtId="179" fontId="70"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82" fillId="0" borderId="0" xfId="0" applyNumberFormat="1" applyFont="1"/>
    <xf numFmtId="175" fontId="95" fillId="0" borderId="0" xfId="0" applyNumberFormat="1" applyFont="1" applyAlignment="1">
      <alignment horizontal="center" vertical="center"/>
    </xf>
    <xf numFmtId="1" fontId="83" fillId="0" borderId="0" xfId="0" applyNumberFormat="1" applyFont="1" applyAlignment="1">
      <alignment horizontal="left"/>
    </xf>
    <xf numFmtId="2" fontId="96"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2" fillId="0" borderId="0" xfId="0" applyFont="1" applyAlignment="1">
      <alignment vertical="top" wrapText="1"/>
    </xf>
    <xf numFmtId="175" fontId="78" fillId="0" borderId="0" xfId="0" applyNumberFormat="1" applyFont="1" applyAlignment="1">
      <alignment horizontal="center" vertical="center"/>
    </xf>
    <xf numFmtId="2" fontId="96" fillId="0" borderId="0" xfId="13" applyNumberFormat="1" applyFont="1" applyAlignment="1" applyProtection="1">
      <alignment horizontal="center" wrapText="1"/>
      <protection hidden="1"/>
    </xf>
    <xf numFmtId="0" fontId="72" fillId="0" borderId="0" xfId="0" applyFont="1" applyAlignment="1">
      <alignment horizontal="center" wrapText="1"/>
    </xf>
    <xf numFmtId="175" fontId="78" fillId="0" borderId="5" xfId="0" applyNumberFormat="1" applyFont="1" applyBorder="1" applyAlignment="1">
      <alignment horizontal="center" vertical="center"/>
    </xf>
    <xf numFmtId="2" fontId="102" fillId="0" borderId="0" xfId="13" applyNumberFormat="1" applyFont="1" applyAlignment="1" applyProtection="1">
      <alignment horizontal="center"/>
      <protection hidden="1"/>
    </xf>
    <xf numFmtId="175" fontId="74" fillId="0" borderId="5" xfId="0" applyNumberFormat="1" applyFont="1" applyBorder="1" applyAlignment="1">
      <alignment horizontal="center" vertical="center"/>
    </xf>
    <xf numFmtId="175" fontId="72" fillId="0" borderId="5" xfId="0" applyNumberFormat="1" applyFont="1" applyBorder="1"/>
    <xf numFmtId="0" fontId="103" fillId="0" borderId="0" xfId="0" applyFont="1"/>
    <xf numFmtId="175" fontId="72" fillId="0" borderId="0" xfId="0" applyNumberFormat="1" applyFont="1"/>
    <xf numFmtId="179" fontId="74" fillId="0" borderId="0" xfId="0" applyNumberFormat="1" applyFont="1"/>
    <xf numFmtId="0" fontId="99" fillId="0" borderId="0" xfId="0" applyFont="1"/>
    <xf numFmtId="0" fontId="99" fillId="0" borderId="5" xfId="0" applyFont="1" applyBorder="1" applyAlignment="1">
      <alignment horizontal="right"/>
    </xf>
    <xf numFmtId="0" fontId="99" fillId="0" borderId="0" xfId="0" applyFont="1" applyAlignment="1">
      <alignment horizontal="right"/>
    </xf>
    <xf numFmtId="175" fontId="74" fillId="0" borderId="0" xfId="0" applyNumberFormat="1" applyFont="1"/>
    <xf numFmtId="0" fontId="74" fillId="0" borderId="0" xfId="0" applyFont="1" applyAlignment="1">
      <alignment horizontal="right"/>
    </xf>
    <xf numFmtId="2" fontId="86" fillId="0" borderId="0" xfId="0" applyNumberFormat="1" applyFont="1"/>
    <xf numFmtId="2" fontId="87" fillId="0" borderId="0" xfId="0" applyNumberFormat="1" applyFont="1"/>
    <xf numFmtId="0" fontId="104" fillId="0" borderId="0" xfId="13" applyFont="1" applyAlignment="1" applyProtection="1">
      <alignment horizontal="right"/>
      <protection hidden="1"/>
    </xf>
    <xf numFmtId="1" fontId="87" fillId="0" borderId="0" xfId="0" applyNumberFormat="1" applyFont="1" applyAlignment="1">
      <alignment horizontal="left"/>
    </xf>
    <xf numFmtId="2" fontId="104" fillId="0" borderId="0" xfId="13" applyNumberFormat="1" applyFont="1" applyAlignment="1" applyProtection="1">
      <alignment horizontal="right"/>
      <protection hidden="1"/>
    </xf>
    <xf numFmtId="0" fontId="75" fillId="0" borderId="0" xfId="0" applyFont="1"/>
    <xf numFmtId="0" fontId="103" fillId="0" borderId="0" xfId="10" applyFont="1"/>
    <xf numFmtId="179" fontId="103" fillId="0" borderId="0" xfId="10" applyNumberFormat="1" applyFont="1"/>
    <xf numFmtId="2" fontId="103" fillId="0" borderId="0" xfId="10" applyNumberFormat="1" applyFont="1"/>
    <xf numFmtId="2" fontId="82" fillId="0" borderId="0" xfId="10" applyNumberFormat="1" applyFont="1" applyAlignment="1">
      <alignment vertical="center"/>
    </xf>
    <xf numFmtId="2" fontId="82" fillId="0" borderId="0" xfId="10" applyNumberFormat="1" applyFont="1" applyAlignment="1">
      <alignment horizontal="right" vertical="center"/>
    </xf>
    <xf numFmtId="2" fontId="83" fillId="0" borderId="0" xfId="10" applyNumberFormat="1" applyFont="1" applyAlignment="1">
      <alignment vertical="center"/>
    </xf>
    <xf numFmtId="0" fontId="72" fillId="0" borderId="0" xfId="10" applyFont="1"/>
    <xf numFmtId="0" fontId="72" fillId="0" borderId="2" xfId="10" applyFont="1" applyBorder="1"/>
    <xf numFmtId="0" fontId="72" fillId="0" borderId="0" xfId="0" applyFont="1" applyAlignment="1">
      <alignment horizontal="left" vertical="center" indent="6"/>
    </xf>
    <xf numFmtId="0" fontId="77" fillId="0" borderId="0" xfId="9" applyFont="1" applyAlignment="1" applyProtection="1">
      <alignment horizontal="left" vertical="center"/>
      <protection hidden="1"/>
    </xf>
    <xf numFmtId="0" fontId="105" fillId="0" borderId="0" xfId="9" applyFont="1" applyAlignment="1" applyProtection="1">
      <alignment horizontal="left" vertical="center"/>
      <protection hidden="1"/>
    </xf>
    <xf numFmtId="2" fontId="104" fillId="0" borderId="0" xfId="13" applyNumberFormat="1" applyFont="1" applyAlignment="1" applyProtection="1">
      <alignment horizontal="center"/>
      <protection hidden="1"/>
    </xf>
    <xf numFmtId="179" fontId="77" fillId="0" borderId="4" xfId="5" applyNumberFormat="1" applyFont="1" applyFill="1" applyBorder="1" applyAlignment="1" applyProtection="1">
      <protection hidden="1"/>
    </xf>
    <xf numFmtId="175" fontId="72" fillId="0" borderId="6" xfId="0" applyNumberFormat="1" applyFont="1" applyBorder="1" applyAlignment="1">
      <alignment horizontal="center" vertical="center"/>
    </xf>
    <xf numFmtId="175" fontId="72" fillId="0" borderId="5" xfId="0" applyNumberFormat="1" applyFont="1" applyBorder="1" applyAlignment="1">
      <alignment horizontal="center" vertical="center"/>
    </xf>
    <xf numFmtId="0" fontId="77" fillId="0" borderId="0" xfId="16" applyFont="1"/>
    <xf numFmtId="2" fontId="109" fillId="0" borderId="0" xfId="12" applyNumberFormat="1" applyFont="1"/>
    <xf numFmtId="0" fontId="72" fillId="62" borderId="2" xfId="10" applyFont="1" applyFill="1" applyBorder="1"/>
    <xf numFmtId="2" fontId="72" fillId="0" borderId="0" xfId="13" applyNumberFormat="1" applyFont="1" applyProtection="1">
      <protection hidden="1"/>
    </xf>
    <xf numFmtId="166" fontId="72" fillId="0" borderId="0" xfId="17" applyFont="1" applyFill="1" applyBorder="1" applyAlignment="1" applyProtection="1">
      <protection hidden="1"/>
    </xf>
    <xf numFmtId="0" fontId="75" fillId="0" borderId="35" xfId="0" applyFont="1" applyBorder="1"/>
    <xf numFmtId="2" fontId="106" fillId="61" borderId="36" xfId="13" applyNumberFormat="1" applyFont="1" applyFill="1" applyBorder="1" applyAlignment="1" applyProtection="1">
      <alignment horizontal="left" vertical="center" wrapText="1"/>
      <protection hidden="1"/>
    </xf>
    <xf numFmtId="2" fontId="72" fillId="0" borderId="36" xfId="13" applyNumberFormat="1" applyFont="1" applyBorder="1" applyProtection="1">
      <protection hidden="1"/>
    </xf>
    <xf numFmtId="1" fontId="77" fillId="0" borderId="37" xfId="13" applyNumberFormat="1" applyFont="1" applyBorder="1" applyAlignment="1" applyProtection="1">
      <alignment horizontal="center"/>
      <protection hidden="1"/>
    </xf>
    <xf numFmtId="166" fontId="72" fillId="0" borderId="36" xfId="17" applyFont="1" applyFill="1" applyBorder="1" applyAlignment="1" applyProtection="1">
      <protection hidden="1"/>
    </xf>
    <xf numFmtId="166" fontId="72" fillId="0" borderId="37" xfId="17" applyFont="1" applyFill="1" applyBorder="1" applyAlignment="1" applyProtection="1">
      <protection hidden="1"/>
    </xf>
    <xf numFmtId="0" fontId="77" fillId="0" borderId="37" xfId="0" applyFont="1" applyBorder="1"/>
    <xf numFmtId="166" fontId="77" fillId="0" borderId="37" xfId="17" applyFont="1" applyBorder="1"/>
    <xf numFmtId="2" fontId="92" fillId="61" borderId="32" xfId="0" applyNumberFormat="1" applyFont="1" applyFill="1" applyBorder="1" applyAlignment="1">
      <alignment horizontal="center" vertical="top" wrapText="1"/>
    </xf>
    <xf numFmtId="0" fontId="92" fillId="0" borderId="0" xfId="13" applyFont="1" applyProtection="1">
      <protection hidden="1"/>
    </xf>
    <xf numFmtId="0" fontId="92" fillId="0" borderId="0" xfId="13" applyFont="1" applyAlignment="1" applyProtection="1">
      <alignment horizontal="right" vertical="center"/>
      <protection hidden="1"/>
    </xf>
    <xf numFmtId="2" fontId="92" fillId="0" borderId="0" xfId="13" applyNumberFormat="1" applyFont="1" applyAlignment="1" applyProtection="1">
      <alignment vertical="center"/>
      <protection hidden="1"/>
    </xf>
    <xf numFmtId="0" fontId="92" fillId="0" borderId="0" xfId="13" applyFont="1" applyAlignment="1" applyProtection="1">
      <alignment vertical="center"/>
      <protection hidden="1"/>
    </xf>
    <xf numFmtId="0" fontId="92" fillId="0" borderId="0" xfId="0" applyFont="1"/>
    <xf numFmtId="0" fontId="72" fillId="0" borderId="35" xfId="0" applyFont="1" applyBorder="1" applyAlignment="1">
      <alignment horizontal="left"/>
    </xf>
    <xf numFmtId="177" fontId="72" fillId="62" borderId="37" xfId="11" applyNumberFormat="1" applyFont="1" applyFill="1" applyBorder="1" applyAlignment="1" applyProtection="1">
      <alignment vertical="center"/>
      <protection hidden="1"/>
    </xf>
    <xf numFmtId="0" fontId="72" fillId="0" borderId="36" xfId="0" applyFont="1" applyBorder="1"/>
    <xf numFmtId="175" fontId="110" fillId="0" borderId="5" xfId="0" applyNumberFormat="1" applyFont="1" applyBorder="1" applyAlignment="1">
      <alignment horizontal="center" vertical="center"/>
    </xf>
    <xf numFmtId="1" fontId="77" fillId="0" borderId="37" xfId="13" applyNumberFormat="1" applyFont="1" applyBorder="1" applyAlignment="1" applyProtection="1">
      <alignment horizontal="center" vertical="center"/>
      <protection hidden="1"/>
    </xf>
    <xf numFmtId="173" fontId="85" fillId="61" borderId="37" xfId="8" applyNumberFormat="1" applyFont="1" applyFill="1" applyBorder="1" applyAlignment="1">
      <alignment vertical="top" wrapText="1"/>
    </xf>
    <xf numFmtId="167" fontId="77" fillId="2" borderId="37" xfId="8" applyFont="1" applyFill="1" applyBorder="1"/>
    <xf numFmtId="0" fontId="95" fillId="0" borderId="0" xfId="0" applyFont="1" applyAlignment="1">
      <alignment horizontal="center" vertical="center"/>
    </xf>
    <xf numFmtId="2" fontId="78" fillId="0" borderId="0" xfId="0" applyNumberFormat="1" applyFont="1" applyAlignment="1">
      <alignment horizontal="center" vertical="center"/>
    </xf>
    <xf numFmtId="2" fontId="76" fillId="0" borderId="37" xfId="3" applyNumberFormat="1" applyFont="1" applyFill="1" applyBorder="1" applyAlignment="1" applyProtection="1">
      <protection hidden="1"/>
    </xf>
    <xf numFmtId="166" fontId="76" fillId="35" borderId="37" xfId="17" applyFont="1" applyFill="1" applyBorder="1" applyAlignment="1" applyProtection="1">
      <protection locked="0"/>
    </xf>
    <xf numFmtId="166" fontId="76" fillId="63" borderId="37" xfId="17" applyFont="1" applyFill="1" applyBorder="1" applyAlignment="1" applyProtection="1">
      <protection locked="0"/>
    </xf>
    <xf numFmtId="179" fontId="77" fillId="0" borderId="37" xfId="3" applyNumberFormat="1" applyFont="1" applyFill="1" applyBorder="1" applyAlignment="1" applyProtection="1">
      <protection hidden="1"/>
    </xf>
    <xf numFmtId="169" fontId="76" fillId="0" borderId="37" xfId="3" applyFont="1" applyFill="1" applyBorder="1" applyAlignment="1" applyProtection="1">
      <protection hidden="1"/>
    </xf>
    <xf numFmtId="166" fontId="76" fillId="0" borderId="37" xfId="17" applyFont="1" applyFill="1" applyBorder="1" applyAlignment="1" applyProtection="1">
      <protection locked="0"/>
    </xf>
    <xf numFmtId="169" fontId="76" fillId="0" borderId="37" xfId="3" applyFont="1" applyFill="1" applyBorder="1" applyAlignment="1" applyProtection="1">
      <protection locked="0"/>
    </xf>
    <xf numFmtId="166" fontId="101" fillId="2" borderId="37" xfId="17" applyFont="1" applyFill="1" applyBorder="1" applyAlignment="1" applyProtection="1">
      <alignment horizontal="right"/>
      <protection locked="0"/>
    </xf>
    <xf numFmtId="179" fontId="80" fillId="0" borderId="37" xfId="5" applyNumberFormat="1" applyFont="1" applyFill="1" applyBorder="1" applyAlignment="1" applyProtection="1">
      <protection hidden="1"/>
    </xf>
    <xf numFmtId="0" fontId="72" fillId="0" borderId="38" xfId="62" applyFont="1" applyBorder="1"/>
    <xf numFmtId="49" fontId="77" fillId="0" borderId="38" xfId="62" applyNumberFormat="1" applyFont="1" applyBorder="1"/>
    <xf numFmtId="0" fontId="72" fillId="0" borderId="0" xfId="62" applyFont="1"/>
    <xf numFmtId="49" fontId="85" fillId="61" borderId="36" xfId="62" applyNumberFormat="1" applyFont="1" applyFill="1" applyBorder="1"/>
    <xf numFmtId="0" fontId="85" fillId="61" borderId="38" xfId="62" applyFont="1" applyFill="1" applyBorder="1"/>
    <xf numFmtId="44" fontId="85" fillId="61" borderId="35" xfId="62" applyNumberFormat="1" applyFont="1" applyFill="1" applyBorder="1"/>
    <xf numFmtId="173" fontId="85" fillId="61" borderId="36" xfId="8" applyNumberFormat="1" applyFont="1" applyFill="1" applyBorder="1" applyAlignment="1">
      <alignment horizontal="left"/>
    </xf>
    <xf numFmtId="167" fontId="85" fillId="61" borderId="35" xfId="8" applyFont="1" applyFill="1" applyBorder="1"/>
    <xf numFmtId="167" fontId="72" fillId="0" borderId="35" xfId="8" applyFont="1" applyBorder="1"/>
    <xf numFmtId="2" fontId="72" fillId="62" borderId="37" xfId="8" applyNumberFormat="1" applyFont="1" applyFill="1" applyBorder="1" applyAlignment="1">
      <alignment horizontal="center"/>
    </xf>
    <xf numFmtId="9" fontId="72" fillId="62" borderId="37" xfId="15" applyFont="1" applyFill="1" applyBorder="1" applyAlignment="1">
      <alignment horizontal="center"/>
    </xf>
    <xf numFmtId="173" fontId="77" fillId="2" borderId="37" xfId="8" applyNumberFormat="1" applyFont="1" applyFill="1" applyBorder="1"/>
    <xf numFmtId="10" fontId="99" fillId="0" borderId="2" xfId="13" applyNumberFormat="1" applyFont="1" applyBorder="1" applyAlignment="1" applyProtection="1">
      <alignment horizontal="right"/>
      <protection hidden="1"/>
    </xf>
    <xf numFmtId="175" fontId="98" fillId="0" borderId="6" xfId="15" applyNumberFormat="1" applyFont="1" applyFill="1" applyBorder="1" applyAlignment="1" applyProtection="1">
      <alignment horizontal="right"/>
      <protection hidden="1"/>
    </xf>
    <xf numFmtId="0" fontId="76" fillId="0" borderId="34" xfId="13" applyFont="1" applyBorder="1" applyProtection="1">
      <protection hidden="1"/>
    </xf>
    <xf numFmtId="0" fontId="111" fillId="0" borderId="36" xfId="13" applyFont="1" applyBorder="1" applyProtection="1">
      <protection hidden="1"/>
    </xf>
    <xf numFmtId="0" fontId="112" fillId="0" borderId="38" xfId="13" applyFont="1" applyBorder="1" applyProtection="1">
      <protection hidden="1"/>
    </xf>
    <xf numFmtId="0" fontId="112" fillId="0" borderId="35" xfId="13" applyFont="1" applyBorder="1" applyAlignment="1" applyProtection="1">
      <alignment horizontal="right"/>
      <protection hidden="1"/>
    </xf>
    <xf numFmtId="2" fontId="106" fillId="61" borderId="37" xfId="3" applyNumberFormat="1" applyFont="1" applyFill="1" applyBorder="1" applyAlignment="1" applyProtection="1">
      <alignment vertical="center" wrapText="1"/>
      <protection hidden="1"/>
    </xf>
    <xf numFmtId="167" fontId="85" fillId="61" borderId="37" xfId="8" applyFont="1" applyFill="1" applyBorder="1" applyAlignment="1">
      <alignment horizontal="center" vertical="top" wrapText="1"/>
    </xf>
    <xf numFmtId="173" fontId="85" fillId="61" borderId="37" xfId="8" applyNumberFormat="1" applyFont="1" applyFill="1" applyBorder="1" applyAlignment="1">
      <alignment horizontal="center" vertical="top" wrapText="1"/>
    </xf>
    <xf numFmtId="1" fontId="77" fillId="2" borderId="37" xfId="8" applyNumberFormat="1" applyFont="1" applyFill="1" applyBorder="1" applyAlignment="1">
      <alignment horizontal="center"/>
    </xf>
    <xf numFmtId="2" fontId="86" fillId="0" borderId="0" xfId="62" applyNumberFormat="1" applyFont="1"/>
    <xf numFmtId="166" fontId="72" fillId="2" borderId="37" xfId="17" applyFont="1" applyFill="1" applyBorder="1" applyAlignment="1">
      <alignment horizontal="center"/>
    </xf>
    <xf numFmtId="166" fontId="72" fillId="2" borderId="37" xfId="17" applyFont="1" applyFill="1" applyBorder="1" applyAlignment="1">
      <alignment horizontal="right"/>
    </xf>
    <xf numFmtId="166" fontId="72" fillId="0" borderId="37" xfId="17" applyFont="1" applyBorder="1"/>
    <xf numFmtId="173" fontId="72" fillId="0" borderId="0" xfId="0" applyNumberFormat="1" applyFont="1"/>
    <xf numFmtId="49" fontId="92" fillId="0" borderId="36" xfId="62" applyNumberFormat="1" applyFont="1" applyBorder="1"/>
    <xf numFmtId="49" fontId="75" fillId="0" borderId="0" xfId="62" applyNumberFormat="1" applyFont="1"/>
    <xf numFmtId="0" fontId="75" fillId="0" borderId="0" xfId="62" applyFont="1"/>
    <xf numFmtId="10" fontId="75" fillId="0" borderId="0" xfId="62" applyNumberFormat="1" applyFont="1" applyAlignment="1">
      <alignment horizontal="left"/>
    </xf>
    <xf numFmtId="178" fontId="75" fillId="0" borderId="2" xfId="6" applyNumberFormat="1" applyFont="1" applyFill="1" applyBorder="1" applyAlignment="1">
      <alignment horizontal="left"/>
    </xf>
    <xf numFmtId="44" fontId="75" fillId="0" borderId="0" xfId="62" applyNumberFormat="1" applyFont="1"/>
    <xf numFmtId="166" fontId="92" fillId="2" borderId="35" xfId="17" applyFont="1" applyFill="1" applyBorder="1" applyAlignment="1"/>
    <xf numFmtId="0" fontId="85" fillId="61" borderId="37" xfId="0" applyFont="1" applyFill="1" applyBorder="1" applyAlignment="1">
      <alignment wrapText="1"/>
    </xf>
    <xf numFmtId="0" fontId="85" fillId="61" borderId="37" xfId="0" applyFont="1" applyFill="1" applyBorder="1"/>
    <xf numFmtId="1" fontId="72" fillId="0" borderId="37" xfId="60" applyNumberFormat="1" applyFont="1" applyBorder="1" applyAlignment="1">
      <alignment horizontal="center"/>
    </xf>
    <xf numFmtId="1" fontId="81" fillId="0" borderId="37" xfId="60" applyNumberFormat="1" applyFont="1" applyBorder="1" applyAlignment="1">
      <alignment horizontal="center"/>
    </xf>
    <xf numFmtId="1" fontId="76" fillId="0" borderId="37" xfId="60" applyNumberFormat="1" applyFont="1" applyBorder="1" applyAlignment="1">
      <alignment horizontal="center"/>
    </xf>
    <xf numFmtId="0" fontId="72" fillId="0" borderId="37" xfId="0" applyFont="1" applyBorder="1"/>
    <xf numFmtId="2" fontId="87" fillId="2" borderId="0" xfId="12" applyNumberFormat="1" applyFont="1" applyFill="1"/>
    <xf numFmtId="0" fontId="75" fillId="0" borderId="0" xfId="88" applyFont="1"/>
    <xf numFmtId="0" fontId="113" fillId="0" borderId="0" xfId="0" applyFont="1"/>
    <xf numFmtId="14" fontId="87" fillId="0" borderId="0" xfId="62" applyNumberFormat="1" applyFont="1" applyAlignment="1">
      <alignment horizontal="left"/>
    </xf>
    <xf numFmtId="14" fontId="87" fillId="0" borderId="0" xfId="12" applyNumberFormat="1" applyFont="1" applyAlignment="1">
      <alignment horizontal="left"/>
    </xf>
    <xf numFmtId="14" fontId="87" fillId="0" borderId="0" xfId="0" applyNumberFormat="1" applyFont="1" applyAlignment="1">
      <alignment horizontal="left"/>
    </xf>
    <xf numFmtId="2" fontId="88" fillId="0" borderId="0" xfId="12" applyNumberFormat="1" applyFont="1"/>
    <xf numFmtId="166" fontId="72" fillId="62" borderId="37" xfId="17" applyFont="1" applyFill="1" applyBorder="1"/>
    <xf numFmtId="0" fontId="72" fillId="0" borderId="36" xfId="13" applyFont="1" applyBorder="1" applyProtection="1">
      <protection hidden="1"/>
    </xf>
    <xf numFmtId="0" fontId="98" fillId="0" borderId="35" xfId="13" applyFont="1" applyBorder="1" applyAlignment="1" applyProtection="1">
      <alignment horizontal="right"/>
      <protection hidden="1"/>
    </xf>
    <xf numFmtId="0" fontId="72" fillId="0" borderId="37" xfId="0" applyFont="1" applyBorder="1" applyAlignment="1">
      <alignment horizontal="left" vertical="center" wrapText="1"/>
    </xf>
    <xf numFmtId="0" fontId="72" fillId="2" borderId="37" xfId="0" applyFont="1" applyFill="1" applyBorder="1" applyAlignment="1">
      <alignment horizontal="center" vertical="center"/>
    </xf>
    <xf numFmtId="0" fontId="72" fillId="0" borderId="37" xfId="0" applyFont="1" applyBorder="1" applyAlignment="1">
      <alignment horizontal="center" vertical="center"/>
    </xf>
    <xf numFmtId="4" fontId="76" fillId="62" borderId="37" xfId="61" applyNumberFormat="1" applyFont="1" applyFill="1" applyBorder="1" applyAlignment="1" applyProtection="1">
      <alignment horizontal="center" vertical="center"/>
      <protection hidden="1"/>
    </xf>
    <xf numFmtId="167" fontId="72" fillId="0" borderId="37" xfId="8" applyFont="1" applyBorder="1" applyAlignment="1">
      <alignment horizontal="left" vertical="center"/>
    </xf>
    <xf numFmtId="44" fontId="76" fillId="63" borderId="37" xfId="65" applyFont="1" applyFill="1" applyBorder="1" applyAlignment="1" applyProtection="1">
      <alignment horizontal="left" vertical="center"/>
      <protection locked="0"/>
    </xf>
    <xf numFmtId="166" fontId="72" fillId="0" borderId="37" xfId="17" applyFont="1" applyBorder="1" applyAlignment="1">
      <alignment horizontal="left" vertical="center"/>
    </xf>
    <xf numFmtId="167" fontId="77" fillId="0" borderId="0" xfId="8" applyFont="1" applyAlignment="1">
      <alignment horizontal="center"/>
    </xf>
    <xf numFmtId="2" fontId="72" fillId="0" borderId="37" xfId="0" applyNumberFormat="1" applyFont="1" applyBorder="1"/>
    <xf numFmtId="0" fontId="72" fillId="0" borderId="4" xfId="0" applyFont="1" applyBorder="1" applyAlignment="1">
      <alignment vertical="center"/>
    </xf>
    <xf numFmtId="43" fontId="77" fillId="0" borderId="0" xfId="0" applyNumberFormat="1" applyFont="1"/>
    <xf numFmtId="173" fontId="77" fillId="2" borderId="37" xfId="8" applyNumberFormat="1" applyFont="1" applyFill="1" applyBorder="1" applyAlignment="1">
      <alignment horizontal="center"/>
    </xf>
    <xf numFmtId="173" fontId="77" fillId="62" borderId="37" xfId="8" applyNumberFormat="1" applyFont="1" applyFill="1" applyBorder="1" applyAlignment="1">
      <alignment horizontal="center"/>
    </xf>
    <xf numFmtId="0" fontId="75" fillId="0" borderId="0" xfId="0" applyFont="1" applyAlignment="1">
      <alignment wrapText="1"/>
    </xf>
    <xf numFmtId="0" fontId="72" fillId="0" borderId="0" xfId="0" applyFont="1" applyAlignment="1">
      <alignment horizontal="right"/>
    </xf>
    <xf numFmtId="0" fontId="77" fillId="0" borderId="36" xfId="0" applyFont="1" applyBorder="1"/>
    <xf numFmtId="0" fontId="77" fillId="0" borderId="38" xfId="0" applyFont="1" applyBorder="1"/>
    <xf numFmtId="0" fontId="77" fillId="0" borderId="38" xfId="0" applyFont="1" applyBorder="1" applyAlignment="1">
      <alignment horizontal="center"/>
    </xf>
    <xf numFmtId="0" fontId="75" fillId="0" borderId="0" xfId="0" applyFont="1" applyAlignment="1">
      <alignment vertical="center"/>
    </xf>
    <xf numFmtId="0" fontId="75" fillId="0" borderId="0" xfId="0" applyFont="1" applyAlignment="1">
      <alignment vertical="center" wrapText="1"/>
    </xf>
    <xf numFmtId="0" fontId="85" fillId="61" borderId="37" xfId="52888" applyFont="1" applyFill="1" applyBorder="1" applyAlignment="1">
      <alignment horizontal="left" vertical="top" wrapText="1"/>
    </xf>
    <xf numFmtId="43" fontId="72" fillId="0" borderId="37" xfId="0" applyNumberFormat="1" applyFont="1" applyBorder="1" applyAlignment="1">
      <alignment horizontal="center"/>
    </xf>
    <xf numFmtId="167" fontId="72" fillId="0" borderId="0" xfId="0" applyNumberFormat="1" applyFont="1"/>
    <xf numFmtId="9" fontId="72" fillId="2" borderId="37" xfId="15" applyFont="1" applyFill="1" applyBorder="1" applyAlignment="1">
      <alignment horizontal="center" vertical="center"/>
    </xf>
    <xf numFmtId="9" fontId="77" fillId="0" borderId="37" xfId="0" applyNumberFormat="1" applyFont="1" applyBorder="1" applyAlignment="1">
      <alignment horizontal="center"/>
    </xf>
    <xf numFmtId="0" fontId="77" fillId="0" borderId="37" xfId="88" applyFont="1" applyBorder="1"/>
    <xf numFmtId="49" fontId="81" fillId="0" borderId="37" xfId="16" applyNumberFormat="1" applyFont="1" applyBorder="1" applyAlignment="1">
      <alignment horizontal="center"/>
    </xf>
    <xf numFmtId="0" fontId="72" fillId="0" borderId="37" xfId="10" applyFont="1" applyBorder="1"/>
    <xf numFmtId="0" fontId="72" fillId="62" borderId="38" xfId="10" applyFont="1" applyFill="1" applyBorder="1"/>
    <xf numFmtId="0" fontId="72" fillId="0" borderId="36" xfId="10" applyFont="1" applyBorder="1"/>
    <xf numFmtId="0" fontId="72" fillId="2" borderId="36" xfId="10" applyFont="1" applyFill="1" applyBorder="1"/>
    <xf numFmtId="0" fontId="72" fillId="2" borderId="38" xfId="10" applyFont="1" applyFill="1" applyBorder="1"/>
    <xf numFmtId="179" fontId="103" fillId="2" borderId="38" xfId="10" applyNumberFormat="1" applyFont="1" applyFill="1" applyBorder="1"/>
    <xf numFmtId="179" fontId="103" fillId="2" borderId="35" xfId="10" applyNumberFormat="1" applyFont="1" applyFill="1" applyBorder="1"/>
    <xf numFmtId="0" fontId="72" fillId="0" borderId="38" xfId="9" applyFont="1" applyBorder="1" applyAlignment="1" applyProtection="1">
      <alignment horizontal="left" vertical="top"/>
      <protection hidden="1"/>
    </xf>
    <xf numFmtId="0" fontId="72" fillId="0" borderId="39" xfId="0" applyFont="1" applyBorder="1"/>
    <xf numFmtId="0" fontId="91" fillId="0" borderId="0" xfId="0" applyFont="1" applyAlignment="1">
      <alignment horizontal="center"/>
    </xf>
    <xf numFmtId="0" fontId="0" fillId="0" borderId="0" xfId="0" applyAlignment="1">
      <alignment horizontal="center"/>
    </xf>
    <xf numFmtId="0" fontId="90" fillId="0" borderId="0" xfId="0" applyFont="1" applyAlignment="1">
      <alignment horizontal="center"/>
    </xf>
    <xf numFmtId="2" fontId="72" fillId="2" borderId="37" xfId="15" applyNumberFormat="1" applyFont="1" applyFill="1" applyBorder="1" applyAlignment="1">
      <alignment horizontal="center" vertical="center"/>
    </xf>
    <xf numFmtId="0" fontId="72" fillId="2" borderId="37" xfId="0" applyFont="1" applyFill="1" applyBorder="1" applyAlignment="1">
      <alignment horizontal="left" vertical="center" wrapText="1"/>
    </xf>
    <xf numFmtId="167" fontId="72" fillId="2" borderId="37" xfId="8" applyFont="1" applyFill="1" applyBorder="1" applyAlignment="1">
      <alignment horizontal="left" vertical="center"/>
    </xf>
    <xf numFmtId="166" fontId="72" fillId="2" borderId="37" xfId="17" applyFont="1" applyFill="1" applyBorder="1" applyAlignment="1">
      <alignment horizontal="left" vertical="center"/>
    </xf>
    <xf numFmtId="49" fontId="91" fillId="63" borderId="37" xfId="61" applyNumberFormat="1" applyFont="1" applyFill="1" applyBorder="1" applyAlignment="1" applyProtection="1">
      <alignment horizontal="left" vertical="top"/>
      <protection hidden="1"/>
    </xf>
    <xf numFmtId="2" fontId="85" fillId="61" borderId="37" xfId="88" applyNumberFormat="1" applyFont="1" applyFill="1" applyBorder="1" applyAlignment="1">
      <alignment vertical="top" wrapText="1"/>
    </xf>
    <xf numFmtId="3" fontId="72" fillId="2" borderId="37" xfId="8" applyNumberFormat="1" applyFont="1" applyFill="1" applyBorder="1" applyAlignment="1">
      <alignment horizontal="center"/>
    </xf>
    <xf numFmtId="4" fontId="72" fillId="2" borderId="37" xfId="8" applyNumberFormat="1" applyFont="1" applyFill="1" applyBorder="1" applyAlignment="1">
      <alignment horizontal="center"/>
    </xf>
    <xf numFmtId="0" fontId="5" fillId="0" borderId="37" xfId="0" applyFont="1" applyBorder="1"/>
    <xf numFmtId="3" fontId="77" fillId="2" borderId="37" xfId="8" applyNumberFormat="1" applyFont="1" applyFill="1" applyBorder="1" applyAlignment="1">
      <alignment horizontal="center"/>
    </xf>
    <xf numFmtId="4" fontId="77" fillId="2" borderId="37" xfId="8" applyNumberFormat="1" applyFont="1" applyFill="1" applyBorder="1" applyAlignment="1">
      <alignment horizontal="center"/>
    </xf>
    <xf numFmtId="166" fontId="77" fillId="2" borderId="37" xfId="17" applyFont="1" applyFill="1" applyBorder="1"/>
    <xf numFmtId="49" fontId="91" fillId="63" borderId="37" xfId="9" applyNumberFormat="1" applyFont="1" applyFill="1" applyBorder="1" applyAlignment="1" applyProtection="1">
      <alignment horizontal="left" vertical="top"/>
      <protection hidden="1"/>
    </xf>
    <xf numFmtId="1" fontId="81" fillId="0" borderId="36" xfId="0" applyNumberFormat="1" applyFont="1" applyBorder="1" applyAlignment="1">
      <alignment horizontal="left" vertical="center"/>
    </xf>
    <xf numFmtId="1" fontId="81" fillId="0" borderId="38" xfId="0" applyNumberFormat="1" applyFont="1" applyBorder="1" applyAlignment="1">
      <alignment horizontal="left" vertical="center"/>
    </xf>
    <xf numFmtId="1" fontId="81" fillId="0" borderId="38" xfId="0" applyNumberFormat="1" applyFont="1" applyBorder="1" applyAlignment="1">
      <alignment horizontal="center" vertical="center" wrapText="1"/>
    </xf>
    <xf numFmtId="1" fontId="81" fillId="0" borderId="35" xfId="0" applyNumberFormat="1" applyFont="1" applyBorder="1" applyAlignment="1">
      <alignment horizontal="center" vertical="center" wrapText="1"/>
    </xf>
    <xf numFmtId="2" fontId="85" fillId="61" borderId="37" xfId="0" applyNumberFormat="1" applyFont="1" applyFill="1" applyBorder="1" applyAlignment="1">
      <alignment horizontal="left" vertical="center" wrapText="1"/>
    </xf>
    <xf numFmtId="1" fontId="85" fillId="61" borderId="37" xfId="0" applyNumberFormat="1" applyFont="1" applyFill="1" applyBorder="1" applyAlignment="1">
      <alignment horizontal="center" vertical="center" wrapText="1"/>
    </xf>
    <xf numFmtId="9" fontId="91" fillId="62" borderId="37" xfId="60" applyNumberFormat="1" applyFont="1" applyFill="1" applyBorder="1" applyAlignment="1">
      <alignment horizontal="center" vertical="center"/>
    </xf>
    <xf numFmtId="0" fontId="85" fillId="61" borderId="37" xfId="0" applyFont="1" applyFill="1" applyBorder="1" applyAlignment="1">
      <alignment horizontal="left" vertical="center" wrapText="1"/>
    </xf>
    <xf numFmtId="2" fontId="85" fillId="61" borderId="37" xfId="0" applyNumberFormat="1" applyFont="1" applyFill="1" applyBorder="1" applyAlignment="1">
      <alignment horizontal="center" vertical="center" wrapText="1"/>
    </xf>
    <xf numFmtId="1" fontId="81" fillId="0" borderId="37" xfId="0" applyNumberFormat="1" applyFont="1" applyBorder="1" applyAlignment="1">
      <alignment horizontal="center" vertical="center" wrapText="1"/>
    </xf>
    <xf numFmtId="0" fontId="72" fillId="2" borderId="37" xfId="0" applyFont="1" applyFill="1" applyBorder="1" applyAlignment="1">
      <alignment vertical="center"/>
    </xf>
    <xf numFmtId="0" fontId="81" fillId="0" borderId="37" xfId="16" applyFont="1" applyBorder="1" applyAlignment="1">
      <alignment horizontal="left"/>
    </xf>
    <xf numFmtId="173" fontId="72" fillId="0" borderId="37" xfId="8" applyNumberFormat="1" applyFont="1" applyFill="1" applyBorder="1" applyAlignment="1">
      <alignment horizontal="center" vertical="center"/>
    </xf>
    <xf numFmtId="0" fontId="72" fillId="0" borderId="37" xfId="0" applyFont="1" applyBorder="1" applyAlignment="1">
      <alignment vertical="center"/>
    </xf>
    <xf numFmtId="173" fontId="77" fillId="0" borderId="37" xfId="8" applyNumberFormat="1" applyFont="1" applyFill="1" applyBorder="1" applyAlignment="1">
      <alignment horizontal="center"/>
    </xf>
    <xf numFmtId="49" fontId="72" fillId="0" borderId="37" xfId="0" applyNumberFormat="1" applyFont="1" applyBorder="1" applyAlignment="1">
      <alignment horizontal="center"/>
    </xf>
    <xf numFmtId="0" fontId="77" fillId="0" borderId="37" xfId="0" applyFont="1" applyBorder="1" applyAlignment="1">
      <alignment vertical="center"/>
    </xf>
    <xf numFmtId="173" fontId="77" fillId="0" borderId="37" xfId="8" applyNumberFormat="1" applyFont="1" applyFill="1" applyBorder="1" applyAlignment="1">
      <alignment horizontal="center" vertical="center"/>
    </xf>
    <xf numFmtId="1" fontId="85" fillId="61" borderId="37" xfId="0" applyNumberFormat="1" applyFont="1" applyFill="1" applyBorder="1" applyAlignment="1">
      <alignment horizontal="left"/>
    </xf>
    <xf numFmtId="1" fontId="85" fillId="61" borderId="37" xfId="0" applyNumberFormat="1" applyFont="1" applyFill="1" applyBorder="1" applyAlignment="1">
      <alignment horizontal="center"/>
    </xf>
    <xf numFmtId="9" fontId="92" fillId="61" borderId="32" xfId="15" applyFont="1" applyFill="1" applyBorder="1" applyAlignment="1">
      <alignment horizontal="center" vertical="top" wrapText="1"/>
    </xf>
    <xf numFmtId="2" fontId="85" fillId="61" borderId="32" xfId="0" applyNumberFormat="1" applyFont="1" applyFill="1" applyBorder="1" applyAlignment="1">
      <alignment horizontal="left" vertical="top" wrapText="1"/>
    </xf>
    <xf numFmtId="2" fontId="85" fillId="61" borderId="32" xfId="0" applyNumberFormat="1" applyFont="1" applyFill="1" applyBorder="1" applyAlignment="1">
      <alignment horizontal="left" vertical="top"/>
    </xf>
    <xf numFmtId="0" fontId="85" fillId="61" borderId="32" xfId="0" applyFont="1" applyFill="1" applyBorder="1" applyAlignment="1">
      <alignment horizontal="left" vertical="top" wrapText="1"/>
    </xf>
    <xf numFmtId="167" fontId="85" fillId="61" borderId="32" xfId="8" applyFont="1" applyFill="1" applyBorder="1" applyAlignment="1">
      <alignment horizontal="left" vertical="top" wrapText="1"/>
    </xf>
    <xf numFmtId="167" fontId="92" fillId="61" borderId="32" xfId="8" applyFont="1" applyFill="1" applyBorder="1" applyAlignment="1">
      <alignment horizontal="center" vertical="top" wrapText="1"/>
    </xf>
    <xf numFmtId="167" fontId="72" fillId="0" borderId="37" xfId="8" applyFont="1" applyBorder="1" applyAlignment="1">
      <alignment horizontal="right"/>
    </xf>
    <xf numFmtId="1" fontId="75" fillId="0" borderId="37" xfId="0" applyNumberFormat="1" applyFont="1" applyBorder="1" applyAlignment="1">
      <alignment horizontal="center"/>
    </xf>
    <xf numFmtId="1" fontId="5" fillId="0" borderId="37" xfId="0" applyNumberFormat="1" applyFont="1" applyBorder="1" applyAlignment="1">
      <alignment horizontal="center"/>
    </xf>
    <xf numFmtId="43" fontId="74" fillId="0" borderId="37" xfId="8" applyNumberFormat="1" applyFont="1" applyFill="1" applyBorder="1" applyAlignment="1">
      <alignment horizontal="center"/>
    </xf>
    <xf numFmtId="1" fontId="74" fillId="0" borderId="37" xfId="8" applyNumberFormat="1" applyFont="1" applyFill="1" applyBorder="1" applyAlignment="1">
      <alignment horizontal="center"/>
    </xf>
    <xf numFmtId="2" fontId="74" fillId="0" borderId="37" xfId="8" applyNumberFormat="1" applyFont="1" applyFill="1" applyBorder="1" applyAlignment="1">
      <alignment horizontal="center"/>
    </xf>
    <xf numFmtId="173" fontId="74" fillId="0" borderId="37" xfId="8" applyNumberFormat="1" applyFont="1" applyFill="1" applyBorder="1" applyAlignment="1">
      <alignment horizontal="center"/>
    </xf>
    <xf numFmtId="1" fontId="5" fillId="2" borderId="37" xfId="0" applyNumberFormat="1" applyFont="1" applyFill="1" applyBorder="1" applyAlignment="1">
      <alignment horizontal="center"/>
    </xf>
    <xf numFmtId="0" fontId="74" fillId="62" borderId="37" xfId="13" applyFont="1" applyFill="1" applyBorder="1" applyProtection="1">
      <protection hidden="1"/>
    </xf>
    <xf numFmtId="2" fontId="93" fillId="61" borderId="36" xfId="13" applyNumberFormat="1" applyFont="1" applyFill="1" applyBorder="1" applyAlignment="1" applyProtection="1">
      <alignment horizontal="left" vertical="center"/>
      <protection hidden="1"/>
    </xf>
    <xf numFmtId="2" fontId="89" fillId="61" borderId="38" xfId="11" applyNumberFormat="1" applyFont="1" applyFill="1" applyBorder="1" applyProtection="1">
      <protection hidden="1"/>
    </xf>
    <xf numFmtId="2" fontId="89" fillId="61" borderId="35" xfId="11" applyNumberFormat="1" applyFont="1" applyFill="1" applyBorder="1" applyProtection="1">
      <protection hidden="1"/>
    </xf>
    <xf numFmtId="2" fontId="72" fillId="0" borderId="36" xfId="11" applyNumberFormat="1" applyFont="1" applyBorder="1" applyProtection="1">
      <protection hidden="1"/>
    </xf>
    <xf numFmtId="0" fontId="72" fillId="0" borderId="35" xfId="0" applyFont="1" applyBorder="1"/>
    <xf numFmtId="2" fontId="72" fillId="0" borderId="35" xfId="11" applyNumberFormat="1" applyFont="1" applyBorder="1" applyProtection="1">
      <protection hidden="1"/>
    </xf>
    <xf numFmtId="0" fontId="77" fillId="0" borderId="35" xfId="0" applyFont="1" applyBorder="1"/>
    <xf numFmtId="177" fontId="77" fillId="0" borderId="37" xfId="11" applyNumberFormat="1" applyFont="1" applyBorder="1" applyAlignment="1" applyProtection="1">
      <alignment vertical="center"/>
      <protection hidden="1"/>
    </xf>
    <xf numFmtId="177" fontId="72" fillId="0" borderId="37" xfId="11" applyNumberFormat="1" applyFont="1" applyBorder="1" applyAlignment="1" applyProtection="1">
      <alignment vertical="center"/>
      <protection hidden="1"/>
    </xf>
    <xf numFmtId="10" fontId="77" fillId="0" borderId="35" xfId="0" applyNumberFormat="1" applyFont="1" applyBorder="1"/>
    <xf numFmtId="2" fontId="77" fillId="0" borderId="37" xfId="11" applyNumberFormat="1" applyFont="1" applyBorder="1" applyAlignment="1" applyProtection="1">
      <alignment horizontal="center"/>
      <protection hidden="1"/>
    </xf>
    <xf numFmtId="179" fontId="76" fillId="0" borderId="37" xfId="13" applyNumberFormat="1" applyFont="1" applyBorder="1" applyAlignment="1" applyProtection="1">
      <alignment horizontal="left" vertical="center"/>
      <protection hidden="1"/>
    </xf>
    <xf numFmtId="166" fontId="76" fillId="62" borderId="37" xfId="17" applyFont="1" applyFill="1" applyBorder="1" applyAlignment="1" applyProtection="1">
      <alignment horizontal="right" vertical="center"/>
      <protection hidden="1"/>
    </xf>
    <xf numFmtId="0" fontId="72" fillId="0" borderId="36" xfId="11" applyFont="1" applyBorder="1" applyAlignment="1" applyProtection="1">
      <alignment vertical="center"/>
      <protection hidden="1"/>
    </xf>
    <xf numFmtId="10" fontId="72" fillId="62" borderId="37" xfId="11" applyNumberFormat="1" applyFont="1" applyFill="1" applyBorder="1" applyAlignment="1" applyProtection="1">
      <alignment vertical="center"/>
      <protection hidden="1"/>
    </xf>
    <xf numFmtId="0" fontId="72" fillId="0" borderId="38" xfId="0" applyFont="1" applyBorder="1"/>
    <xf numFmtId="0" fontId="77" fillId="0" borderId="36" xfId="13" applyFont="1" applyBorder="1" applyAlignment="1" applyProtection="1">
      <alignment vertical="center"/>
      <protection hidden="1"/>
    </xf>
    <xf numFmtId="10" fontId="77" fillId="0" borderId="37" xfId="15" applyNumberFormat="1" applyFont="1" applyFill="1" applyBorder="1" applyAlignment="1"/>
    <xf numFmtId="0" fontId="93" fillId="61" borderId="36" xfId="13" applyFont="1" applyFill="1" applyBorder="1" applyAlignment="1" applyProtection="1">
      <alignment horizontal="left" vertical="center"/>
      <protection hidden="1"/>
    </xf>
    <xf numFmtId="0" fontId="84" fillId="61" borderId="38" xfId="13" applyFont="1" applyFill="1" applyBorder="1" applyAlignment="1" applyProtection="1">
      <alignment horizontal="left" vertical="center"/>
      <protection hidden="1"/>
    </xf>
    <xf numFmtId="9" fontId="89" fillId="61" borderId="35" xfId="13" applyNumberFormat="1" applyFont="1" applyFill="1" applyBorder="1" applyAlignment="1" applyProtection="1">
      <alignment vertical="center"/>
      <protection hidden="1"/>
    </xf>
    <xf numFmtId="0" fontId="85" fillId="61" borderId="37" xfId="13" applyFont="1" applyFill="1" applyBorder="1" applyAlignment="1" applyProtection="1">
      <alignment horizontal="left" vertical="center"/>
      <protection hidden="1"/>
    </xf>
    <xf numFmtId="0" fontId="76" fillId="0" borderId="37" xfId="13" applyFont="1" applyBorder="1" applyAlignment="1" applyProtection="1">
      <alignment horizontal="left" vertical="center"/>
      <protection hidden="1"/>
    </xf>
    <xf numFmtId="2" fontId="76" fillId="2" borderId="37" xfId="13" applyNumberFormat="1" applyFont="1" applyFill="1" applyBorder="1" applyAlignment="1" applyProtection="1">
      <alignment horizontal="right" vertical="center"/>
      <protection hidden="1"/>
    </xf>
    <xf numFmtId="0" fontId="77" fillId="0" borderId="37" xfId="13" applyFont="1" applyBorder="1" applyAlignment="1" applyProtection="1">
      <alignment vertical="center"/>
      <protection hidden="1"/>
    </xf>
    <xf numFmtId="2" fontId="77" fillId="0" borderId="37" xfId="13" applyNumberFormat="1" applyFont="1" applyBorder="1" applyAlignment="1" applyProtection="1">
      <alignment vertical="center"/>
      <protection hidden="1"/>
    </xf>
    <xf numFmtId="0" fontId="71" fillId="0" borderId="37" xfId="13" applyFont="1" applyBorder="1" applyAlignment="1" applyProtection="1">
      <alignment vertical="center"/>
      <protection hidden="1"/>
    </xf>
    <xf numFmtId="2" fontId="76" fillId="6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0" fontId="72" fillId="0" borderId="37" xfId="13" applyFont="1" applyBorder="1" applyAlignment="1" applyProtection="1">
      <alignment vertical="center"/>
      <protection hidden="1"/>
    </xf>
    <xf numFmtId="10" fontId="76" fillId="0" borderId="37" xfId="15" applyNumberFormat="1" applyFont="1" applyFill="1" applyBorder="1" applyAlignment="1" applyProtection="1">
      <alignment vertical="center"/>
      <protection hidden="1"/>
    </xf>
    <xf numFmtId="10" fontId="77" fillId="0" borderId="37" xfId="15" applyNumberFormat="1" applyFont="1" applyFill="1" applyBorder="1" applyAlignment="1" applyProtection="1">
      <alignment vertical="center"/>
      <protection hidden="1"/>
    </xf>
    <xf numFmtId="2" fontId="84" fillId="61" borderId="36" xfId="13" applyNumberFormat="1" applyFont="1" applyFill="1" applyBorder="1" applyAlignment="1" applyProtection="1">
      <alignment horizontal="left" vertical="center" wrapText="1"/>
      <protection hidden="1"/>
    </xf>
    <xf numFmtId="2" fontId="106" fillId="61" borderId="38" xfId="13" applyNumberFormat="1" applyFont="1" applyFill="1" applyBorder="1" applyAlignment="1" applyProtection="1">
      <alignment horizontal="center" wrapText="1"/>
      <protection hidden="1"/>
    </xf>
    <xf numFmtId="2" fontId="106" fillId="61" borderId="35" xfId="13" applyNumberFormat="1" applyFont="1" applyFill="1" applyBorder="1" applyAlignment="1" applyProtection="1">
      <alignment horizontal="right" wrapText="1"/>
      <protection hidden="1"/>
    </xf>
    <xf numFmtId="2" fontId="97" fillId="0" borderId="38" xfId="3" applyNumberFormat="1" applyFont="1" applyFill="1" applyBorder="1" applyAlignment="1" applyProtection="1">
      <alignment horizontal="center" vertical="center"/>
      <protection hidden="1"/>
    </xf>
    <xf numFmtId="2" fontId="97" fillId="0" borderId="35" xfId="3" applyNumberFormat="1" applyFont="1" applyFill="1" applyBorder="1" applyAlignment="1" applyProtection="1">
      <alignment horizontal="right" vertical="center"/>
      <protection hidden="1"/>
    </xf>
    <xf numFmtId="175" fontId="78" fillId="0" borderId="39" xfId="0" applyNumberFormat="1" applyFont="1" applyBorder="1" applyAlignment="1">
      <alignment horizontal="center" vertical="center"/>
    </xf>
    <xf numFmtId="2" fontId="114"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99" fillId="0" borderId="35" xfId="15" applyNumberFormat="1" applyFont="1" applyFill="1" applyBorder="1" applyAlignment="1" applyProtection="1">
      <alignment horizontal="right"/>
      <protection hidden="1"/>
    </xf>
    <xf numFmtId="0" fontId="77"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99" fillId="0" borderId="38" xfId="13" applyFont="1" applyBorder="1" applyAlignment="1" applyProtection="1">
      <alignment horizontal="right"/>
      <protection hidden="1"/>
    </xf>
    <xf numFmtId="0" fontId="99" fillId="0" borderId="35" xfId="13" applyFont="1" applyBorder="1" applyAlignment="1" applyProtection="1">
      <alignment horizontal="right"/>
      <protection hidden="1"/>
    </xf>
    <xf numFmtId="0" fontId="76" fillId="0" borderId="36" xfId="13" applyFont="1" applyBorder="1" applyProtection="1">
      <protection hidden="1"/>
    </xf>
    <xf numFmtId="10" fontId="98" fillId="62" borderId="37" xfId="15" applyNumberFormat="1" applyFont="1" applyFill="1" applyBorder="1" applyAlignment="1" applyProtection="1">
      <alignment horizontal="right"/>
      <protection hidden="1"/>
    </xf>
    <xf numFmtId="0" fontId="98" fillId="0" borderId="38" xfId="13" applyFont="1" applyBorder="1" applyAlignment="1" applyProtection="1">
      <alignment horizontal="center"/>
      <protection hidden="1"/>
    </xf>
    <xf numFmtId="175" fontId="100" fillId="0" borderId="37" xfId="15" applyNumberFormat="1" applyFont="1" applyFill="1" applyBorder="1" applyAlignment="1" applyProtection="1">
      <alignment horizontal="center"/>
      <protection hidden="1"/>
    </xf>
    <xf numFmtId="0" fontId="74" fillId="0" borderId="36" xfId="13" applyFont="1" applyBorder="1" applyProtection="1">
      <protection hidden="1"/>
    </xf>
    <xf numFmtId="10" fontId="99" fillId="0" borderId="38" xfId="13" applyNumberFormat="1" applyFont="1" applyBorder="1" applyAlignment="1" applyProtection="1">
      <alignment horizontal="right"/>
      <protection hidden="1"/>
    </xf>
    <xf numFmtId="175" fontId="98" fillId="0" borderId="35" xfId="15" applyNumberFormat="1" applyFont="1" applyFill="1" applyBorder="1" applyAlignment="1" applyProtection="1">
      <alignment horizontal="right"/>
      <protection hidden="1"/>
    </xf>
    <xf numFmtId="9" fontId="76" fillId="62" borderId="37" xfId="15" applyFont="1" applyFill="1" applyBorder="1" applyAlignment="1" applyProtection="1">
      <alignment horizontal="center"/>
      <protection hidden="1"/>
    </xf>
    <xf numFmtId="0" fontId="108" fillId="0" borderId="38" xfId="13" applyFont="1" applyBorder="1" applyAlignment="1" applyProtection="1">
      <alignment horizontal="center"/>
      <protection hidden="1"/>
    </xf>
    <xf numFmtId="169" fontId="98" fillId="0" borderId="38" xfId="13" applyNumberFormat="1" applyFont="1" applyBorder="1" applyAlignment="1" applyProtection="1">
      <alignment horizontal="center"/>
      <protection hidden="1"/>
    </xf>
    <xf numFmtId="165" fontId="98" fillId="0" borderId="38" xfId="13" applyNumberFormat="1" applyFont="1" applyBorder="1" applyAlignment="1" applyProtection="1">
      <alignment horizontal="center"/>
      <protection hidden="1"/>
    </xf>
    <xf numFmtId="0" fontId="72" fillId="62" borderId="36" xfId="13" applyFont="1" applyFill="1" applyBorder="1" applyProtection="1">
      <protection hidden="1"/>
    </xf>
    <xf numFmtId="0" fontId="98" fillId="62" borderId="38" xfId="13" applyFont="1" applyFill="1" applyBorder="1" applyAlignment="1" applyProtection="1">
      <alignment horizontal="center"/>
      <protection hidden="1"/>
    </xf>
    <xf numFmtId="0" fontId="98" fillId="62" borderId="35" xfId="13" applyFont="1" applyFill="1" applyBorder="1" applyAlignment="1" applyProtection="1">
      <alignment horizontal="right"/>
      <protection hidden="1"/>
    </xf>
    <xf numFmtId="167" fontId="98" fillId="0" borderId="35" xfId="8" applyFont="1" applyFill="1" applyBorder="1" applyAlignment="1" applyProtection="1">
      <alignment horizontal="right"/>
      <protection hidden="1"/>
    </xf>
    <xf numFmtId="10" fontId="98" fillId="0" borderId="35" xfId="15" applyNumberFormat="1" applyFont="1" applyFill="1" applyBorder="1" applyAlignment="1" applyProtection="1">
      <alignment horizontal="right"/>
      <protection hidden="1"/>
    </xf>
    <xf numFmtId="10" fontId="98" fillId="62" borderId="35" xfId="15" applyNumberFormat="1" applyFont="1" applyFill="1" applyBorder="1" applyAlignment="1" applyProtection="1">
      <alignment horizontal="right"/>
      <protection hidden="1"/>
    </xf>
    <xf numFmtId="0" fontId="98" fillId="0" borderId="38" xfId="13" applyFont="1" applyBorder="1" applyProtection="1">
      <protection hidden="1"/>
    </xf>
    <xf numFmtId="169" fontId="103" fillId="0" borderId="38" xfId="13" applyNumberFormat="1" applyFont="1" applyBorder="1" applyProtection="1">
      <protection hidden="1"/>
    </xf>
    <xf numFmtId="169" fontId="98" fillId="0" borderId="35" xfId="13" applyNumberFormat="1" applyFont="1" applyBorder="1" applyAlignment="1" applyProtection="1">
      <alignment horizontal="right"/>
      <protection hidden="1"/>
    </xf>
    <xf numFmtId="0" fontId="103" fillId="0" borderId="39" xfId="0" applyFont="1" applyBorder="1" applyAlignment="1">
      <alignment horizontal="right"/>
    </xf>
    <xf numFmtId="0" fontId="80" fillId="0" borderId="36" xfId="13" applyFont="1" applyBorder="1" applyProtection="1">
      <protection hidden="1"/>
    </xf>
    <xf numFmtId="169" fontId="99" fillId="0" borderId="38" xfId="13" applyNumberFormat="1" applyFont="1" applyBorder="1" applyProtection="1">
      <protection hidden="1"/>
    </xf>
    <xf numFmtId="169" fontId="99" fillId="0" borderId="35" xfId="13" applyNumberFormat="1" applyFont="1" applyBorder="1" applyAlignment="1" applyProtection="1">
      <alignment horizontal="right"/>
      <protection hidden="1"/>
    </xf>
    <xf numFmtId="2" fontId="72" fillId="0" borderId="36" xfId="13" applyNumberFormat="1" applyFont="1" applyBorder="1" applyAlignment="1" applyProtection="1">
      <alignment vertical="center"/>
      <protection hidden="1"/>
    </xf>
    <xf numFmtId="0" fontId="101" fillId="0" borderId="36" xfId="13" applyFont="1" applyBorder="1" applyProtection="1">
      <protection hidden="1"/>
    </xf>
    <xf numFmtId="9" fontId="77" fillId="0" borderId="37" xfId="15" applyFont="1" applyBorder="1" applyAlignment="1">
      <alignment horizontal="center"/>
    </xf>
    <xf numFmtId="169" fontId="108" fillId="0" borderId="38" xfId="13" applyNumberFormat="1" applyFont="1" applyBorder="1" applyProtection="1">
      <protection hidden="1"/>
    </xf>
    <xf numFmtId="0" fontId="74" fillId="62" borderId="37" xfId="10" applyFont="1" applyFill="1" applyBorder="1"/>
    <xf numFmtId="0" fontId="85" fillId="61" borderId="37" xfId="58" applyFont="1" applyFill="1" applyBorder="1" applyAlignment="1">
      <alignment horizontal="left" vertical="top" wrapText="1"/>
    </xf>
    <xf numFmtId="0" fontId="5" fillId="0" borderId="37" xfId="0" applyFont="1" applyBorder="1" applyAlignment="1">
      <alignment horizontal="left" vertical="center"/>
    </xf>
    <xf numFmtId="0" fontId="72" fillId="0" borderId="37" xfId="0" applyFont="1" applyBorder="1" applyAlignment="1">
      <alignment horizontal="center"/>
    </xf>
    <xf numFmtId="44" fontId="76" fillId="63" borderId="37" xfId="65" applyFont="1" applyFill="1" applyBorder="1" applyAlignment="1" applyProtection="1">
      <protection locked="0"/>
    </xf>
    <xf numFmtId="167" fontId="77" fillId="0" borderId="37" xfId="8" applyFont="1" applyBorder="1"/>
    <xf numFmtId="0" fontId="84" fillId="61" borderId="36" xfId="9" applyFont="1" applyFill="1" applyBorder="1" applyAlignment="1" applyProtection="1">
      <alignment horizontal="left" vertical="center"/>
      <protection hidden="1"/>
    </xf>
    <xf numFmtId="0" fontId="89" fillId="61" borderId="38" xfId="10" applyFont="1" applyFill="1" applyBorder="1"/>
    <xf numFmtId="0" fontId="107" fillId="61" borderId="38" xfId="10" applyFont="1" applyFill="1" applyBorder="1"/>
    <xf numFmtId="0" fontId="107" fillId="61" borderId="35" xfId="10" applyFont="1" applyFill="1" applyBorder="1"/>
    <xf numFmtId="0" fontId="72" fillId="0" borderId="36" xfId="9" applyFont="1" applyBorder="1" applyAlignment="1" applyProtection="1">
      <alignment horizontal="left"/>
      <protection hidden="1"/>
    </xf>
    <xf numFmtId="0" fontId="72" fillId="0" borderId="35" xfId="9" applyFont="1" applyBorder="1" applyAlignment="1" applyProtection="1">
      <alignment horizontal="left"/>
      <protection hidden="1"/>
    </xf>
    <xf numFmtId="0" fontId="72" fillId="0" borderId="37" xfId="9" applyFont="1" applyBorder="1" applyAlignment="1" applyProtection="1">
      <alignment horizontal="left"/>
      <protection hidden="1"/>
    </xf>
    <xf numFmtId="0" fontId="72" fillId="0" borderId="37" xfId="9" applyFont="1" applyBorder="1" applyAlignment="1" applyProtection="1">
      <alignment horizontal="center"/>
      <protection hidden="1"/>
    </xf>
    <xf numFmtId="179" fontId="103" fillId="62" borderId="37" xfId="10" applyNumberFormat="1" applyFont="1" applyFill="1" applyBorder="1"/>
    <xf numFmtId="0" fontId="72" fillId="62" borderId="37" xfId="10" applyFont="1" applyFill="1" applyBorder="1"/>
    <xf numFmtId="0" fontId="89" fillId="61" borderId="35" xfId="10" applyFont="1" applyFill="1" applyBorder="1"/>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center" vertical="top"/>
      <protection hidden="1"/>
    </xf>
    <xf numFmtId="0" fontId="72" fillId="62" borderId="36" xfId="10" applyFont="1" applyFill="1" applyBorder="1"/>
    <xf numFmtId="0" fontId="72" fillId="0" borderId="38" xfId="10" applyFont="1" applyBorder="1"/>
    <xf numFmtId="0" fontId="72" fillId="0" borderId="37" xfId="9" applyFont="1" applyBorder="1" applyAlignment="1" applyProtection="1">
      <alignment horizontal="left" vertical="center"/>
      <protection hidden="1"/>
    </xf>
    <xf numFmtId="0" fontId="72" fillId="0" borderId="36" xfId="9" applyFont="1" applyBorder="1" applyAlignment="1" applyProtection="1">
      <alignment horizontal="left" vertical="center"/>
      <protection hidden="1"/>
    </xf>
    <xf numFmtId="0" fontId="72" fillId="0" borderId="37" xfId="9" applyFont="1" applyBorder="1" applyAlignment="1" applyProtection="1">
      <alignment horizontal="left" wrapText="1"/>
      <protection hidden="1"/>
    </xf>
    <xf numFmtId="0" fontId="72" fillId="0" borderId="35" xfId="9" applyFont="1" applyBorder="1" applyAlignment="1" applyProtection="1">
      <alignment horizontal="left" wrapText="1"/>
      <protection hidden="1"/>
    </xf>
    <xf numFmtId="0" fontId="72" fillId="0" borderId="37" xfId="9" applyFont="1" applyBorder="1" applyAlignment="1" applyProtection="1">
      <alignment horizontal="right"/>
      <protection hidden="1"/>
    </xf>
    <xf numFmtId="0" fontId="72" fillId="2" borderId="37" xfId="10" applyFont="1" applyFill="1" applyBorder="1"/>
    <xf numFmtId="3" fontId="72" fillId="0" borderId="0" xfId="88" applyNumberFormat="1" applyFont="1"/>
    <xf numFmtId="0" fontId="72" fillId="0" borderId="37" xfId="10" applyFont="1" applyBorder="1" applyAlignment="1">
      <alignment vertical="center" wrapText="1"/>
    </xf>
    <xf numFmtId="0" fontId="72" fillId="62" borderId="38" xfId="10" applyFont="1" applyFill="1" applyBorder="1" applyAlignment="1">
      <alignment vertical="center"/>
    </xf>
    <xf numFmtId="179" fontId="103" fillId="62" borderId="37" xfId="10" applyNumberFormat="1" applyFont="1" applyFill="1" applyBorder="1" applyAlignment="1">
      <alignment vertical="center"/>
    </xf>
    <xf numFmtId="9" fontId="72" fillId="2" borderId="37" xfId="15" applyFont="1" applyFill="1" applyBorder="1" applyAlignment="1">
      <alignment horizontal="center"/>
    </xf>
    <xf numFmtId="2" fontId="86" fillId="2" borderId="0" xfId="12" applyNumberFormat="1" applyFont="1" applyFill="1"/>
    <xf numFmtId="167" fontId="72" fillId="62" borderId="37" xfId="8" applyFont="1" applyFill="1" applyBorder="1" applyAlignment="1">
      <alignment horizontal="center" vertical="center"/>
    </xf>
    <xf numFmtId="0" fontId="72" fillId="2" borderId="4" xfId="0" applyFont="1" applyFill="1" applyBorder="1"/>
    <xf numFmtId="173" fontId="85" fillId="61" borderId="36" xfId="8" applyNumberFormat="1" applyFont="1" applyFill="1" applyBorder="1" applyAlignment="1">
      <alignment horizontal="center"/>
    </xf>
    <xf numFmtId="173" fontId="85" fillId="61" borderId="35" xfId="8" applyNumberFormat="1" applyFont="1" applyFill="1" applyBorder="1" applyAlignment="1">
      <alignment horizontal="center"/>
    </xf>
    <xf numFmtId="2" fontId="85" fillId="61" borderId="36" xfId="0" applyNumberFormat="1" applyFont="1" applyFill="1" applyBorder="1" applyAlignment="1">
      <alignment horizontal="center" vertical="center" wrapText="1"/>
    </xf>
    <xf numFmtId="2" fontId="85" fillId="61" borderId="38" xfId="0" applyNumberFormat="1" applyFont="1" applyFill="1" applyBorder="1" applyAlignment="1">
      <alignment horizontal="center" vertical="center" wrapText="1"/>
    </xf>
    <xf numFmtId="2" fontId="85" fillId="61" borderId="35" xfId="0" applyNumberFormat="1" applyFont="1" applyFill="1" applyBorder="1" applyAlignment="1">
      <alignment horizontal="center" vertical="center" wrapText="1"/>
    </xf>
    <xf numFmtId="167" fontId="92" fillId="61" borderId="33" xfId="8" applyFont="1" applyFill="1" applyBorder="1" applyAlignment="1">
      <alignment horizontal="center" vertical="top" wrapText="1"/>
    </xf>
    <xf numFmtId="167" fontId="92" fillId="61" borderId="34" xfId="8" applyFont="1" applyFill="1" applyBorder="1" applyAlignment="1">
      <alignment horizontal="center" vertical="top" wrapText="1"/>
    </xf>
    <xf numFmtId="49" fontId="85" fillId="61" borderId="36" xfId="62" applyNumberFormat="1" applyFont="1" applyFill="1" applyBorder="1" applyAlignment="1">
      <alignment horizontal="left" vertical="top" wrapText="1"/>
    </xf>
    <xf numFmtId="49" fontId="85" fillId="61" borderId="38" xfId="62" applyNumberFormat="1" applyFont="1" applyFill="1" applyBorder="1" applyAlignment="1">
      <alignment horizontal="left" vertical="top" wrapText="1"/>
    </xf>
    <xf numFmtId="49" fontId="85" fillId="61" borderId="35" xfId="62" applyNumberFormat="1" applyFont="1" applyFill="1" applyBorder="1" applyAlignment="1">
      <alignment horizontal="left" vertical="top" wrapText="1"/>
    </xf>
    <xf numFmtId="0" fontId="72" fillId="0" borderId="36" xfId="0" applyFont="1" applyBorder="1" applyAlignment="1">
      <alignment horizontal="left"/>
    </xf>
    <xf numFmtId="0" fontId="72" fillId="0" borderId="35" xfId="0" applyFont="1" applyBorder="1" applyAlignment="1">
      <alignment horizontal="left"/>
    </xf>
    <xf numFmtId="0" fontId="77" fillId="0" borderId="36" xfId="13" applyFont="1" applyBorder="1" applyAlignment="1" applyProtection="1">
      <alignment horizontal="left" vertical="center"/>
      <protection hidden="1"/>
    </xf>
    <xf numFmtId="0" fontId="77" fillId="0" borderId="35" xfId="13" applyFont="1" applyBorder="1" applyAlignment="1" applyProtection="1">
      <alignment horizontal="left" vertical="center"/>
      <protection hidden="1"/>
    </xf>
    <xf numFmtId="2" fontId="106" fillId="61" borderId="37" xfId="13" applyNumberFormat="1" applyFont="1" applyFill="1" applyBorder="1" applyAlignment="1" applyProtection="1">
      <alignment horizontal="center" vertical="center" wrapText="1"/>
      <protection hidden="1"/>
    </xf>
    <xf numFmtId="2" fontId="106" fillId="61" borderId="36" xfId="3" applyNumberFormat="1" applyFont="1" applyFill="1" applyBorder="1" applyAlignment="1" applyProtection="1">
      <alignment horizontal="center" vertical="center" wrapText="1"/>
      <protection hidden="1"/>
    </xf>
    <xf numFmtId="0" fontId="85" fillId="61" borderId="35" xfId="0" applyFont="1" applyFill="1" applyBorder="1" applyAlignment="1">
      <alignment horizontal="center" vertical="center" wrapText="1"/>
    </xf>
    <xf numFmtId="0" fontId="72" fillId="0" borderId="0" xfId="0" applyFont="1" applyAlignment="1">
      <alignment horizontal="left" vertical="top" wrapText="1"/>
    </xf>
    <xf numFmtId="2" fontId="106" fillId="61" borderId="36" xfId="13" applyNumberFormat="1" applyFont="1" applyFill="1" applyBorder="1" applyAlignment="1" applyProtection="1">
      <alignment horizontal="center" vertical="center" wrapText="1"/>
      <protection hidden="1"/>
    </xf>
    <xf numFmtId="2" fontId="106" fillId="61" borderId="38" xfId="13" applyNumberFormat="1" applyFont="1" applyFill="1" applyBorder="1" applyAlignment="1" applyProtection="1">
      <alignment horizontal="center" vertical="center" wrapText="1"/>
      <protection hidden="1"/>
    </xf>
    <xf numFmtId="2" fontId="106" fillId="61" borderId="35" xfId="13" applyNumberFormat="1" applyFont="1" applyFill="1" applyBorder="1" applyAlignment="1" applyProtection="1">
      <alignment horizontal="center" vertical="center" wrapText="1"/>
      <protection hidden="1"/>
    </xf>
    <xf numFmtId="0" fontId="89" fillId="61" borderId="35" xfId="0" applyFont="1" applyFill="1" applyBorder="1" applyAlignment="1">
      <alignment horizontal="center" vertical="center" wrapText="1"/>
    </xf>
    <xf numFmtId="0" fontId="72" fillId="62" borderId="36" xfId="10" applyFont="1" applyFill="1" applyBorder="1" applyAlignment="1">
      <alignment horizontal="left"/>
    </xf>
    <xf numFmtId="0" fontId="72" fillId="62" borderId="38" xfId="10" applyFont="1" applyFill="1" applyBorder="1" applyAlignment="1">
      <alignment horizontal="left"/>
    </xf>
    <xf numFmtId="0" fontId="72" fillId="62" borderId="35" xfId="10" applyFont="1" applyFill="1" applyBorder="1" applyAlignment="1">
      <alignment horizontal="left"/>
    </xf>
    <xf numFmtId="0" fontId="72" fillId="0" borderId="36" xfId="9" applyFont="1" applyBorder="1" applyAlignment="1" applyProtection="1">
      <alignment horizontal="center"/>
      <protection hidden="1"/>
    </xf>
    <xf numFmtId="0" fontId="72" fillId="0" borderId="38" xfId="9" applyFont="1" applyBorder="1" applyAlignment="1" applyProtection="1">
      <alignment horizontal="center"/>
      <protection hidden="1"/>
    </xf>
    <xf numFmtId="0" fontId="72" fillId="0" borderId="35" xfId="9" applyFont="1" applyBorder="1" applyAlignment="1" applyProtection="1">
      <alignment horizontal="center"/>
      <protection hidden="1"/>
    </xf>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left" vertical="top"/>
      <protection hidden="1"/>
    </xf>
    <xf numFmtId="0" fontId="72" fillId="0" borderId="36" xfId="10" applyFont="1" applyBorder="1" applyAlignment="1">
      <alignment horizontal="left"/>
    </xf>
    <xf numFmtId="0" fontId="72" fillId="0" borderId="35" xfId="10" applyFont="1" applyBorder="1" applyAlignment="1">
      <alignment horizontal="left"/>
    </xf>
    <xf numFmtId="0" fontId="115" fillId="0" borderId="0" xfId="0" applyFont="1" applyAlignment="1"/>
    <xf numFmtId="0" fontId="103" fillId="62" borderId="37" xfId="10" applyNumberFormat="1" applyFont="1" applyFill="1" applyBorder="1" applyAlignment="1">
      <alignment horizontal="left" vertical="center"/>
    </xf>
    <xf numFmtId="0" fontId="103" fillId="0" borderId="37" xfId="10" applyNumberFormat="1" applyFont="1" applyFill="1" applyBorder="1"/>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BC77A2B5-2373-4D94-94C5-AC7395A218A2}"/>
    <cellStyle name="Standaard 16" xfId="52886" xr:uid="{84D41E3E-788F-450A-9D30-6E61B223976A}"/>
    <cellStyle name="Standaard 17" xfId="52887" xr:uid="{2E7C2095-E3FD-4A35-8D39-9FE02698DA8D}"/>
    <cellStyle name="Standaard 18" xfId="52889" xr:uid="{C857A39C-C11F-4CC9-BCB3-86E33DE9DDD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2 5" xfId="52888" xr:uid="{51D8EBBD-7D52-4EF1-86FE-282259DB4B1E}"/>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46</xdr:row>
      <xdr:rowOff>91440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4404"/>
          <a:ext cx="11170920" cy="6619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juli 2024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a:t>
          </a:r>
          <a:r>
            <a:rPr lang="nl-NL" sz="1200" b="0">
              <a:solidFill>
                <a:sysClr val="windowText" lastClr="000000"/>
              </a:solidFill>
              <a:effectLst/>
              <a:latin typeface="+mn-lt"/>
              <a:ea typeface="+mn-ea"/>
              <a:cs typeface="+mn-cs"/>
            </a:rPr>
            <a:t>met 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42</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nholland.sharepoint.com/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nholland.sharepoint.com/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nholland.sharepoint.com/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holland.sharepoint.com/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ersteldeExterneKoppeling1?6E75E2C7" TargetMode="External"/><Relationship Id="rId1" Type="http://schemas.openxmlformats.org/officeDocument/2006/relationships/externalLinkPath" Target="file:///\\6E75E2C7\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holland.sharepoint.com/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holland.sharepoint.com/%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holland.sharepoint.com/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holland.sharepoint.com/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AtirLLSProductie/Atir/Projecten%20algemeen/In%20behandeling/GVB/1.%202018/1.%20Stations/1.%20CSU/calculatiemodellen/Calculatiemodel%20perceel%202%20CSU%20per%201%20juli%202019%20def%20aanpas%20windschermen%20CV1.xlsx?D8AA4ED1" TargetMode="External"/><Relationship Id="rId1" Type="http://schemas.openxmlformats.org/officeDocument/2006/relationships/externalLinkPath" Target="file:///\\D8AA4ED1\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row>
        <row r="9">
          <cell r="N9">
            <v>0</v>
          </cell>
          <cell r="O9">
            <v>0</v>
          </cell>
          <cell r="P9">
            <v>0</v>
          </cell>
          <cell r="Q9">
            <v>0</v>
          </cell>
          <cell r="R9">
            <v>0</v>
          </cell>
          <cell r="S9">
            <v>0</v>
          </cell>
          <cell r="T9">
            <v>0</v>
          </cell>
        </row>
        <row r="10">
          <cell r="N10">
            <v>0</v>
          </cell>
          <cell r="O10">
            <v>0</v>
          </cell>
          <cell r="P10">
            <v>0</v>
          </cell>
          <cell r="Q10">
            <v>0</v>
          </cell>
          <cell r="R10">
            <v>0</v>
          </cell>
          <cell r="S10">
            <v>0</v>
          </cell>
          <cell r="T10">
            <v>0</v>
          </cell>
        </row>
        <row r="11">
          <cell r="N11">
            <v>0</v>
          </cell>
          <cell r="O11">
            <v>0</v>
          </cell>
          <cell r="P11">
            <v>0</v>
          </cell>
          <cell r="Q11">
            <v>0</v>
          </cell>
          <cell r="R11">
            <v>0</v>
          </cell>
          <cell r="S11">
            <v>0</v>
          </cell>
          <cell r="T11">
            <v>0</v>
          </cell>
        </row>
        <row r="12">
          <cell r="N12">
            <v>0</v>
          </cell>
          <cell r="O12">
            <v>0</v>
          </cell>
          <cell r="P12">
            <v>0</v>
          </cell>
          <cell r="Q12">
            <v>0</v>
          </cell>
          <cell r="R12">
            <v>0</v>
          </cell>
          <cell r="S12">
            <v>0</v>
          </cell>
          <cell r="T12">
            <v>0</v>
          </cell>
        </row>
        <row r="13">
          <cell r="N13">
            <v>0</v>
          </cell>
          <cell r="O13">
            <v>0</v>
          </cell>
          <cell r="P13">
            <v>0</v>
          </cell>
          <cell r="Q13">
            <v>0</v>
          </cell>
          <cell r="R13">
            <v>0</v>
          </cell>
          <cell r="S13">
            <v>0</v>
          </cell>
          <cell r="T13">
            <v>0</v>
          </cell>
        </row>
        <row r="14">
          <cell r="N14">
            <v>0</v>
          </cell>
          <cell r="O14">
            <v>0</v>
          </cell>
          <cell r="P14">
            <v>0</v>
          </cell>
          <cell r="Q14">
            <v>0</v>
          </cell>
          <cell r="R14">
            <v>0</v>
          </cell>
          <cell r="S14">
            <v>0</v>
          </cell>
          <cell r="T14">
            <v>0</v>
          </cell>
        </row>
        <row r="15">
          <cell r="N15">
            <v>0</v>
          </cell>
          <cell r="O15">
            <v>0</v>
          </cell>
          <cell r="P15">
            <v>0</v>
          </cell>
          <cell r="Q15">
            <v>0</v>
          </cell>
          <cell r="R15">
            <v>0</v>
          </cell>
          <cell r="S15">
            <v>0</v>
          </cell>
          <cell r="T15">
            <v>0</v>
          </cell>
        </row>
        <row r="16">
          <cell r="N16">
            <v>0</v>
          </cell>
          <cell r="O16">
            <v>0</v>
          </cell>
          <cell r="P16">
            <v>0</v>
          </cell>
          <cell r="Q16">
            <v>0</v>
          </cell>
          <cell r="R16">
            <v>0</v>
          </cell>
          <cell r="S16">
            <v>0</v>
          </cell>
          <cell r="T16">
            <v>0</v>
          </cell>
        </row>
        <row r="17">
          <cell r="N17">
            <v>0</v>
          </cell>
          <cell r="O17">
            <v>0</v>
          </cell>
          <cell r="P17">
            <v>0</v>
          </cell>
          <cell r="Q17">
            <v>0</v>
          </cell>
          <cell r="R17">
            <v>0</v>
          </cell>
          <cell r="S17">
            <v>0</v>
          </cell>
          <cell r="T17">
            <v>0</v>
          </cell>
        </row>
        <row r="18">
          <cell r="N18">
            <v>0</v>
          </cell>
          <cell r="O18">
            <v>0</v>
          </cell>
          <cell r="P18">
            <v>0</v>
          </cell>
          <cell r="Q18">
            <v>0</v>
          </cell>
          <cell r="R18">
            <v>0</v>
          </cell>
          <cell r="S18">
            <v>0</v>
          </cell>
          <cell r="T18">
            <v>0</v>
          </cell>
        </row>
        <row r="19">
          <cell r="N19">
            <v>0</v>
          </cell>
          <cell r="O19">
            <v>0</v>
          </cell>
          <cell r="P19">
            <v>0</v>
          </cell>
          <cell r="Q19">
            <v>0</v>
          </cell>
          <cell r="R19">
            <v>0</v>
          </cell>
          <cell r="S19">
            <v>0</v>
          </cell>
          <cell r="T19">
            <v>0</v>
          </cell>
        </row>
        <row r="20">
          <cell r="N20">
            <v>0</v>
          </cell>
          <cell r="O20">
            <v>0</v>
          </cell>
          <cell r="P20">
            <v>0</v>
          </cell>
          <cell r="Q20">
            <v>0</v>
          </cell>
          <cell r="R20">
            <v>0</v>
          </cell>
          <cell r="S20">
            <v>0</v>
          </cell>
          <cell r="T20">
            <v>0</v>
          </cell>
        </row>
        <row r="21">
          <cell r="N21">
            <v>0</v>
          </cell>
          <cell r="O21">
            <v>0</v>
          </cell>
          <cell r="P21">
            <v>0</v>
          </cell>
          <cell r="Q21">
            <v>0</v>
          </cell>
          <cell r="R21">
            <v>0</v>
          </cell>
          <cell r="S21">
            <v>0</v>
          </cell>
          <cell r="T21">
            <v>0</v>
          </cell>
        </row>
        <row r="22">
          <cell r="N22">
            <v>0</v>
          </cell>
          <cell r="O22">
            <v>0</v>
          </cell>
          <cell r="P22">
            <v>0</v>
          </cell>
          <cell r="Q22">
            <v>0</v>
          </cell>
          <cell r="R22">
            <v>0</v>
          </cell>
          <cell r="S22">
            <v>0</v>
          </cell>
          <cell r="T22">
            <v>0</v>
          </cell>
        </row>
        <row r="23">
          <cell r="N23">
            <v>0</v>
          </cell>
          <cell r="O23">
            <v>0</v>
          </cell>
          <cell r="P23">
            <v>0</v>
          </cell>
          <cell r="Q23">
            <v>0</v>
          </cell>
          <cell r="R23">
            <v>0</v>
          </cell>
          <cell r="S23">
            <v>0</v>
          </cell>
          <cell r="T23">
            <v>0</v>
          </cell>
        </row>
        <row r="24">
          <cell r="N24">
            <v>0</v>
          </cell>
          <cell r="O24">
            <v>0</v>
          </cell>
          <cell r="P24">
            <v>0</v>
          </cell>
          <cell r="Q24">
            <v>0</v>
          </cell>
          <cell r="R24">
            <v>0</v>
          </cell>
          <cell r="S24">
            <v>0</v>
          </cell>
          <cell r="T24">
            <v>0</v>
          </cell>
        </row>
        <row r="25">
          <cell r="N25">
            <v>0</v>
          </cell>
          <cell r="O25">
            <v>0</v>
          </cell>
          <cell r="P25">
            <v>0</v>
          </cell>
          <cell r="Q25">
            <v>0</v>
          </cell>
          <cell r="R25">
            <v>0</v>
          </cell>
          <cell r="S25">
            <v>0</v>
          </cell>
          <cell r="T25">
            <v>0</v>
          </cell>
        </row>
        <row r="26">
          <cell r="N26">
            <v>0</v>
          </cell>
          <cell r="O26">
            <v>0</v>
          </cell>
          <cell r="P26">
            <v>0</v>
          </cell>
          <cell r="Q26">
            <v>0</v>
          </cell>
          <cell r="R26">
            <v>0</v>
          </cell>
          <cell r="S26">
            <v>0</v>
          </cell>
          <cell r="T26">
            <v>0</v>
          </cell>
        </row>
        <row r="27">
          <cell r="N27">
            <v>0</v>
          </cell>
          <cell r="O27">
            <v>0</v>
          </cell>
          <cell r="P27">
            <v>0</v>
          </cell>
          <cell r="Q27">
            <v>0</v>
          </cell>
          <cell r="R27">
            <v>0</v>
          </cell>
          <cell r="S27">
            <v>0</v>
          </cell>
          <cell r="T27">
            <v>0</v>
          </cell>
        </row>
        <row r="28">
          <cell r="N28">
            <v>0</v>
          </cell>
          <cell r="O28">
            <v>0</v>
          </cell>
          <cell r="P28">
            <v>0</v>
          </cell>
          <cell r="Q28">
            <v>0</v>
          </cell>
          <cell r="R28">
            <v>0</v>
          </cell>
          <cell r="S28">
            <v>0</v>
          </cell>
          <cell r="T28">
            <v>0</v>
          </cell>
        </row>
        <row r="29">
          <cell r="N29">
            <v>0</v>
          </cell>
          <cell r="O29">
            <v>0</v>
          </cell>
          <cell r="P29">
            <v>0</v>
          </cell>
          <cell r="Q29">
            <v>0</v>
          </cell>
          <cell r="R29">
            <v>0</v>
          </cell>
          <cell r="S29">
            <v>0</v>
          </cell>
          <cell r="T29">
            <v>0</v>
          </cell>
        </row>
        <row r="30">
          <cell r="N30">
            <v>0</v>
          </cell>
          <cell r="O30">
            <v>0</v>
          </cell>
          <cell r="P30">
            <v>0</v>
          </cell>
          <cell r="Q30">
            <v>0</v>
          </cell>
          <cell r="R30">
            <v>0</v>
          </cell>
          <cell r="S30">
            <v>0</v>
          </cell>
          <cell r="T30">
            <v>0</v>
          </cell>
        </row>
        <row r="31">
          <cell r="N31">
            <v>0</v>
          </cell>
          <cell r="O31">
            <v>0</v>
          </cell>
          <cell r="P31">
            <v>0</v>
          </cell>
          <cell r="Q31">
            <v>0</v>
          </cell>
          <cell r="R31">
            <v>0</v>
          </cell>
          <cell r="S31">
            <v>0</v>
          </cell>
          <cell r="T31">
            <v>0</v>
          </cell>
        </row>
        <row r="32">
          <cell r="N32">
            <v>0</v>
          </cell>
          <cell r="O32">
            <v>0</v>
          </cell>
          <cell r="P32">
            <v>0</v>
          </cell>
          <cell r="Q32">
            <v>0</v>
          </cell>
          <cell r="R32">
            <v>0</v>
          </cell>
          <cell r="S32">
            <v>0</v>
          </cell>
          <cell r="T32">
            <v>0</v>
          </cell>
        </row>
        <row r="33">
          <cell r="N33">
            <v>0</v>
          </cell>
          <cell r="O33">
            <v>0</v>
          </cell>
          <cell r="P33">
            <v>0</v>
          </cell>
          <cell r="Q33">
            <v>0</v>
          </cell>
          <cell r="R33">
            <v>0</v>
          </cell>
          <cell r="S33">
            <v>0</v>
          </cell>
          <cell r="T33">
            <v>0</v>
          </cell>
        </row>
        <row r="34">
          <cell r="N34">
            <v>0</v>
          </cell>
          <cell r="O34">
            <v>0</v>
          </cell>
          <cell r="P34">
            <v>0</v>
          </cell>
          <cell r="Q34">
            <v>0</v>
          </cell>
          <cell r="R34">
            <v>0</v>
          </cell>
          <cell r="S34">
            <v>0</v>
          </cell>
          <cell r="T34">
            <v>0</v>
          </cell>
        </row>
        <row r="35">
          <cell r="N35">
            <v>0</v>
          </cell>
          <cell r="O35">
            <v>0</v>
          </cell>
          <cell r="P35">
            <v>0</v>
          </cell>
          <cell r="Q35">
            <v>0</v>
          </cell>
          <cell r="R35">
            <v>0</v>
          </cell>
          <cell r="S35">
            <v>0</v>
          </cell>
          <cell r="T35">
            <v>0</v>
          </cell>
        </row>
        <row r="36">
          <cell r="N36">
            <v>0</v>
          </cell>
          <cell r="O36">
            <v>0</v>
          </cell>
          <cell r="P36">
            <v>0</v>
          </cell>
          <cell r="Q36">
            <v>0</v>
          </cell>
          <cell r="R36">
            <v>0</v>
          </cell>
          <cell r="S36">
            <v>0</v>
          </cell>
          <cell r="T36">
            <v>0</v>
          </cell>
        </row>
        <row r="37">
          <cell r="N37">
            <v>0</v>
          </cell>
          <cell r="O37">
            <v>0</v>
          </cell>
          <cell r="P37">
            <v>0</v>
          </cell>
          <cell r="Q37">
            <v>0</v>
          </cell>
          <cell r="R37">
            <v>0</v>
          </cell>
          <cell r="S37">
            <v>0</v>
          </cell>
          <cell r="T37">
            <v>0</v>
          </cell>
        </row>
        <row r="38">
          <cell r="N38">
            <v>0</v>
          </cell>
          <cell r="O38">
            <v>0</v>
          </cell>
          <cell r="P38">
            <v>0</v>
          </cell>
          <cell r="Q38">
            <v>0</v>
          </cell>
          <cell r="R38">
            <v>0</v>
          </cell>
          <cell r="S38">
            <v>0</v>
          </cell>
          <cell r="T38">
            <v>0</v>
          </cell>
        </row>
        <row r="39">
          <cell r="N39">
            <v>0</v>
          </cell>
          <cell r="O39">
            <v>0</v>
          </cell>
          <cell r="P39">
            <v>0</v>
          </cell>
          <cell r="Q39">
            <v>0</v>
          </cell>
          <cell r="R39">
            <v>0</v>
          </cell>
          <cell r="S39">
            <v>0</v>
          </cell>
          <cell r="T39">
            <v>0</v>
          </cell>
        </row>
        <row r="40">
          <cell r="N40">
            <v>0</v>
          </cell>
          <cell r="O40">
            <v>0</v>
          </cell>
          <cell r="P40">
            <v>0</v>
          </cell>
          <cell r="Q40">
            <v>0</v>
          </cell>
          <cell r="R40">
            <v>0</v>
          </cell>
          <cell r="S40">
            <v>0</v>
          </cell>
          <cell r="T40">
            <v>0</v>
          </cell>
        </row>
        <row r="41">
          <cell r="N41">
            <v>0</v>
          </cell>
          <cell r="O41">
            <v>0</v>
          </cell>
          <cell r="P41">
            <v>0</v>
          </cell>
          <cell r="Q41">
            <v>0</v>
          </cell>
          <cell r="R41">
            <v>0</v>
          </cell>
          <cell r="S41">
            <v>0</v>
          </cell>
          <cell r="T41">
            <v>0</v>
          </cell>
        </row>
        <row r="42">
          <cell r="N42">
            <v>0</v>
          </cell>
          <cell r="O42">
            <v>0</v>
          </cell>
          <cell r="P42">
            <v>0</v>
          </cell>
          <cell r="Q42">
            <v>0</v>
          </cell>
          <cell r="R42">
            <v>0</v>
          </cell>
          <cell r="S42">
            <v>0</v>
          </cell>
          <cell r="T42">
            <v>0</v>
          </cell>
        </row>
        <row r="43">
          <cell r="N43">
            <v>0</v>
          </cell>
          <cell r="O43">
            <v>0</v>
          </cell>
          <cell r="P43">
            <v>0</v>
          </cell>
          <cell r="Q43">
            <v>0</v>
          </cell>
          <cell r="R43">
            <v>0</v>
          </cell>
          <cell r="S43">
            <v>0</v>
          </cell>
          <cell r="T43">
            <v>0</v>
          </cell>
        </row>
        <row r="44">
          <cell r="N44">
            <v>0</v>
          </cell>
          <cell r="O44">
            <v>0</v>
          </cell>
          <cell r="P44">
            <v>0</v>
          </cell>
          <cell r="Q44">
            <v>0</v>
          </cell>
          <cell r="R44">
            <v>0</v>
          </cell>
          <cell r="S44">
            <v>0</v>
          </cell>
          <cell r="T44">
            <v>0</v>
          </cell>
        </row>
        <row r="45">
          <cell r="N45">
            <v>0</v>
          </cell>
          <cell r="O45">
            <v>0</v>
          </cell>
          <cell r="P45">
            <v>0</v>
          </cell>
          <cell r="Q45">
            <v>0</v>
          </cell>
          <cell r="R45">
            <v>0</v>
          </cell>
          <cell r="S45">
            <v>0</v>
          </cell>
          <cell r="T45">
            <v>0</v>
          </cell>
        </row>
        <row r="46">
          <cell r="N46">
            <v>0</v>
          </cell>
          <cell r="O46">
            <v>0</v>
          </cell>
          <cell r="P46">
            <v>0</v>
          </cell>
          <cell r="Q46">
            <v>0</v>
          </cell>
          <cell r="R46">
            <v>0</v>
          </cell>
          <cell r="S46">
            <v>0</v>
          </cell>
          <cell r="T46">
            <v>0</v>
          </cell>
        </row>
        <row r="47">
          <cell r="N47">
            <v>0</v>
          </cell>
          <cell r="O47">
            <v>0</v>
          </cell>
          <cell r="P47">
            <v>0</v>
          </cell>
          <cell r="Q47">
            <v>0</v>
          </cell>
          <cell r="R47">
            <v>0</v>
          </cell>
          <cell r="S47">
            <v>0</v>
          </cell>
          <cell r="T47">
            <v>0</v>
          </cell>
        </row>
        <row r="48">
          <cell r="N48">
            <v>0</v>
          </cell>
          <cell r="O48">
            <v>0</v>
          </cell>
          <cell r="P48">
            <v>0</v>
          </cell>
          <cell r="Q48">
            <v>0</v>
          </cell>
          <cell r="R48">
            <v>0</v>
          </cell>
          <cell r="S48">
            <v>0</v>
          </cell>
          <cell r="T48">
            <v>0</v>
          </cell>
        </row>
        <row r="49">
          <cell r="N49">
            <v>0</v>
          </cell>
          <cell r="O49">
            <v>0</v>
          </cell>
          <cell r="P49">
            <v>0</v>
          </cell>
          <cell r="Q49">
            <v>0</v>
          </cell>
          <cell r="R49">
            <v>0</v>
          </cell>
          <cell r="S49">
            <v>0</v>
          </cell>
          <cell r="T49">
            <v>0</v>
          </cell>
        </row>
        <row r="50">
          <cell r="N50">
            <v>0</v>
          </cell>
          <cell r="O50">
            <v>0</v>
          </cell>
          <cell r="P50">
            <v>0</v>
          </cell>
          <cell r="Q50">
            <v>0</v>
          </cell>
          <cell r="R50">
            <v>0</v>
          </cell>
          <cell r="S50">
            <v>0</v>
          </cell>
          <cell r="T50">
            <v>0</v>
          </cell>
        </row>
        <row r="51">
          <cell r="N51">
            <v>0</v>
          </cell>
          <cell r="O51">
            <v>0</v>
          </cell>
          <cell r="P51">
            <v>0</v>
          </cell>
          <cell r="Q51">
            <v>0</v>
          </cell>
          <cell r="R51">
            <v>0</v>
          </cell>
          <cell r="S51">
            <v>0</v>
          </cell>
          <cell r="T51">
            <v>0</v>
          </cell>
        </row>
        <row r="52">
          <cell r="N52">
            <v>0</v>
          </cell>
          <cell r="O52">
            <v>0</v>
          </cell>
          <cell r="P52">
            <v>0</v>
          </cell>
          <cell r="Q52">
            <v>0</v>
          </cell>
          <cell r="R52">
            <v>0</v>
          </cell>
          <cell r="S52">
            <v>0</v>
          </cell>
          <cell r="T52">
            <v>0</v>
          </cell>
        </row>
        <row r="53">
          <cell r="N53">
            <v>0</v>
          </cell>
          <cell r="O53">
            <v>0</v>
          </cell>
          <cell r="P53">
            <v>0</v>
          </cell>
          <cell r="Q53">
            <v>0</v>
          </cell>
          <cell r="R53">
            <v>0</v>
          </cell>
          <cell r="S53">
            <v>0</v>
          </cell>
          <cell r="T53">
            <v>0</v>
          </cell>
        </row>
        <row r="54">
          <cell r="N54">
            <v>0</v>
          </cell>
          <cell r="O54">
            <v>0</v>
          </cell>
          <cell r="P54">
            <v>0</v>
          </cell>
          <cell r="Q54">
            <v>0</v>
          </cell>
          <cell r="R54">
            <v>0</v>
          </cell>
          <cell r="S54">
            <v>0</v>
          </cell>
          <cell r="T54">
            <v>0</v>
          </cell>
        </row>
        <row r="55">
          <cell r="N55">
            <v>0</v>
          </cell>
          <cell r="O55">
            <v>0</v>
          </cell>
          <cell r="P55">
            <v>0</v>
          </cell>
          <cell r="Q55">
            <v>0</v>
          </cell>
          <cell r="R55">
            <v>0</v>
          </cell>
          <cell r="S55">
            <v>0</v>
          </cell>
          <cell r="T55">
            <v>0</v>
          </cell>
        </row>
        <row r="56">
          <cell r="N56">
            <v>0</v>
          </cell>
          <cell r="O56">
            <v>0</v>
          </cell>
          <cell r="P56">
            <v>0</v>
          </cell>
          <cell r="Q56">
            <v>0</v>
          </cell>
          <cell r="R56">
            <v>0</v>
          </cell>
          <cell r="S56">
            <v>0</v>
          </cell>
          <cell r="T56">
            <v>0</v>
          </cell>
        </row>
        <row r="57">
          <cell r="N57">
            <v>0</v>
          </cell>
          <cell r="O57">
            <v>0</v>
          </cell>
          <cell r="P57">
            <v>0</v>
          </cell>
          <cell r="Q57">
            <v>0</v>
          </cell>
          <cell r="R57">
            <v>0</v>
          </cell>
          <cell r="S57">
            <v>0</v>
          </cell>
          <cell r="T57">
            <v>0</v>
          </cell>
        </row>
        <row r="58">
          <cell r="N58">
            <v>0</v>
          </cell>
          <cell r="O58">
            <v>0</v>
          </cell>
          <cell r="P58">
            <v>0</v>
          </cell>
          <cell r="Q58">
            <v>0</v>
          </cell>
          <cell r="R58">
            <v>0</v>
          </cell>
          <cell r="S58">
            <v>0</v>
          </cell>
          <cell r="T58">
            <v>0</v>
          </cell>
        </row>
        <row r="59">
          <cell r="N59">
            <v>0</v>
          </cell>
          <cell r="O59">
            <v>0</v>
          </cell>
          <cell r="P59">
            <v>0</v>
          </cell>
          <cell r="Q59">
            <v>0</v>
          </cell>
          <cell r="R59">
            <v>0</v>
          </cell>
          <cell r="S59">
            <v>0</v>
          </cell>
          <cell r="T59">
            <v>0</v>
          </cell>
        </row>
        <row r="60">
          <cell r="N60">
            <v>0</v>
          </cell>
          <cell r="O60">
            <v>0</v>
          </cell>
          <cell r="P60">
            <v>0</v>
          </cell>
          <cell r="Q60">
            <v>0</v>
          </cell>
          <cell r="R60">
            <v>0</v>
          </cell>
          <cell r="S60">
            <v>0</v>
          </cell>
          <cell r="T60">
            <v>0</v>
          </cell>
        </row>
        <row r="61">
          <cell r="N61">
            <v>0</v>
          </cell>
          <cell r="O61">
            <v>0</v>
          </cell>
          <cell r="P61">
            <v>0</v>
          </cell>
          <cell r="Q61">
            <v>0</v>
          </cell>
          <cell r="R61">
            <v>0</v>
          </cell>
          <cell r="S61">
            <v>0</v>
          </cell>
          <cell r="T61">
            <v>0</v>
          </cell>
        </row>
        <row r="62">
          <cell r="N62">
            <v>0</v>
          </cell>
          <cell r="O62">
            <v>0</v>
          </cell>
          <cell r="P62">
            <v>0</v>
          </cell>
          <cell r="Q62">
            <v>0</v>
          </cell>
          <cell r="R62">
            <v>0</v>
          </cell>
          <cell r="S62">
            <v>0</v>
          </cell>
          <cell r="T62">
            <v>0</v>
          </cell>
        </row>
        <row r="63">
          <cell r="N63">
            <v>0</v>
          </cell>
          <cell r="O63">
            <v>0</v>
          </cell>
          <cell r="P63">
            <v>0</v>
          </cell>
          <cell r="Q63">
            <v>0</v>
          </cell>
          <cell r="R63">
            <v>0</v>
          </cell>
          <cell r="S63">
            <v>0</v>
          </cell>
          <cell r="T63">
            <v>0</v>
          </cell>
        </row>
        <row r="64">
          <cell r="N64">
            <v>0</v>
          </cell>
          <cell r="O64">
            <v>0</v>
          </cell>
          <cell r="P64">
            <v>0</v>
          </cell>
          <cell r="Q64">
            <v>0</v>
          </cell>
          <cell r="R64">
            <v>0</v>
          </cell>
          <cell r="S64">
            <v>0</v>
          </cell>
          <cell r="T64">
            <v>0</v>
          </cell>
        </row>
        <row r="65">
          <cell r="N65">
            <v>0</v>
          </cell>
          <cell r="O65">
            <v>0</v>
          </cell>
          <cell r="P65">
            <v>0</v>
          </cell>
          <cell r="Q65">
            <v>0</v>
          </cell>
          <cell r="R65">
            <v>0</v>
          </cell>
          <cell r="S65">
            <v>0</v>
          </cell>
          <cell r="T65">
            <v>0</v>
          </cell>
        </row>
        <row r="66">
          <cell r="N66">
            <v>0</v>
          </cell>
          <cell r="O66">
            <v>0</v>
          </cell>
          <cell r="P66">
            <v>0</v>
          </cell>
          <cell r="Q66">
            <v>0</v>
          </cell>
          <cell r="R66">
            <v>0</v>
          </cell>
          <cell r="S66">
            <v>0</v>
          </cell>
          <cell r="T66">
            <v>0</v>
          </cell>
        </row>
        <row r="67">
          <cell r="N67">
            <v>0</v>
          </cell>
          <cell r="O67">
            <v>0</v>
          </cell>
          <cell r="P67">
            <v>0</v>
          </cell>
          <cell r="Q67">
            <v>0</v>
          </cell>
          <cell r="R67">
            <v>0</v>
          </cell>
          <cell r="S67">
            <v>0</v>
          </cell>
          <cell r="T67">
            <v>0</v>
          </cell>
        </row>
        <row r="68">
          <cell r="N68">
            <v>0</v>
          </cell>
          <cell r="O68">
            <v>0</v>
          </cell>
          <cell r="P68">
            <v>0</v>
          </cell>
          <cell r="Q68">
            <v>0</v>
          </cell>
          <cell r="R68">
            <v>0</v>
          </cell>
          <cell r="S68">
            <v>0</v>
          </cell>
          <cell r="T68">
            <v>0</v>
          </cell>
        </row>
        <row r="69">
          <cell r="N69">
            <v>0</v>
          </cell>
          <cell r="O69">
            <v>0</v>
          </cell>
          <cell r="P69">
            <v>0</v>
          </cell>
          <cell r="Q69">
            <v>0</v>
          </cell>
          <cell r="R69">
            <v>0</v>
          </cell>
          <cell r="S69">
            <v>0</v>
          </cell>
          <cell r="T69">
            <v>0</v>
          </cell>
        </row>
        <row r="70">
          <cell r="N70">
            <v>0</v>
          </cell>
          <cell r="O70">
            <v>0</v>
          </cell>
          <cell r="P70">
            <v>0</v>
          </cell>
          <cell r="Q70">
            <v>0</v>
          </cell>
          <cell r="R70">
            <v>0</v>
          </cell>
          <cell r="S70">
            <v>0</v>
          </cell>
          <cell r="T70">
            <v>0</v>
          </cell>
        </row>
        <row r="71">
          <cell r="N71">
            <v>0</v>
          </cell>
          <cell r="O71">
            <v>0</v>
          </cell>
          <cell r="P71">
            <v>0</v>
          </cell>
          <cell r="Q71">
            <v>0</v>
          </cell>
          <cell r="R71">
            <v>0</v>
          </cell>
          <cell r="S71">
            <v>0</v>
          </cell>
          <cell r="T71">
            <v>0</v>
          </cell>
        </row>
        <row r="72">
          <cell r="N72">
            <v>0</v>
          </cell>
          <cell r="O72">
            <v>0</v>
          </cell>
          <cell r="P72">
            <v>0</v>
          </cell>
          <cell r="Q72">
            <v>0</v>
          </cell>
          <cell r="R72">
            <v>0</v>
          </cell>
          <cell r="S72">
            <v>0</v>
          </cell>
          <cell r="T72">
            <v>0</v>
          </cell>
        </row>
        <row r="73">
          <cell r="N73">
            <v>0</v>
          </cell>
          <cell r="O73">
            <v>0</v>
          </cell>
          <cell r="P73">
            <v>0</v>
          </cell>
          <cell r="Q73">
            <v>0</v>
          </cell>
          <cell r="R73">
            <v>0</v>
          </cell>
          <cell r="S73">
            <v>0</v>
          </cell>
          <cell r="T73">
            <v>0</v>
          </cell>
        </row>
        <row r="74">
          <cell r="N74">
            <v>0</v>
          </cell>
          <cell r="O74">
            <v>0</v>
          </cell>
          <cell r="P74">
            <v>0</v>
          </cell>
          <cell r="Q74">
            <v>0</v>
          </cell>
          <cell r="R74">
            <v>0</v>
          </cell>
          <cell r="S74">
            <v>0</v>
          </cell>
          <cell r="T74">
            <v>0</v>
          </cell>
        </row>
        <row r="75">
          <cell r="N75">
            <v>0</v>
          </cell>
          <cell r="O75">
            <v>0</v>
          </cell>
          <cell r="P75">
            <v>0</v>
          </cell>
          <cell r="Q75">
            <v>0</v>
          </cell>
          <cell r="R75">
            <v>0</v>
          </cell>
          <cell r="S75">
            <v>0</v>
          </cell>
          <cell r="T75">
            <v>0</v>
          </cell>
        </row>
        <row r="76">
          <cell r="N76">
            <v>0</v>
          </cell>
          <cell r="O76">
            <v>0</v>
          </cell>
          <cell r="P76">
            <v>0</v>
          </cell>
          <cell r="Q76">
            <v>0</v>
          </cell>
          <cell r="R76">
            <v>0</v>
          </cell>
          <cell r="S76">
            <v>0</v>
          </cell>
          <cell r="T76">
            <v>0</v>
          </cell>
        </row>
        <row r="77">
          <cell r="N77">
            <v>0</v>
          </cell>
          <cell r="O77">
            <v>0</v>
          </cell>
          <cell r="P77">
            <v>0</v>
          </cell>
          <cell r="Q77">
            <v>0</v>
          </cell>
          <cell r="R77">
            <v>0</v>
          </cell>
          <cell r="S77">
            <v>0</v>
          </cell>
          <cell r="T77">
            <v>0</v>
          </cell>
        </row>
        <row r="78">
          <cell r="N78">
            <v>0</v>
          </cell>
          <cell r="O78">
            <v>0</v>
          </cell>
          <cell r="P78">
            <v>0</v>
          </cell>
          <cell r="Q78">
            <v>0</v>
          </cell>
          <cell r="R78">
            <v>0</v>
          </cell>
          <cell r="S78">
            <v>0</v>
          </cell>
          <cell r="T78">
            <v>0</v>
          </cell>
        </row>
        <row r="79">
          <cell r="N79">
            <v>0</v>
          </cell>
          <cell r="O79">
            <v>0</v>
          </cell>
          <cell r="P79">
            <v>0</v>
          </cell>
          <cell r="Q79">
            <v>0</v>
          </cell>
          <cell r="R79">
            <v>0</v>
          </cell>
          <cell r="S79">
            <v>0</v>
          </cell>
          <cell r="T79">
            <v>0</v>
          </cell>
        </row>
        <row r="80">
          <cell r="N80">
            <v>0</v>
          </cell>
          <cell r="O80">
            <v>0</v>
          </cell>
          <cell r="P80">
            <v>0</v>
          </cell>
          <cell r="Q80">
            <v>0</v>
          </cell>
          <cell r="R80">
            <v>0</v>
          </cell>
          <cell r="S80">
            <v>0</v>
          </cell>
          <cell r="T80">
            <v>0</v>
          </cell>
        </row>
        <row r="81">
          <cell r="N81">
            <v>0</v>
          </cell>
          <cell r="O81">
            <v>0</v>
          </cell>
          <cell r="P81">
            <v>0</v>
          </cell>
          <cell r="Q81">
            <v>0</v>
          </cell>
          <cell r="R81">
            <v>0</v>
          </cell>
          <cell r="S81">
            <v>0</v>
          </cell>
          <cell r="T81">
            <v>0</v>
          </cell>
        </row>
        <row r="82">
          <cell r="N82">
            <v>0</v>
          </cell>
          <cell r="O82">
            <v>0</v>
          </cell>
          <cell r="P82">
            <v>0</v>
          </cell>
          <cell r="Q82">
            <v>0</v>
          </cell>
          <cell r="R82">
            <v>0</v>
          </cell>
          <cell r="S82">
            <v>0</v>
          </cell>
          <cell r="T82">
            <v>0</v>
          </cell>
        </row>
        <row r="83">
          <cell r="N83">
            <v>0</v>
          </cell>
          <cell r="O83">
            <v>0</v>
          </cell>
          <cell r="P83">
            <v>0</v>
          </cell>
          <cell r="Q83">
            <v>0</v>
          </cell>
          <cell r="R83">
            <v>0</v>
          </cell>
          <cell r="S83">
            <v>0</v>
          </cell>
          <cell r="T83">
            <v>0</v>
          </cell>
        </row>
        <row r="84">
          <cell r="N84">
            <v>0</v>
          </cell>
          <cell r="O84">
            <v>0</v>
          </cell>
          <cell r="P84">
            <v>0</v>
          </cell>
          <cell r="Q84">
            <v>0</v>
          </cell>
          <cell r="R84">
            <v>0</v>
          </cell>
          <cell r="S84">
            <v>0</v>
          </cell>
          <cell r="T84">
            <v>0</v>
          </cell>
        </row>
        <row r="85">
          <cell r="N85">
            <v>0</v>
          </cell>
          <cell r="O85">
            <v>0</v>
          </cell>
          <cell r="P85">
            <v>0</v>
          </cell>
          <cell r="Q85">
            <v>0</v>
          </cell>
          <cell r="R85">
            <v>0</v>
          </cell>
          <cell r="S85">
            <v>0</v>
          </cell>
          <cell r="T85">
            <v>0</v>
          </cell>
        </row>
        <row r="86">
          <cell r="N86">
            <v>0</v>
          </cell>
          <cell r="O86">
            <v>0</v>
          </cell>
          <cell r="P86">
            <v>0</v>
          </cell>
          <cell r="Q86">
            <v>0</v>
          </cell>
          <cell r="R86">
            <v>0</v>
          </cell>
          <cell r="S86">
            <v>0</v>
          </cell>
          <cell r="T86">
            <v>0</v>
          </cell>
        </row>
        <row r="87">
          <cell r="N87">
            <v>0</v>
          </cell>
          <cell r="O87">
            <v>0</v>
          </cell>
          <cell r="P87">
            <v>0</v>
          </cell>
          <cell r="Q87">
            <v>0</v>
          </cell>
          <cell r="R87">
            <v>0</v>
          </cell>
          <cell r="S87">
            <v>0</v>
          </cell>
          <cell r="T87">
            <v>0</v>
          </cell>
        </row>
        <row r="88">
          <cell r="N88">
            <v>0</v>
          </cell>
          <cell r="O88">
            <v>0</v>
          </cell>
          <cell r="P88">
            <v>0</v>
          </cell>
          <cell r="Q88">
            <v>0</v>
          </cell>
          <cell r="R88">
            <v>0</v>
          </cell>
          <cell r="S88">
            <v>0</v>
          </cell>
          <cell r="T88">
            <v>0</v>
          </cell>
        </row>
        <row r="89">
          <cell r="N89">
            <v>0</v>
          </cell>
          <cell r="O89">
            <v>0</v>
          </cell>
          <cell r="P89">
            <v>0</v>
          </cell>
          <cell r="Q89">
            <v>0</v>
          </cell>
          <cell r="R89">
            <v>0</v>
          </cell>
          <cell r="S89">
            <v>0</v>
          </cell>
          <cell r="T89">
            <v>0</v>
          </cell>
        </row>
        <row r="90">
          <cell r="N90">
            <v>0</v>
          </cell>
          <cell r="O90">
            <v>0</v>
          </cell>
          <cell r="P90">
            <v>0</v>
          </cell>
          <cell r="Q90">
            <v>0</v>
          </cell>
          <cell r="R90">
            <v>0</v>
          </cell>
          <cell r="S90">
            <v>0</v>
          </cell>
          <cell r="T90">
            <v>0</v>
          </cell>
        </row>
        <row r="91">
          <cell r="N91">
            <v>0</v>
          </cell>
          <cell r="O91">
            <v>0</v>
          </cell>
          <cell r="P91">
            <v>0</v>
          </cell>
          <cell r="Q91">
            <v>0</v>
          </cell>
          <cell r="R91">
            <v>0</v>
          </cell>
          <cell r="S91">
            <v>0</v>
          </cell>
          <cell r="T91">
            <v>0</v>
          </cell>
        </row>
        <row r="92">
          <cell r="N92">
            <v>0</v>
          </cell>
          <cell r="O92">
            <v>0</v>
          </cell>
          <cell r="P92">
            <v>0</v>
          </cell>
          <cell r="Q92">
            <v>0</v>
          </cell>
          <cell r="R92">
            <v>0</v>
          </cell>
          <cell r="S92">
            <v>0</v>
          </cell>
          <cell r="T92">
            <v>0</v>
          </cell>
        </row>
        <row r="93">
          <cell r="N93">
            <v>0</v>
          </cell>
          <cell r="O93">
            <v>0</v>
          </cell>
          <cell r="P93">
            <v>0</v>
          </cell>
          <cell r="Q93">
            <v>0</v>
          </cell>
          <cell r="R93">
            <v>0</v>
          </cell>
          <cell r="S93">
            <v>0</v>
          </cell>
          <cell r="T93">
            <v>0</v>
          </cell>
        </row>
        <row r="94">
          <cell r="N94">
            <v>0</v>
          </cell>
          <cell r="O94">
            <v>0</v>
          </cell>
          <cell r="P94">
            <v>0</v>
          </cell>
          <cell r="Q94">
            <v>0</v>
          </cell>
          <cell r="R94">
            <v>0</v>
          </cell>
          <cell r="S94">
            <v>0</v>
          </cell>
          <cell r="T94">
            <v>0</v>
          </cell>
        </row>
        <row r="95">
          <cell r="N95">
            <v>0</v>
          </cell>
          <cell r="O95">
            <v>0</v>
          </cell>
          <cell r="P95">
            <v>0</v>
          </cell>
          <cell r="Q95">
            <v>0</v>
          </cell>
          <cell r="R95">
            <v>0</v>
          </cell>
          <cell r="S95">
            <v>0</v>
          </cell>
          <cell r="T95">
            <v>0</v>
          </cell>
        </row>
        <row r="96">
          <cell r="N96">
            <v>0</v>
          </cell>
          <cell r="O96">
            <v>0</v>
          </cell>
          <cell r="P96">
            <v>0</v>
          </cell>
          <cell r="Q96">
            <v>0</v>
          </cell>
          <cell r="R96">
            <v>0</v>
          </cell>
          <cell r="S96">
            <v>0</v>
          </cell>
          <cell r="T96">
            <v>0</v>
          </cell>
        </row>
        <row r="97">
          <cell r="N97">
            <v>0</v>
          </cell>
          <cell r="O97">
            <v>0</v>
          </cell>
          <cell r="P97">
            <v>0</v>
          </cell>
          <cell r="Q97">
            <v>0</v>
          </cell>
          <cell r="R97">
            <v>0</v>
          </cell>
          <cell r="S97">
            <v>0</v>
          </cell>
          <cell r="T97">
            <v>0</v>
          </cell>
        </row>
        <row r="98">
          <cell r="N98">
            <v>0</v>
          </cell>
          <cell r="O98">
            <v>0</v>
          </cell>
          <cell r="P98">
            <v>0</v>
          </cell>
          <cell r="Q98">
            <v>0</v>
          </cell>
          <cell r="R98">
            <v>0</v>
          </cell>
          <cell r="S98">
            <v>0</v>
          </cell>
          <cell r="T98">
            <v>0</v>
          </cell>
        </row>
        <row r="99">
          <cell r="N99">
            <v>0</v>
          </cell>
          <cell r="O99">
            <v>0</v>
          </cell>
          <cell r="P99">
            <v>0</v>
          </cell>
          <cell r="Q99">
            <v>0</v>
          </cell>
          <cell r="R99">
            <v>0</v>
          </cell>
          <cell r="S99">
            <v>0</v>
          </cell>
          <cell r="T99">
            <v>0</v>
          </cell>
        </row>
        <row r="100">
          <cell r="N100">
            <v>0</v>
          </cell>
          <cell r="O100">
            <v>0</v>
          </cell>
          <cell r="P100">
            <v>0</v>
          </cell>
          <cell r="Q100">
            <v>0</v>
          </cell>
          <cell r="R100">
            <v>0</v>
          </cell>
          <cell r="S100">
            <v>0</v>
          </cell>
          <cell r="T100">
            <v>0</v>
          </cell>
        </row>
        <row r="101">
          <cell r="N101">
            <v>0</v>
          </cell>
          <cell r="O101">
            <v>0</v>
          </cell>
          <cell r="P101">
            <v>0</v>
          </cell>
          <cell r="Q101">
            <v>0</v>
          </cell>
          <cell r="R101">
            <v>0</v>
          </cell>
          <cell r="S101">
            <v>0</v>
          </cell>
          <cell r="T101">
            <v>0</v>
          </cell>
        </row>
        <row r="102">
          <cell r="N102">
            <v>0</v>
          </cell>
          <cell r="O102">
            <v>0</v>
          </cell>
          <cell r="P102">
            <v>0</v>
          </cell>
          <cell r="Q102">
            <v>0</v>
          </cell>
          <cell r="R102">
            <v>0</v>
          </cell>
          <cell r="S102">
            <v>0</v>
          </cell>
          <cell r="T102">
            <v>0</v>
          </cell>
        </row>
        <row r="103">
          <cell r="N103">
            <v>0</v>
          </cell>
          <cell r="O103">
            <v>0</v>
          </cell>
          <cell r="P103">
            <v>0</v>
          </cell>
          <cell r="Q103">
            <v>0</v>
          </cell>
          <cell r="R103">
            <v>0</v>
          </cell>
          <cell r="S103">
            <v>0</v>
          </cell>
          <cell r="T103">
            <v>0</v>
          </cell>
        </row>
        <row r="104">
          <cell r="N104">
            <v>0</v>
          </cell>
          <cell r="O104">
            <v>0</v>
          </cell>
          <cell r="P104">
            <v>0</v>
          </cell>
          <cell r="Q104">
            <v>0</v>
          </cell>
          <cell r="R104">
            <v>0</v>
          </cell>
          <cell r="S104">
            <v>0</v>
          </cell>
          <cell r="T104">
            <v>0</v>
          </cell>
        </row>
        <row r="105">
          <cell r="N105">
            <v>0</v>
          </cell>
          <cell r="O105">
            <v>0</v>
          </cell>
          <cell r="P105">
            <v>0</v>
          </cell>
          <cell r="Q105">
            <v>0</v>
          </cell>
          <cell r="R105">
            <v>0</v>
          </cell>
          <cell r="S105">
            <v>0</v>
          </cell>
          <cell r="T105">
            <v>0</v>
          </cell>
        </row>
        <row r="106">
          <cell r="N106">
            <v>0</v>
          </cell>
          <cell r="O106">
            <v>0</v>
          </cell>
          <cell r="P106">
            <v>0</v>
          </cell>
          <cell r="Q106">
            <v>0</v>
          </cell>
          <cell r="R106">
            <v>0</v>
          </cell>
          <cell r="S106">
            <v>0</v>
          </cell>
          <cell r="T106">
            <v>0</v>
          </cell>
        </row>
        <row r="107">
          <cell r="N107">
            <v>0</v>
          </cell>
          <cell r="O107">
            <v>0</v>
          </cell>
          <cell r="P107">
            <v>0</v>
          </cell>
          <cell r="Q107">
            <v>0</v>
          </cell>
          <cell r="R107">
            <v>0</v>
          </cell>
          <cell r="S107">
            <v>0</v>
          </cell>
          <cell r="T107">
            <v>0</v>
          </cell>
        </row>
        <row r="108">
          <cell r="N108">
            <v>0</v>
          </cell>
          <cell r="O108">
            <v>0</v>
          </cell>
          <cell r="P108">
            <v>0</v>
          </cell>
          <cell r="Q108">
            <v>0</v>
          </cell>
          <cell r="R108">
            <v>0</v>
          </cell>
          <cell r="S108">
            <v>0</v>
          </cell>
          <cell r="T108">
            <v>0</v>
          </cell>
        </row>
        <row r="109">
          <cell r="N109">
            <v>0</v>
          </cell>
          <cell r="O109">
            <v>0</v>
          </cell>
          <cell r="P109">
            <v>0</v>
          </cell>
          <cell r="Q109">
            <v>0</v>
          </cell>
          <cell r="R109">
            <v>0</v>
          </cell>
          <cell r="S109">
            <v>0</v>
          </cell>
          <cell r="T109">
            <v>0</v>
          </cell>
        </row>
        <row r="110">
          <cell r="N110">
            <v>0</v>
          </cell>
          <cell r="O110">
            <v>0</v>
          </cell>
          <cell r="P110">
            <v>0</v>
          </cell>
          <cell r="Q110">
            <v>0</v>
          </cell>
          <cell r="R110">
            <v>0</v>
          </cell>
          <cell r="S110">
            <v>0</v>
          </cell>
          <cell r="T110">
            <v>0</v>
          </cell>
        </row>
        <row r="111">
          <cell r="N111">
            <v>0</v>
          </cell>
          <cell r="O111">
            <v>0</v>
          </cell>
          <cell r="P111">
            <v>0</v>
          </cell>
          <cell r="Q111">
            <v>0</v>
          </cell>
          <cell r="R111">
            <v>0</v>
          </cell>
          <cell r="S111">
            <v>0</v>
          </cell>
          <cell r="T111">
            <v>0</v>
          </cell>
        </row>
        <row r="112">
          <cell r="N112">
            <v>0</v>
          </cell>
          <cell r="O112">
            <v>0</v>
          </cell>
          <cell r="P112">
            <v>0</v>
          </cell>
          <cell r="Q112">
            <v>0</v>
          </cell>
          <cell r="R112">
            <v>0</v>
          </cell>
          <cell r="S112">
            <v>0</v>
          </cell>
          <cell r="T112">
            <v>0</v>
          </cell>
        </row>
        <row r="113">
          <cell r="N113">
            <v>0</v>
          </cell>
          <cell r="O113">
            <v>0</v>
          </cell>
          <cell r="P113">
            <v>0</v>
          </cell>
          <cell r="Q113">
            <v>0</v>
          </cell>
          <cell r="R113">
            <v>0</v>
          </cell>
          <cell r="S113">
            <v>0</v>
          </cell>
          <cell r="T113">
            <v>0</v>
          </cell>
        </row>
        <row r="114">
          <cell r="N114">
            <v>0</v>
          </cell>
          <cell r="O114">
            <v>0</v>
          </cell>
          <cell r="P114">
            <v>0</v>
          </cell>
          <cell r="Q114">
            <v>0</v>
          </cell>
          <cell r="R114">
            <v>0</v>
          </cell>
          <cell r="S114">
            <v>0</v>
          </cell>
          <cell r="T114">
            <v>0</v>
          </cell>
        </row>
        <row r="115">
          <cell r="N115">
            <v>0</v>
          </cell>
          <cell r="O115">
            <v>0</v>
          </cell>
          <cell r="P115">
            <v>0</v>
          </cell>
          <cell r="Q115">
            <v>0</v>
          </cell>
          <cell r="R115">
            <v>0</v>
          </cell>
          <cell r="S115">
            <v>0</v>
          </cell>
          <cell r="T115">
            <v>0</v>
          </cell>
        </row>
        <row r="116">
          <cell r="N116">
            <v>0</v>
          </cell>
          <cell r="O116">
            <v>0</v>
          </cell>
          <cell r="P116">
            <v>0</v>
          </cell>
          <cell r="Q116">
            <v>0</v>
          </cell>
          <cell r="R116">
            <v>0</v>
          </cell>
          <cell r="S116">
            <v>0</v>
          </cell>
          <cell r="T116">
            <v>0</v>
          </cell>
        </row>
        <row r="117">
          <cell r="N117">
            <v>0</v>
          </cell>
          <cell r="O117">
            <v>0</v>
          </cell>
          <cell r="P117">
            <v>0</v>
          </cell>
          <cell r="Q117">
            <v>0</v>
          </cell>
          <cell r="R117">
            <v>0</v>
          </cell>
          <cell r="S117">
            <v>0</v>
          </cell>
          <cell r="T117">
            <v>0</v>
          </cell>
        </row>
        <row r="118">
          <cell r="N118">
            <v>0</v>
          </cell>
          <cell r="O118">
            <v>0</v>
          </cell>
          <cell r="P118">
            <v>0</v>
          </cell>
          <cell r="Q118">
            <v>0</v>
          </cell>
          <cell r="R118">
            <v>0</v>
          </cell>
          <cell r="S118">
            <v>0</v>
          </cell>
          <cell r="T118">
            <v>0</v>
          </cell>
        </row>
        <row r="119">
          <cell r="N119">
            <v>0</v>
          </cell>
          <cell r="O119">
            <v>0</v>
          </cell>
          <cell r="P119">
            <v>0</v>
          </cell>
          <cell r="Q119">
            <v>0</v>
          </cell>
          <cell r="R119">
            <v>0</v>
          </cell>
          <cell r="S119">
            <v>0</v>
          </cell>
          <cell r="T119">
            <v>0</v>
          </cell>
        </row>
        <row r="120">
          <cell r="N120">
            <v>0</v>
          </cell>
          <cell r="O120">
            <v>0</v>
          </cell>
          <cell r="P120">
            <v>0</v>
          </cell>
          <cell r="Q120">
            <v>0</v>
          </cell>
          <cell r="R120">
            <v>0</v>
          </cell>
          <cell r="S120">
            <v>0</v>
          </cell>
          <cell r="T120">
            <v>0</v>
          </cell>
        </row>
        <row r="121">
          <cell r="N121">
            <v>0</v>
          </cell>
          <cell r="O121">
            <v>0</v>
          </cell>
          <cell r="P121">
            <v>0</v>
          </cell>
          <cell r="Q121">
            <v>0</v>
          </cell>
          <cell r="R121">
            <v>0</v>
          </cell>
          <cell r="S121">
            <v>0</v>
          </cell>
          <cell r="T121">
            <v>0</v>
          </cell>
        </row>
        <row r="122">
          <cell r="N122">
            <v>0</v>
          </cell>
          <cell r="O122">
            <v>0</v>
          </cell>
          <cell r="P122">
            <v>0</v>
          </cell>
          <cell r="Q122">
            <v>0</v>
          </cell>
          <cell r="R122">
            <v>0</v>
          </cell>
          <cell r="S122">
            <v>0</v>
          </cell>
          <cell r="T122">
            <v>0</v>
          </cell>
        </row>
        <row r="123">
          <cell r="N123">
            <v>0</v>
          </cell>
          <cell r="O123">
            <v>0</v>
          </cell>
          <cell r="P123">
            <v>0</v>
          </cell>
          <cell r="Q123">
            <v>0</v>
          </cell>
          <cell r="R123">
            <v>0</v>
          </cell>
          <cell r="S123">
            <v>0</v>
          </cell>
          <cell r="T123">
            <v>0</v>
          </cell>
        </row>
        <row r="124">
          <cell r="N124">
            <v>0</v>
          </cell>
          <cell r="O124">
            <v>0</v>
          </cell>
          <cell r="P124">
            <v>0</v>
          </cell>
          <cell r="Q124">
            <v>0</v>
          </cell>
          <cell r="R124">
            <v>0</v>
          </cell>
          <cell r="S124">
            <v>0</v>
          </cell>
          <cell r="T124">
            <v>0</v>
          </cell>
        </row>
        <row r="125">
          <cell r="N125">
            <v>0</v>
          </cell>
          <cell r="O125">
            <v>0</v>
          </cell>
          <cell r="P125">
            <v>0</v>
          </cell>
          <cell r="Q125">
            <v>0</v>
          </cell>
          <cell r="R125">
            <v>0</v>
          </cell>
          <cell r="S125">
            <v>0</v>
          </cell>
          <cell r="T125">
            <v>0</v>
          </cell>
        </row>
        <row r="126">
          <cell r="N126">
            <v>0</v>
          </cell>
          <cell r="O126">
            <v>0</v>
          </cell>
          <cell r="P126">
            <v>0</v>
          </cell>
          <cell r="Q126">
            <v>0</v>
          </cell>
          <cell r="R126">
            <v>0</v>
          </cell>
          <cell r="S126">
            <v>0</v>
          </cell>
          <cell r="T126">
            <v>0</v>
          </cell>
        </row>
        <row r="127">
          <cell r="N127">
            <v>0</v>
          </cell>
          <cell r="O127">
            <v>0</v>
          </cell>
          <cell r="P127">
            <v>0</v>
          </cell>
          <cell r="Q127">
            <v>0</v>
          </cell>
          <cell r="R127">
            <v>0</v>
          </cell>
          <cell r="S127">
            <v>0</v>
          </cell>
          <cell r="T127">
            <v>0</v>
          </cell>
        </row>
        <row r="128">
          <cell r="N128">
            <v>0</v>
          </cell>
          <cell r="O128">
            <v>0</v>
          </cell>
          <cell r="P128">
            <v>0</v>
          </cell>
          <cell r="Q128">
            <v>0</v>
          </cell>
          <cell r="R128">
            <v>0</v>
          </cell>
          <cell r="S128">
            <v>0</v>
          </cell>
          <cell r="T128">
            <v>0</v>
          </cell>
        </row>
        <row r="129">
          <cell r="N129">
            <v>0</v>
          </cell>
          <cell r="O129">
            <v>0</v>
          </cell>
          <cell r="P129">
            <v>0</v>
          </cell>
          <cell r="Q129">
            <v>0</v>
          </cell>
          <cell r="R129">
            <v>0</v>
          </cell>
          <cell r="S129">
            <v>0</v>
          </cell>
          <cell r="T129">
            <v>0</v>
          </cell>
        </row>
        <row r="130">
          <cell r="N130">
            <v>0</v>
          </cell>
          <cell r="O130">
            <v>0</v>
          </cell>
          <cell r="P130">
            <v>0</v>
          </cell>
          <cell r="Q130">
            <v>0</v>
          </cell>
          <cell r="R130">
            <v>0</v>
          </cell>
          <cell r="S130">
            <v>0</v>
          </cell>
          <cell r="T130">
            <v>0</v>
          </cell>
        </row>
        <row r="131">
          <cell r="N131">
            <v>0</v>
          </cell>
          <cell r="O131">
            <v>0</v>
          </cell>
          <cell r="P131">
            <v>0</v>
          </cell>
          <cell r="Q131">
            <v>0</v>
          </cell>
          <cell r="R131">
            <v>0</v>
          </cell>
          <cell r="S131">
            <v>0</v>
          </cell>
          <cell r="T131">
            <v>0</v>
          </cell>
        </row>
        <row r="132">
          <cell r="N132">
            <v>0</v>
          </cell>
          <cell r="O132">
            <v>0</v>
          </cell>
          <cell r="P132">
            <v>0</v>
          </cell>
          <cell r="Q132">
            <v>0</v>
          </cell>
          <cell r="R132">
            <v>0</v>
          </cell>
          <cell r="S132">
            <v>0</v>
          </cell>
          <cell r="T132">
            <v>0</v>
          </cell>
        </row>
        <row r="133">
          <cell r="N133">
            <v>0</v>
          </cell>
          <cell r="O133">
            <v>0</v>
          </cell>
          <cell r="P133">
            <v>0</v>
          </cell>
          <cell r="Q133">
            <v>0</v>
          </cell>
          <cell r="R133">
            <v>0</v>
          </cell>
          <cell r="S133">
            <v>0</v>
          </cell>
          <cell r="T133">
            <v>0</v>
          </cell>
        </row>
        <row r="134">
          <cell r="N134">
            <v>0</v>
          </cell>
          <cell r="O134">
            <v>0</v>
          </cell>
          <cell r="P134">
            <v>0</v>
          </cell>
          <cell r="Q134">
            <v>0</v>
          </cell>
          <cell r="R134">
            <v>0</v>
          </cell>
          <cell r="S134">
            <v>0</v>
          </cell>
          <cell r="T134">
            <v>0</v>
          </cell>
        </row>
        <row r="135">
          <cell r="N135">
            <v>0</v>
          </cell>
          <cell r="O135">
            <v>0</v>
          </cell>
          <cell r="P135">
            <v>0</v>
          </cell>
          <cell r="Q135">
            <v>0</v>
          </cell>
          <cell r="R135">
            <v>0</v>
          </cell>
          <cell r="S135">
            <v>0</v>
          </cell>
          <cell r="T135">
            <v>0</v>
          </cell>
        </row>
        <row r="136">
          <cell r="N136">
            <v>0</v>
          </cell>
          <cell r="O136">
            <v>0</v>
          </cell>
          <cell r="P136">
            <v>0</v>
          </cell>
          <cell r="Q136">
            <v>0</v>
          </cell>
          <cell r="R136">
            <v>0</v>
          </cell>
          <cell r="S136">
            <v>0</v>
          </cell>
          <cell r="T136">
            <v>0</v>
          </cell>
        </row>
        <row r="137">
          <cell r="N137">
            <v>0</v>
          </cell>
          <cell r="O137">
            <v>0</v>
          </cell>
          <cell r="P137">
            <v>0</v>
          </cell>
          <cell r="Q137">
            <v>0</v>
          </cell>
          <cell r="R137">
            <v>0</v>
          </cell>
          <cell r="S137">
            <v>0</v>
          </cell>
          <cell r="T137">
            <v>0</v>
          </cell>
        </row>
        <row r="138">
          <cell r="N138">
            <v>0</v>
          </cell>
          <cell r="O138">
            <v>0</v>
          </cell>
          <cell r="P138">
            <v>0</v>
          </cell>
          <cell r="Q138">
            <v>0</v>
          </cell>
          <cell r="R138">
            <v>0</v>
          </cell>
          <cell r="S138">
            <v>0</v>
          </cell>
          <cell r="T138">
            <v>0</v>
          </cell>
        </row>
        <row r="139">
          <cell r="N139">
            <v>0</v>
          </cell>
          <cell r="O139">
            <v>0</v>
          </cell>
          <cell r="P139">
            <v>0</v>
          </cell>
          <cell r="Q139">
            <v>0</v>
          </cell>
          <cell r="R139">
            <v>0</v>
          </cell>
          <cell r="S139">
            <v>0</v>
          </cell>
          <cell r="T139">
            <v>0</v>
          </cell>
        </row>
        <row r="140">
          <cell r="N140">
            <v>0</v>
          </cell>
          <cell r="O140">
            <v>0</v>
          </cell>
          <cell r="P140">
            <v>0</v>
          </cell>
          <cell r="Q140">
            <v>0</v>
          </cell>
          <cell r="R140">
            <v>0</v>
          </cell>
          <cell r="S140">
            <v>0</v>
          </cell>
          <cell r="T140">
            <v>0</v>
          </cell>
        </row>
        <row r="141">
          <cell r="N141">
            <v>0</v>
          </cell>
          <cell r="O141">
            <v>0</v>
          </cell>
          <cell r="P141">
            <v>0</v>
          </cell>
          <cell r="Q141">
            <v>0</v>
          </cell>
          <cell r="R141">
            <v>0</v>
          </cell>
          <cell r="S141">
            <v>0</v>
          </cell>
          <cell r="T141">
            <v>0</v>
          </cell>
        </row>
        <row r="142">
          <cell r="N142">
            <v>0</v>
          </cell>
          <cell r="O142">
            <v>0</v>
          </cell>
          <cell r="P142">
            <v>0</v>
          </cell>
          <cell r="Q142">
            <v>0</v>
          </cell>
          <cell r="R142">
            <v>0</v>
          </cell>
          <cell r="S142">
            <v>0</v>
          </cell>
          <cell r="T142">
            <v>0</v>
          </cell>
        </row>
        <row r="143">
          <cell r="N143">
            <v>0</v>
          </cell>
          <cell r="O143">
            <v>0</v>
          </cell>
          <cell r="P143">
            <v>0</v>
          </cell>
          <cell r="Q143">
            <v>0</v>
          </cell>
          <cell r="R143">
            <v>0</v>
          </cell>
          <cell r="S143">
            <v>0</v>
          </cell>
          <cell r="T143">
            <v>0</v>
          </cell>
        </row>
        <row r="144">
          <cell r="N144">
            <v>0</v>
          </cell>
          <cell r="O144">
            <v>0</v>
          </cell>
          <cell r="P144">
            <v>0</v>
          </cell>
          <cell r="Q144">
            <v>0</v>
          </cell>
          <cell r="R144">
            <v>0</v>
          </cell>
          <cell r="S144">
            <v>0</v>
          </cell>
          <cell r="T144">
            <v>0</v>
          </cell>
        </row>
        <row r="145">
          <cell r="N145">
            <v>0</v>
          </cell>
          <cell r="O145">
            <v>0</v>
          </cell>
          <cell r="P145">
            <v>0</v>
          </cell>
          <cell r="Q145">
            <v>0</v>
          </cell>
          <cell r="R145">
            <v>0</v>
          </cell>
          <cell r="S145">
            <v>0</v>
          </cell>
          <cell r="T145">
            <v>0</v>
          </cell>
        </row>
        <row r="146">
          <cell r="N146">
            <v>0</v>
          </cell>
          <cell r="O146">
            <v>0</v>
          </cell>
          <cell r="P146">
            <v>0</v>
          </cell>
          <cell r="Q146">
            <v>0</v>
          </cell>
          <cell r="R146">
            <v>0</v>
          </cell>
          <cell r="S146">
            <v>0</v>
          </cell>
          <cell r="T146">
            <v>0</v>
          </cell>
        </row>
        <row r="147">
          <cell r="N147">
            <v>0</v>
          </cell>
          <cell r="O147">
            <v>0</v>
          </cell>
          <cell r="P147">
            <v>0</v>
          </cell>
          <cell r="Q147">
            <v>0</v>
          </cell>
          <cell r="R147">
            <v>0</v>
          </cell>
          <cell r="S147">
            <v>0</v>
          </cell>
          <cell r="T147">
            <v>0</v>
          </cell>
        </row>
        <row r="148">
          <cell r="N148">
            <v>0</v>
          </cell>
          <cell r="O148">
            <v>0</v>
          </cell>
          <cell r="P148">
            <v>0</v>
          </cell>
          <cell r="Q148">
            <v>0</v>
          </cell>
          <cell r="R148">
            <v>0</v>
          </cell>
          <cell r="S148">
            <v>0</v>
          </cell>
          <cell r="T148">
            <v>0</v>
          </cell>
        </row>
        <row r="149">
          <cell r="N149">
            <v>0</v>
          </cell>
          <cell r="O149">
            <v>0</v>
          </cell>
          <cell r="P149">
            <v>0</v>
          </cell>
          <cell r="Q149">
            <v>0</v>
          </cell>
          <cell r="R149">
            <v>0</v>
          </cell>
          <cell r="S149">
            <v>0</v>
          </cell>
          <cell r="T149">
            <v>0</v>
          </cell>
        </row>
        <row r="150">
          <cell r="N150">
            <v>0</v>
          </cell>
          <cell r="O150">
            <v>0</v>
          </cell>
          <cell r="P150">
            <v>0</v>
          </cell>
          <cell r="Q150">
            <v>0</v>
          </cell>
          <cell r="R150">
            <v>0</v>
          </cell>
          <cell r="S150">
            <v>0</v>
          </cell>
          <cell r="T150">
            <v>0</v>
          </cell>
        </row>
        <row r="151">
          <cell r="N151">
            <v>0</v>
          </cell>
          <cell r="O151">
            <v>0</v>
          </cell>
          <cell r="P151">
            <v>0</v>
          </cell>
          <cell r="Q151">
            <v>0</v>
          </cell>
          <cell r="R151">
            <v>0</v>
          </cell>
          <cell r="S151">
            <v>0</v>
          </cell>
          <cell r="T151">
            <v>0</v>
          </cell>
        </row>
        <row r="152">
          <cell r="N152">
            <v>0</v>
          </cell>
          <cell r="O152">
            <v>0</v>
          </cell>
          <cell r="P152">
            <v>0</v>
          </cell>
          <cell r="Q152">
            <v>0</v>
          </cell>
          <cell r="R152">
            <v>0</v>
          </cell>
          <cell r="S152">
            <v>0</v>
          </cell>
          <cell r="T152">
            <v>0</v>
          </cell>
        </row>
        <row r="153">
          <cell r="N153">
            <v>0</v>
          </cell>
          <cell r="O153">
            <v>0</v>
          </cell>
          <cell r="P153">
            <v>0</v>
          </cell>
          <cell r="Q153">
            <v>0</v>
          </cell>
          <cell r="R153">
            <v>0</v>
          </cell>
          <cell r="S153">
            <v>0</v>
          </cell>
          <cell r="T153">
            <v>0</v>
          </cell>
        </row>
        <row r="154">
          <cell r="N154">
            <v>0</v>
          </cell>
          <cell r="O154">
            <v>0</v>
          </cell>
          <cell r="P154">
            <v>0</v>
          </cell>
          <cell r="Q154">
            <v>0</v>
          </cell>
          <cell r="R154">
            <v>0</v>
          </cell>
          <cell r="S154">
            <v>0</v>
          </cell>
          <cell r="T154">
            <v>0</v>
          </cell>
        </row>
        <row r="155">
          <cell r="N155">
            <v>0</v>
          </cell>
          <cell r="O155">
            <v>0</v>
          </cell>
          <cell r="P155">
            <v>0</v>
          </cell>
          <cell r="Q155">
            <v>0</v>
          </cell>
          <cell r="R155">
            <v>0</v>
          </cell>
          <cell r="S155">
            <v>0</v>
          </cell>
          <cell r="T155">
            <v>0</v>
          </cell>
        </row>
        <row r="156">
          <cell r="N156">
            <v>0</v>
          </cell>
          <cell r="O156">
            <v>0</v>
          </cell>
          <cell r="P156">
            <v>0</v>
          </cell>
          <cell r="Q156">
            <v>0</v>
          </cell>
          <cell r="R156">
            <v>0</v>
          </cell>
          <cell r="S156">
            <v>0</v>
          </cell>
          <cell r="T156">
            <v>0</v>
          </cell>
        </row>
        <row r="157">
          <cell r="N157">
            <v>0</v>
          </cell>
          <cell r="O157">
            <v>0</v>
          </cell>
          <cell r="P157">
            <v>0</v>
          </cell>
          <cell r="Q157">
            <v>0</v>
          </cell>
          <cell r="R157">
            <v>0</v>
          </cell>
          <cell r="S157">
            <v>0</v>
          </cell>
          <cell r="T157">
            <v>0</v>
          </cell>
        </row>
        <row r="158">
          <cell r="N158">
            <v>0</v>
          </cell>
          <cell r="O158">
            <v>0</v>
          </cell>
          <cell r="P158">
            <v>0</v>
          </cell>
          <cell r="Q158">
            <v>0</v>
          </cell>
          <cell r="R158">
            <v>0</v>
          </cell>
          <cell r="S158">
            <v>0</v>
          </cell>
          <cell r="T158">
            <v>0</v>
          </cell>
        </row>
        <row r="159">
          <cell r="N159">
            <v>0</v>
          </cell>
          <cell r="O159">
            <v>0</v>
          </cell>
          <cell r="P159">
            <v>0</v>
          </cell>
          <cell r="Q159">
            <v>0</v>
          </cell>
          <cell r="R159">
            <v>0</v>
          </cell>
          <cell r="S159">
            <v>0</v>
          </cell>
          <cell r="T159">
            <v>0</v>
          </cell>
        </row>
        <row r="160">
          <cell r="N160">
            <v>0</v>
          </cell>
          <cell r="O160">
            <v>0</v>
          </cell>
          <cell r="P160">
            <v>0</v>
          </cell>
          <cell r="Q160">
            <v>0</v>
          </cell>
          <cell r="R160">
            <v>0</v>
          </cell>
          <cell r="S160">
            <v>0</v>
          </cell>
          <cell r="T160">
            <v>0</v>
          </cell>
        </row>
        <row r="161">
          <cell r="N161">
            <v>0</v>
          </cell>
          <cell r="O161">
            <v>0</v>
          </cell>
          <cell r="P161">
            <v>0</v>
          </cell>
          <cell r="Q161">
            <v>0</v>
          </cell>
          <cell r="R161">
            <v>0</v>
          </cell>
          <cell r="S161">
            <v>0</v>
          </cell>
          <cell r="T161">
            <v>0</v>
          </cell>
        </row>
        <row r="162">
          <cell r="N162">
            <v>0</v>
          </cell>
          <cell r="O162">
            <v>0</v>
          </cell>
          <cell r="P162">
            <v>0</v>
          </cell>
          <cell r="Q162">
            <v>0</v>
          </cell>
          <cell r="R162">
            <v>0</v>
          </cell>
          <cell r="S162">
            <v>0</v>
          </cell>
          <cell r="T162">
            <v>0</v>
          </cell>
        </row>
        <row r="163">
          <cell r="N163">
            <v>0</v>
          </cell>
          <cell r="O163">
            <v>0</v>
          </cell>
          <cell r="P163">
            <v>0</v>
          </cell>
          <cell r="Q163">
            <v>0</v>
          </cell>
          <cell r="R163">
            <v>0</v>
          </cell>
          <cell r="S163">
            <v>0</v>
          </cell>
          <cell r="T163">
            <v>0</v>
          </cell>
        </row>
        <row r="164">
          <cell r="N164">
            <v>0</v>
          </cell>
          <cell r="O164">
            <v>0</v>
          </cell>
          <cell r="P164">
            <v>0</v>
          </cell>
          <cell r="Q164">
            <v>0</v>
          </cell>
          <cell r="R164">
            <v>0</v>
          </cell>
          <cell r="S164">
            <v>0</v>
          </cell>
          <cell r="T164">
            <v>0</v>
          </cell>
        </row>
        <row r="165">
          <cell r="N165">
            <v>0</v>
          </cell>
          <cell r="O165">
            <v>0</v>
          </cell>
          <cell r="P165">
            <v>0</v>
          </cell>
          <cell r="Q165">
            <v>0</v>
          </cell>
          <cell r="R165">
            <v>0</v>
          </cell>
          <cell r="S165">
            <v>0</v>
          </cell>
          <cell r="T165">
            <v>0</v>
          </cell>
        </row>
        <row r="166">
          <cell r="N166">
            <v>0</v>
          </cell>
          <cell r="O166">
            <v>0</v>
          </cell>
          <cell r="P166">
            <v>0</v>
          </cell>
          <cell r="Q166">
            <v>0</v>
          </cell>
          <cell r="R166">
            <v>0</v>
          </cell>
          <cell r="S166">
            <v>0</v>
          </cell>
          <cell r="T166">
            <v>0</v>
          </cell>
        </row>
        <row r="167">
          <cell r="N167">
            <v>0</v>
          </cell>
          <cell r="O167">
            <v>0</v>
          </cell>
          <cell r="P167">
            <v>0</v>
          </cell>
          <cell r="Q167">
            <v>0</v>
          </cell>
          <cell r="R167">
            <v>0</v>
          </cell>
          <cell r="S167">
            <v>0</v>
          </cell>
          <cell r="T167">
            <v>0</v>
          </cell>
        </row>
        <row r="168">
          <cell r="N168">
            <v>0</v>
          </cell>
          <cell r="O168">
            <v>0</v>
          </cell>
          <cell r="P168">
            <v>0</v>
          </cell>
          <cell r="Q168">
            <v>0</v>
          </cell>
          <cell r="R168">
            <v>0</v>
          </cell>
          <cell r="S168">
            <v>0</v>
          </cell>
          <cell r="T168">
            <v>0</v>
          </cell>
        </row>
        <row r="169">
          <cell r="N169">
            <v>0</v>
          </cell>
          <cell r="O169">
            <v>0</v>
          </cell>
          <cell r="P169">
            <v>0</v>
          </cell>
          <cell r="Q169">
            <v>0</v>
          </cell>
          <cell r="R169">
            <v>0</v>
          </cell>
          <cell r="S169">
            <v>0</v>
          </cell>
          <cell r="T169">
            <v>0</v>
          </cell>
        </row>
        <row r="170">
          <cell r="N170">
            <v>0</v>
          </cell>
          <cell r="O170">
            <v>0</v>
          </cell>
          <cell r="P170">
            <v>0</v>
          </cell>
          <cell r="Q170">
            <v>0</v>
          </cell>
          <cell r="R170">
            <v>0</v>
          </cell>
          <cell r="S170">
            <v>0</v>
          </cell>
          <cell r="T170">
            <v>0</v>
          </cell>
        </row>
        <row r="171">
          <cell r="N171">
            <v>0</v>
          </cell>
          <cell r="O171">
            <v>0</v>
          </cell>
          <cell r="P171">
            <v>0</v>
          </cell>
          <cell r="Q171">
            <v>0</v>
          </cell>
          <cell r="R171">
            <v>0</v>
          </cell>
          <cell r="S171">
            <v>0</v>
          </cell>
          <cell r="T171">
            <v>0</v>
          </cell>
        </row>
        <row r="172">
          <cell r="N172">
            <v>0</v>
          </cell>
          <cell r="O172">
            <v>0</v>
          </cell>
          <cell r="P172">
            <v>0</v>
          </cell>
          <cell r="Q172">
            <v>0</v>
          </cell>
          <cell r="R172">
            <v>0</v>
          </cell>
          <cell r="S172">
            <v>0</v>
          </cell>
          <cell r="T172">
            <v>0</v>
          </cell>
        </row>
        <row r="173">
          <cell r="N173">
            <v>0</v>
          </cell>
          <cell r="O173">
            <v>0</v>
          </cell>
          <cell r="P173">
            <v>0</v>
          </cell>
          <cell r="Q173">
            <v>0</v>
          </cell>
          <cell r="R173">
            <v>0</v>
          </cell>
          <cell r="S173">
            <v>0</v>
          </cell>
          <cell r="T173">
            <v>0</v>
          </cell>
        </row>
        <row r="174">
          <cell r="N174">
            <v>0</v>
          </cell>
          <cell r="O174">
            <v>0</v>
          </cell>
          <cell r="P174">
            <v>0</v>
          </cell>
          <cell r="Q174">
            <v>0</v>
          </cell>
          <cell r="R174">
            <v>0</v>
          </cell>
          <cell r="S174">
            <v>0</v>
          </cell>
          <cell r="T174">
            <v>0</v>
          </cell>
        </row>
        <row r="175">
          <cell r="N175">
            <v>0</v>
          </cell>
          <cell r="O175">
            <v>0</v>
          </cell>
          <cell r="P175">
            <v>0</v>
          </cell>
          <cell r="Q175">
            <v>0</v>
          </cell>
          <cell r="R175">
            <v>0</v>
          </cell>
          <cell r="S175">
            <v>0</v>
          </cell>
          <cell r="T175">
            <v>0</v>
          </cell>
        </row>
        <row r="176">
          <cell r="N176">
            <v>0</v>
          </cell>
          <cell r="O176">
            <v>0</v>
          </cell>
          <cell r="P176">
            <v>0</v>
          </cell>
          <cell r="Q176">
            <v>0</v>
          </cell>
          <cell r="R176">
            <v>0</v>
          </cell>
          <cell r="S176">
            <v>0</v>
          </cell>
          <cell r="T176">
            <v>0</v>
          </cell>
        </row>
        <row r="177">
          <cell r="N177">
            <v>0</v>
          </cell>
          <cell r="O177">
            <v>0</v>
          </cell>
          <cell r="P177">
            <v>0</v>
          </cell>
          <cell r="Q177">
            <v>0</v>
          </cell>
          <cell r="R177">
            <v>0</v>
          </cell>
          <cell r="S177">
            <v>0</v>
          </cell>
          <cell r="T177">
            <v>0</v>
          </cell>
        </row>
        <row r="178">
          <cell r="N178">
            <v>0</v>
          </cell>
          <cell r="O178">
            <v>0</v>
          </cell>
          <cell r="P178">
            <v>0</v>
          </cell>
          <cell r="Q178">
            <v>0</v>
          </cell>
          <cell r="R178">
            <v>0</v>
          </cell>
          <cell r="S178">
            <v>0</v>
          </cell>
          <cell r="T178">
            <v>0</v>
          </cell>
        </row>
        <row r="179">
          <cell r="N179">
            <v>0</v>
          </cell>
          <cell r="O179">
            <v>0</v>
          </cell>
          <cell r="P179">
            <v>0</v>
          </cell>
          <cell r="Q179">
            <v>0</v>
          </cell>
          <cell r="R179">
            <v>0</v>
          </cell>
          <cell r="S179">
            <v>0</v>
          </cell>
          <cell r="T179">
            <v>0</v>
          </cell>
        </row>
        <row r="180">
          <cell r="N180">
            <v>0</v>
          </cell>
          <cell r="O180">
            <v>0</v>
          </cell>
          <cell r="P180">
            <v>0</v>
          </cell>
          <cell r="Q180">
            <v>0</v>
          </cell>
          <cell r="R180">
            <v>0</v>
          </cell>
          <cell r="S180">
            <v>0</v>
          </cell>
          <cell r="T180">
            <v>0</v>
          </cell>
        </row>
        <row r="181">
          <cell r="N181">
            <v>0</v>
          </cell>
          <cell r="O181">
            <v>0</v>
          </cell>
          <cell r="P181">
            <v>0</v>
          </cell>
          <cell r="Q181">
            <v>0</v>
          </cell>
          <cell r="R181">
            <v>0</v>
          </cell>
          <cell r="S181">
            <v>0</v>
          </cell>
          <cell r="T181">
            <v>0</v>
          </cell>
        </row>
        <row r="182">
          <cell r="N182">
            <v>0</v>
          </cell>
          <cell r="O182">
            <v>0</v>
          </cell>
          <cell r="P182">
            <v>0</v>
          </cell>
          <cell r="Q182">
            <v>0</v>
          </cell>
          <cell r="R182">
            <v>0</v>
          </cell>
          <cell r="S182">
            <v>0</v>
          </cell>
          <cell r="T182">
            <v>0</v>
          </cell>
        </row>
        <row r="183">
          <cell r="N183">
            <v>0</v>
          </cell>
          <cell r="O183">
            <v>0</v>
          </cell>
          <cell r="P183">
            <v>0</v>
          </cell>
          <cell r="Q183">
            <v>0</v>
          </cell>
          <cell r="R183">
            <v>0</v>
          </cell>
          <cell r="S183">
            <v>0</v>
          </cell>
          <cell r="T183">
            <v>0</v>
          </cell>
        </row>
        <row r="184">
          <cell r="N184">
            <v>0</v>
          </cell>
          <cell r="O184">
            <v>0</v>
          </cell>
          <cell r="P184">
            <v>0</v>
          </cell>
          <cell r="Q184">
            <v>0</v>
          </cell>
          <cell r="R184">
            <v>0</v>
          </cell>
          <cell r="S184">
            <v>0</v>
          </cell>
          <cell r="T184">
            <v>0</v>
          </cell>
        </row>
        <row r="185">
          <cell r="N185">
            <v>0</v>
          </cell>
          <cell r="O185">
            <v>0</v>
          </cell>
          <cell r="P185">
            <v>0</v>
          </cell>
          <cell r="Q185">
            <v>0</v>
          </cell>
          <cell r="R185">
            <v>0</v>
          </cell>
          <cell r="S185">
            <v>0</v>
          </cell>
          <cell r="T185">
            <v>0</v>
          </cell>
        </row>
        <row r="186">
          <cell r="N186">
            <v>0</v>
          </cell>
          <cell r="O186">
            <v>0</v>
          </cell>
          <cell r="P186">
            <v>0</v>
          </cell>
          <cell r="Q186">
            <v>0</v>
          </cell>
          <cell r="R186">
            <v>0</v>
          </cell>
          <cell r="S186">
            <v>0</v>
          </cell>
          <cell r="T186">
            <v>0</v>
          </cell>
        </row>
        <row r="187">
          <cell r="N187">
            <v>0</v>
          </cell>
          <cell r="O187">
            <v>0</v>
          </cell>
          <cell r="P187">
            <v>0</v>
          </cell>
          <cell r="Q187">
            <v>0</v>
          </cell>
          <cell r="R187">
            <v>0</v>
          </cell>
          <cell r="S187">
            <v>0</v>
          </cell>
          <cell r="T187">
            <v>0</v>
          </cell>
        </row>
        <row r="188">
          <cell r="N188">
            <v>0</v>
          </cell>
          <cell r="O188">
            <v>0</v>
          </cell>
          <cell r="P188">
            <v>0</v>
          </cell>
          <cell r="Q188">
            <v>0</v>
          </cell>
          <cell r="R188">
            <v>0</v>
          </cell>
          <cell r="S188">
            <v>0</v>
          </cell>
          <cell r="T188">
            <v>0</v>
          </cell>
        </row>
        <row r="189">
          <cell r="N189">
            <v>0</v>
          </cell>
          <cell r="O189">
            <v>0</v>
          </cell>
          <cell r="P189">
            <v>0</v>
          </cell>
          <cell r="Q189">
            <v>0</v>
          </cell>
          <cell r="R189">
            <v>0</v>
          </cell>
          <cell r="S189">
            <v>0</v>
          </cell>
          <cell r="T189">
            <v>0</v>
          </cell>
        </row>
        <row r="190">
          <cell r="N190">
            <v>0</v>
          </cell>
          <cell r="O190">
            <v>0</v>
          </cell>
          <cell r="P190">
            <v>0</v>
          </cell>
          <cell r="Q190">
            <v>0</v>
          </cell>
          <cell r="R190">
            <v>0</v>
          </cell>
          <cell r="S190">
            <v>0</v>
          </cell>
          <cell r="T190">
            <v>0</v>
          </cell>
        </row>
        <row r="191">
          <cell r="N191">
            <v>0</v>
          </cell>
          <cell r="O191">
            <v>0</v>
          </cell>
          <cell r="P191">
            <v>0</v>
          </cell>
          <cell r="Q191">
            <v>0</v>
          </cell>
          <cell r="R191">
            <v>0</v>
          </cell>
          <cell r="S191">
            <v>0</v>
          </cell>
          <cell r="T191">
            <v>0</v>
          </cell>
        </row>
        <row r="192">
          <cell r="N192">
            <v>0</v>
          </cell>
          <cell r="O192">
            <v>0</v>
          </cell>
          <cell r="P192">
            <v>0</v>
          </cell>
          <cell r="Q192">
            <v>0</v>
          </cell>
          <cell r="R192">
            <v>0</v>
          </cell>
          <cell r="S192">
            <v>0</v>
          </cell>
          <cell r="T192">
            <v>0</v>
          </cell>
        </row>
        <row r="193">
          <cell r="N193">
            <v>0</v>
          </cell>
          <cell r="O193">
            <v>0</v>
          </cell>
          <cell r="P193">
            <v>0</v>
          </cell>
          <cell r="Q193">
            <v>0</v>
          </cell>
          <cell r="R193">
            <v>0</v>
          </cell>
          <cell r="S193">
            <v>0</v>
          </cell>
          <cell r="T193">
            <v>0</v>
          </cell>
        </row>
        <row r="194">
          <cell r="N194">
            <v>0</v>
          </cell>
          <cell r="O194">
            <v>0</v>
          </cell>
          <cell r="P194">
            <v>0</v>
          </cell>
          <cell r="Q194">
            <v>0</v>
          </cell>
          <cell r="R194">
            <v>0</v>
          </cell>
          <cell r="S194">
            <v>0</v>
          </cell>
          <cell r="T194">
            <v>0</v>
          </cell>
        </row>
        <row r="195">
          <cell r="N195">
            <v>0</v>
          </cell>
          <cell r="O195">
            <v>0</v>
          </cell>
          <cell r="P195">
            <v>0</v>
          </cell>
          <cell r="Q195">
            <v>0</v>
          </cell>
          <cell r="R195">
            <v>0</v>
          </cell>
          <cell r="S195">
            <v>0</v>
          </cell>
          <cell r="T195">
            <v>0</v>
          </cell>
        </row>
        <row r="196">
          <cell r="N196">
            <v>0</v>
          </cell>
          <cell r="O196">
            <v>0</v>
          </cell>
          <cell r="P196">
            <v>0</v>
          </cell>
          <cell r="Q196">
            <v>0</v>
          </cell>
          <cell r="R196">
            <v>0</v>
          </cell>
          <cell r="S196">
            <v>0</v>
          </cell>
          <cell r="T196">
            <v>0</v>
          </cell>
        </row>
        <row r="197">
          <cell r="N197">
            <v>0</v>
          </cell>
          <cell r="O197">
            <v>0</v>
          </cell>
          <cell r="P197">
            <v>0</v>
          </cell>
          <cell r="Q197">
            <v>0</v>
          </cell>
          <cell r="R197">
            <v>0</v>
          </cell>
          <cell r="S197">
            <v>0</v>
          </cell>
          <cell r="T197">
            <v>0</v>
          </cell>
        </row>
        <row r="198">
          <cell r="N198">
            <v>0</v>
          </cell>
          <cell r="O198">
            <v>0</v>
          </cell>
          <cell r="P198">
            <v>0</v>
          </cell>
          <cell r="Q198">
            <v>0</v>
          </cell>
          <cell r="R198">
            <v>0</v>
          </cell>
          <cell r="S198">
            <v>0</v>
          </cell>
          <cell r="T198">
            <v>0</v>
          </cell>
        </row>
        <row r="199">
          <cell r="N199">
            <v>0</v>
          </cell>
          <cell r="O199">
            <v>0</v>
          </cell>
          <cell r="P199">
            <v>0</v>
          </cell>
          <cell r="Q199">
            <v>0</v>
          </cell>
          <cell r="R199">
            <v>0</v>
          </cell>
          <cell r="S199">
            <v>0</v>
          </cell>
          <cell r="T199">
            <v>0</v>
          </cell>
        </row>
        <row r="200">
          <cell r="N200">
            <v>0</v>
          </cell>
          <cell r="O200">
            <v>0</v>
          </cell>
          <cell r="P200">
            <v>0</v>
          </cell>
          <cell r="Q200">
            <v>0</v>
          </cell>
          <cell r="R200">
            <v>0</v>
          </cell>
          <cell r="S200">
            <v>0</v>
          </cell>
          <cell r="T200">
            <v>0</v>
          </cell>
        </row>
        <row r="201">
          <cell r="N201">
            <v>0</v>
          </cell>
          <cell r="O201">
            <v>0</v>
          </cell>
          <cell r="P201">
            <v>0</v>
          </cell>
          <cell r="Q201">
            <v>0</v>
          </cell>
          <cell r="R201">
            <v>0</v>
          </cell>
          <cell r="S201">
            <v>0</v>
          </cell>
          <cell r="T201">
            <v>0</v>
          </cell>
        </row>
        <row r="202">
          <cell r="N202">
            <v>0</v>
          </cell>
          <cell r="O202">
            <v>0</v>
          </cell>
          <cell r="P202">
            <v>0</v>
          </cell>
          <cell r="Q202">
            <v>0</v>
          </cell>
          <cell r="R202">
            <v>0</v>
          </cell>
          <cell r="S202">
            <v>0</v>
          </cell>
          <cell r="T202">
            <v>0</v>
          </cell>
        </row>
        <row r="203">
          <cell r="N203">
            <v>0</v>
          </cell>
          <cell r="O203">
            <v>0</v>
          </cell>
          <cell r="P203">
            <v>0</v>
          </cell>
          <cell r="Q203">
            <v>0</v>
          </cell>
          <cell r="R203">
            <v>0</v>
          </cell>
          <cell r="S203">
            <v>0</v>
          </cell>
          <cell r="T203">
            <v>0</v>
          </cell>
        </row>
        <row r="204">
          <cell r="N204">
            <v>0</v>
          </cell>
          <cell r="O204">
            <v>0</v>
          </cell>
          <cell r="P204">
            <v>0</v>
          </cell>
          <cell r="Q204">
            <v>0</v>
          </cell>
          <cell r="R204">
            <v>0</v>
          </cell>
          <cell r="S204">
            <v>0</v>
          </cell>
          <cell r="T204">
            <v>0</v>
          </cell>
        </row>
        <row r="205">
          <cell r="N205">
            <v>0</v>
          </cell>
          <cell r="O205">
            <v>0</v>
          </cell>
          <cell r="P205">
            <v>0</v>
          </cell>
          <cell r="Q205">
            <v>0</v>
          </cell>
          <cell r="R205">
            <v>0</v>
          </cell>
          <cell r="S205">
            <v>0</v>
          </cell>
          <cell r="T205">
            <v>0</v>
          </cell>
        </row>
        <row r="206">
          <cell r="N206">
            <v>0</v>
          </cell>
          <cell r="O206">
            <v>0</v>
          </cell>
          <cell r="P206">
            <v>0</v>
          </cell>
          <cell r="Q206">
            <v>0</v>
          </cell>
          <cell r="R206">
            <v>0</v>
          </cell>
          <cell r="S206">
            <v>0</v>
          </cell>
          <cell r="T206">
            <v>0</v>
          </cell>
        </row>
        <row r="207">
          <cell r="N207">
            <v>0</v>
          </cell>
          <cell r="O207">
            <v>0</v>
          </cell>
          <cell r="P207">
            <v>0</v>
          </cell>
          <cell r="Q207">
            <v>0</v>
          </cell>
          <cell r="R207">
            <v>0</v>
          </cell>
          <cell r="S207">
            <v>0</v>
          </cell>
          <cell r="T207">
            <v>0</v>
          </cell>
        </row>
        <row r="208">
          <cell r="N208">
            <v>0</v>
          </cell>
          <cell r="O208">
            <v>0</v>
          </cell>
          <cell r="P208">
            <v>0</v>
          </cell>
          <cell r="Q208">
            <v>0</v>
          </cell>
          <cell r="R208">
            <v>0</v>
          </cell>
          <cell r="S208">
            <v>0</v>
          </cell>
          <cell r="T208">
            <v>0</v>
          </cell>
        </row>
        <row r="209">
          <cell r="N209">
            <v>0</v>
          </cell>
          <cell r="O209">
            <v>0</v>
          </cell>
          <cell r="P209">
            <v>0</v>
          </cell>
          <cell r="Q209">
            <v>0</v>
          </cell>
          <cell r="R209">
            <v>0</v>
          </cell>
          <cell r="S209">
            <v>0</v>
          </cell>
          <cell r="T209">
            <v>0</v>
          </cell>
        </row>
        <row r="210">
          <cell r="N210">
            <v>0</v>
          </cell>
          <cell r="O210">
            <v>0</v>
          </cell>
          <cell r="P210">
            <v>0</v>
          </cell>
          <cell r="Q210">
            <v>0</v>
          </cell>
          <cell r="R210">
            <v>0</v>
          </cell>
          <cell r="S210">
            <v>0</v>
          </cell>
          <cell r="T210">
            <v>0</v>
          </cell>
        </row>
        <row r="211">
          <cell r="N211">
            <v>0</v>
          </cell>
          <cell r="O211">
            <v>0</v>
          </cell>
          <cell r="P211">
            <v>0</v>
          </cell>
          <cell r="Q211">
            <v>0</v>
          </cell>
          <cell r="R211">
            <v>0</v>
          </cell>
          <cell r="S211">
            <v>0</v>
          </cell>
          <cell r="T211">
            <v>0</v>
          </cell>
        </row>
        <row r="212">
          <cell r="N212">
            <v>0</v>
          </cell>
          <cell r="O212">
            <v>0</v>
          </cell>
          <cell r="P212">
            <v>0</v>
          </cell>
          <cell r="Q212">
            <v>0</v>
          </cell>
          <cell r="R212">
            <v>0</v>
          </cell>
          <cell r="S212">
            <v>0</v>
          </cell>
          <cell r="T212">
            <v>0</v>
          </cell>
        </row>
        <row r="213">
          <cell r="N213">
            <v>0</v>
          </cell>
          <cell r="O213">
            <v>0</v>
          </cell>
          <cell r="P213">
            <v>0</v>
          </cell>
          <cell r="Q213">
            <v>0</v>
          </cell>
          <cell r="R213">
            <v>0</v>
          </cell>
          <cell r="S213">
            <v>0</v>
          </cell>
          <cell r="T213">
            <v>0</v>
          </cell>
        </row>
        <row r="214">
          <cell r="N214">
            <v>0</v>
          </cell>
          <cell r="O214">
            <v>0</v>
          </cell>
          <cell r="P214">
            <v>0</v>
          </cell>
          <cell r="Q214">
            <v>0</v>
          </cell>
          <cell r="R214">
            <v>0</v>
          </cell>
          <cell r="S214">
            <v>0</v>
          </cell>
          <cell r="T214">
            <v>0</v>
          </cell>
        </row>
        <row r="215">
          <cell r="N215">
            <v>0</v>
          </cell>
          <cell r="O215">
            <v>0</v>
          </cell>
          <cell r="P215">
            <v>0</v>
          </cell>
          <cell r="Q215">
            <v>0</v>
          </cell>
          <cell r="R215">
            <v>0</v>
          </cell>
          <cell r="S215">
            <v>0</v>
          </cell>
          <cell r="T215">
            <v>0</v>
          </cell>
        </row>
        <row r="216">
          <cell r="N216">
            <v>0</v>
          </cell>
          <cell r="O216">
            <v>0</v>
          </cell>
          <cell r="P216">
            <v>0</v>
          </cell>
          <cell r="Q216">
            <v>0</v>
          </cell>
          <cell r="R216">
            <v>0</v>
          </cell>
          <cell r="S216">
            <v>0</v>
          </cell>
          <cell r="T216">
            <v>0</v>
          </cell>
        </row>
        <row r="217">
          <cell r="N217">
            <v>0</v>
          </cell>
          <cell r="O217">
            <v>0</v>
          </cell>
          <cell r="P217">
            <v>0</v>
          </cell>
          <cell r="Q217">
            <v>0</v>
          </cell>
          <cell r="R217">
            <v>0</v>
          </cell>
          <cell r="S217">
            <v>0</v>
          </cell>
          <cell r="T217">
            <v>0</v>
          </cell>
        </row>
        <row r="218">
          <cell r="N218">
            <v>0</v>
          </cell>
          <cell r="O218">
            <v>0</v>
          </cell>
          <cell r="P218">
            <v>0</v>
          </cell>
          <cell r="Q218">
            <v>0</v>
          </cell>
          <cell r="R218">
            <v>0</v>
          </cell>
          <cell r="S218">
            <v>0</v>
          </cell>
          <cell r="T218">
            <v>0</v>
          </cell>
        </row>
        <row r="219">
          <cell r="N219">
            <v>0</v>
          </cell>
          <cell r="O219">
            <v>0</v>
          </cell>
          <cell r="P219">
            <v>0</v>
          </cell>
          <cell r="Q219">
            <v>0</v>
          </cell>
          <cell r="R219">
            <v>0</v>
          </cell>
          <cell r="S219">
            <v>0</v>
          </cell>
          <cell r="T219">
            <v>0</v>
          </cell>
        </row>
        <row r="220">
          <cell r="N220">
            <v>0</v>
          </cell>
          <cell r="O220">
            <v>0</v>
          </cell>
          <cell r="P220">
            <v>0</v>
          </cell>
          <cell r="Q220">
            <v>0</v>
          </cell>
          <cell r="R220">
            <v>0</v>
          </cell>
          <cell r="S220">
            <v>0</v>
          </cell>
          <cell r="T220">
            <v>0</v>
          </cell>
        </row>
        <row r="221">
          <cell r="N221">
            <v>0</v>
          </cell>
          <cell r="O221">
            <v>0</v>
          </cell>
          <cell r="P221">
            <v>0</v>
          </cell>
          <cell r="Q221">
            <v>0</v>
          </cell>
          <cell r="R221">
            <v>0</v>
          </cell>
          <cell r="S221">
            <v>0</v>
          </cell>
          <cell r="T221">
            <v>0</v>
          </cell>
        </row>
        <row r="222">
          <cell r="N222">
            <v>0</v>
          </cell>
          <cell r="O222">
            <v>0</v>
          </cell>
          <cell r="P222">
            <v>0</v>
          </cell>
          <cell r="Q222">
            <v>0</v>
          </cell>
          <cell r="R222">
            <v>0</v>
          </cell>
          <cell r="S222">
            <v>0</v>
          </cell>
          <cell r="T222">
            <v>0</v>
          </cell>
        </row>
        <row r="223">
          <cell r="N223">
            <v>0</v>
          </cell>
          <cell r="O223">
            <v>0</v>
          </cell>
          <cell r="P223">
            <v>0</v>
          </cell>
          <cell r="Q223">
            <v>0</v>
          </cell>
          <cell r="R223">
            <v>0</v>
          </cell>
          <cell r="S223">
            <v>0</v>
          </cell>
          <cell r="T223">
            <v>0</v>
          </cell>
        </row>
        <row r="224">
          <cell r="N224">
            <v>0</v>
          </cell>
          <cell r="O224">
            <v>0</v>
          </cell>
          <cell r="P224">
            <v>0</v>
          </cell>
          <cell r="Q224">
            <v>0</v>
          </cell>
          <cell r="R224">
            <v>0</v>
          </cell>
          <cell r="S224">
            <v>0</v>
          </cell>
          <cell r="T224">
            <v>0</v>
          </cell>
        </row>
        <row r="225">
          <cell r="N225">
            <v>0</v>
          </cell>
          <cell r="O225">
            <v>0</v>
          </cell>
          <cell r="P225">
            <v>0</v>
          </cell>
          <cell r="Q225">
            <v>0</v>
          </cell>
          <cell r="R225">
            <v>0</v>
          </cell>
          <cell r="S225">
            <v>0</v>
          </cell>
          <cell r="T225">
            <v>0</v>
          </cell>
        </row>
        <row r="226">
          <cell r="N226">
            <v>0</v>
          </cell>
          <cell r="O226">
            <v>0</v>
          </cell>
          <cell r="P226">
            <v>0</v>
          </cell>
          <cell r="Q226">
            <v>0</v>
          </cell>
          <cell r="R226">
            <v>0</v>
          </cell>
          <cell r="S226">
            <v>0</v>
          </cell>
          <cell r="T226">
            <v>0</v>
          </cell>
        </row>
        <row r="227">
          <cell r="N227">
            <v>0</v>
          </cell>
          <cell r="O227">
            <v>0</v>
          </cell>
          <cell r="P227">
            <v>0</v>
          </cell>
          <cell r="Q227">
            <v>0</v>
          </cell>
          <cell r="R227">
            <v>0</v>
          </cell>
          <cell r="S227">
            <v>0</v>
          </cell>
          <cell r="T227">
            <v>0</v>
          </cell>
        </row>
        <row r="228">
          <cell r="N228">
            <v>0</v>
          </cell>
          <cell r="O228">
            <v>0</v>
          </cell>
          <cell r="P228">
            <v>0</v>
          </cell>
          <cell r="Q228">
            <v>0</v>
          </cell>
          <cell r="R228">
            <v>0</v>
          </cell>
          <cell r="S228">
            <v>0</v>
          </cell>
          <cell r="T228">
            <v>0</v>
          </cell>
        </row>
        <row r="229">
          <cell r="N229">
            <v>0</v>
          </cell>
          <cell r="O229">
            <v>0</v>
          </cell>
          <cell r="P229">
            <v>0</v>
          </cell>
          <cell r="Q229">
            <v>0</v>
          </cell>
          <cell r="R229">
            <v>0</v>
          </cell>
          <cell r="S229">
            <v>0</v>
          </cell>
          <cell r="T229">
            <v>0</v>
          </cell>
        </row>
        <row r="230">
          <cell r="N230">
            <v>0</v>
          </cell>
          <cell r="O230">
            <v>0</v>
          </cell>
          <cell r="P230">
            <v>0</v>
          </cell>
          <cell r="Q230">
            <v>0</v>
          </cell>
          <cell r="R230">
            <v>0</v>
          </cell>
          <cell r="S230">
            <v>0</v>
          </cell>
          <cell r="T230">
            <v>0</v>
          </cell>
        </row>
        <row r="231">
          <cell r="N231">
            <v>0</v>
          </cell>
          <cell r="O231">
            <v>0</v>
          </cell>
          <cell r="P231">
            <v>0</v>
          </cell>
          <cell r="Q231">
            <v>0</v>
          </cell>
          <cell r="R231">
            <v>0</v>
          </cell>
          <cell r="S231">
            <v>0</v>
          </cell>
          <cell r="T231">
            <v>0</v>
          </cell>
        </row>
        <row r="232">
          <cell r="N232">
            <v>0</v>
          </cell>
          <cell r="O232">
            <v>0</v>
          </cell>
          <cell r="P232">
            <v>0</v>
          </cell>
          <cell r="Q232">
            <v>0</v>
          </cell>
          <cell r="R232">
            <v>0</v>
          </cell>
          <cell r="S232">
            <v>0</v>
          </cell>
          <cell r="T232">
            <v>0</v>
          </cell>
        </row>
        <row r="233">
          <cell r="N233">
            <v>0</v>
          </cell>
          <cell r="O233">
            <v>0</v>
          </cell>
          <cell r="P233">
            <v>0</v>
          </cell>
          <cell r="Q233">
            <v>0</v>
          </cell>
          <cell r="R233">
            <v>0</v>
          </cell>
          <cell r="S233">
            <v>0</v>
          </cell>
          <cell r="T233">
            <v>0</v>
          </cell>
        </row>
        <row r="234">
          <cell r="N234">
            <v>0</v>
          </cell>
          <cell r="O234">
            <v>0</v>
          </cell>
          <cell r="P234">
            <v>0</v>
          </cell>
          <cell r="Q234">
            <v>0</v>
          </cell>
          <cell r="R234">
            <v>0</v>
          </cell>
          <cell r="S234">
            <v>0</v>
          </cell>
          <cell r="T234">
            <v>0</v>
          </cell>
        </row>
        <row r="235">
          <cell r="N235">
            <v>0</v>
          </cell>
          <cell r="O235">
            <v>0</v>
          </cell>
          <cell r="P235">
            <v>0</v>
          </cell>
          <cell r="Q235">
            <v>0</v>
          </cell>
          <cell r="R235">
            <v>0</v>
          </cell>
          <cell r="S235">
            <v>0</v>
          </cell>
          <cell r="T235">
            <v>0</v>
          </cell>
        </row>
        <row r="236">
          <cell r="N236">
            <v>0</v>
          </cell>
          <cell r="O236">
            <v>0</v>
          </cell>
          <cell r="P236">
            <v>0</v>
          </cell>
          <cell r="Q236">
            <v>0</v>
          </cell>
          <cell r="R236">
            <v>0</v>
          </cell>
          <cell r="S236">
            <v>0</v>
          </cell>
          <cell r="T236">
            <v>0</v>
          </cell>
        </row>
        <row r="237">
          <cell r="N237">
            <v>0</v>
          </cell>
          <cell r="O237">
            <v>0</v>
          </cell>
          <cell r="P237">
            <v>0</v>
          </cell>
          <cell r="Q237">
            <v>0</v>
          </cell>
          <cell r="R237">
            <v>0</v>
          </cell>
          <cell r="S237">
            <v>0</v>
          </cell>
          <cell r="T237">
            <v>0</v>
          </cell>
        </row>
        <row r="238">
          <cell r="N238">
            <v>0</v>
          </cell>
          <cell r="O238">
            <v>0</v>
          </cell>
          <cell r="P238">
            <v>0</v>
          </cell>
          <cell r="Q238">
            <v>0</v>
          </cell>
          <cell r="R238">
            <v>0</v>
          </cell>
          <cell r="S238">
            <v>0</v>
          </cell>
          <cell r="T238">
            <v>0</v>
          </cell>
        </row>
        <row r="239">
          <cell r="N239">
            <v>0</v>
          </cell>
          <cell r="O239">
            <v>0</v>
          </cell>
          <cell r="P239">
            <v>0</v>
          </cell>
          <cell r="Q239">
            <v>0</v>
          </cell>
          <cell r="R239">
            <v>0</v>
          </cell>
          <cell r="S239">
            <v>0</v>
          </cell>
          <cell r="T239">
            <v>0</v>
          </cell>
        </row>
        <row r="240">
          <cell r="N240">
            <v>0</v>
          </cell>
          <cell r="O240">
            <v>0</v>
          </cell>
          <cell r="P240">
            <v>0</v>
          </cell>
          <cell r="Q240">
            <v>0</v>
          </cell>
          <cell r="R240">
            <v>0</v>
          </cell>
          <cell r="S240">
            <v>0</v>
          </cell>
          <cell r="T240">
            <v>0</v>
          </cell>
        </row>
        <row r="241">
          <cell r="N241">
            <v>0</v>
          </cell>
          <cell r="O241">
            <v>0</v>
          </cell>
          <cell r="P241">
            <v>0</v>
          </cell>
          <cell r="Q241">
            <v>0</v>
          </cell>
          <cell r="R241">
            <v>0</v>
          </cell>
          <cell r="S241">
            <v>0</v>
          </cell>
          <cell r="T241">
            <v>0</v>
          </cell>
        </row>
        <row r="242">
          <cell r="N242">
            <v>0</v>
          </cell>
          <cell r="O242">
            <v>0</v>
          </cell>
          <cell r="P242">
            <v>0</v>
          </cell>
          <cell r="Q242">
            <v>0</v>
          </cell>
          <cell r="R242">
            <v>0</v>
          </cell>
          <cell r="S242">
            <v>0</v>
          </cell>
          <cell r="T242">
            <v>0</v>
          </cell>
        </row>
        <row r="243">
          <cell r="N243">
            <v>0</v>
          </cell>
          <cell r="O243">
            <v>0</v>
          </cell>
          <cell r="P243">
            <v>0</v>
          </cell>
          <cell r="Q243">
            <v>0</v>
          </cell>
          <cell r="R243">
            <v>0</v>
          </cell>
          <cell r="S243">
            <v>0</v>
          </cell>
          <cell r="T243">
            <v>0</v>
          </cell>
        </row>
        <row r="244">
          <cell r="N244">
            <v>0</v>
          </cell>
          <cell r="O244">
            <v>0</v>
          </cell>
          <cell r="P244">
            <v>0</v>
          </cell>
          <cell r="Q244">
            <v>0</v>
          </cell>
          <cell r="R244">
            <v>0</v>
          </cell>
          <cell r="S244">
            <v>0</v>
          </cell>
          <cell r="T244">
            <v>0</v>
          </cell>
        </row>
        <row r="245">
          <cell r="N245">
            <v>0</v>
          </cell>
          <cell r="O245">
            <v>0</v>
          </cell>
          <cell r="P245">
            <v>0</v>
          </cell>
          <cell r="Q245">
            <v>0</v>
          </cell>
          <cell r="R245">
            <v>0</v>
          </cell>
          <cell r="S245">
            <v>0</v>
          </cell>
          <cell r="T245">
            <v>0</v>
          </cell>
        </row>
        <row r="246">
          <cell r="N246">
            <v>0</v>
          </cell>
          <cell r="O246">
            <v>0</v>
          </cell>
          <cell r="P246">
            <v>0</v>
          </cell>
          <cell r="Q246">
            <v>0</v>
          </cell>
          <cell r="R246">
            <v>0</v>
          </cell>
          <cell r="S246">
            <v>0</v>
          </cell>
          <cell r="T246">
            <v>0</v>
          </cell>
        </row>
        <row r="247">
          <cell r="N247">
            <v>0</v>
          </cell>
          <cell r="O247">
            <v>0</v>
          </cell>
          <cell r="P247">
            <v>0</v>
          </cell>
          <cell r="Q247">
            <v>0</v>
          </cell>
          <cell r="R247">
            <v>0</v>
          </cell>
          <cell r="S247">
            <v>0</v>
          </cell>
          <cell r="T247">
            <v>0</v>
          </cell>
        </row>
        <row r="248">
          <cell r="N248">
            <v>0</v>
          </cell>
          <cell r="O248">
            <v>0</v>
          </cell>
          <cell r="P248">
            <v>0</v>
          </cell>
          <cell r="Q248">
            <v>0</v>
          </cell>
          <cell r="R248">
            <v>0</v>
          </cell>
          <cell r="S248">
            <v>0</v>
          </cell>
          <cell r="T248">
            <v>0</v>
          </cell>
        </row>
        <row r="249">
          <cell r="N249">
            <v>0</v>
          </cell>
          <cell r="O249">
            <v>0</v>
          </cell>
          <cell r="P249">
            <v>0</v>
          </cell>
          <cell r="Q249">
            <v>0</v>
          </cell>
          <cell r="R249">
            <v>0</v>
          </cell>
          <cell r="S249">
            <v>0</v>
          </cell>
          <cell r="T249">
            <v>0</v>
          </cell>
        </row>
        <row r="250">
          <cell r="N250">
            <v>0</v>
          </cell>
          <cell r="O250">
            <v>0</v>
          </cell>
          <cell r="P250">
            <v>0</v>
          </cell>
          <cell r="Q250">
            <v>0</v>
          </cell>
          <cell r="R250">
            <v>0</v>
          </cell>
          <cell r="S250">
            <v>0</v>
          </cell>
          <cell r="T250">
            <v>0</v>
          </cell>
        </row>
        <row r="251">
          <cell r="N251">
            <v>0</v>
          </cell>
          <cell r="O251">
            <v>0</v>
          </cell>
          <cell r="P251">
            <v>0</v>
          </cell>
          <cell r="Q251">
            <v>0</v>
          </cell>
          <cell r="R251">
            <v>0</v>
          </cell>
          <cell r="S251">
            <v>0</v>
          </cell>
          <cell r="T251">
            <v>0</v>
          </cell>
        </row>
        <row r="252">
          <cell r="N252">
            <v>0</v>
          </cell>
          <cell r="O252">
            <v>0</v>
          </cell>
          <cell r="P252">
            <v>0</v>
          </cell>
          <cell r="Q252">
            <v>0</v>
          </cell>
          <cell r="R252">
            <v>0</v>
          </cell>
          <cell r="S252">
            <v>0</v>
          </cell>
          <cell r="T252">
            <v>0</v>
          </cell>
        </row>
        <row r="253">
          <cell r="N253">
            <v>0</v>
          </cell>
          <cell r="O253">
            <v>0</v>
          </cell>
          <cell r="P253">
            <v>0</v>
          </cell>
          <cell r="Q253">
            <v>0</v>
          </cell>
          <cell r="R253">
            <v>0</v>
          </cell>
          <cell r="S253">
            <v>0</v>
          </cell>
          <cell r="T253">
            <v>0</v>
          </cell>
        </row>
        <row r="254">
          <cell r="N254">
            <v>0</v>
          </cell>
          <cell r="O254">
            <v>0</v>
          </cell>
          <cell r="P254">
            <v>0</v>
          </cell>
          <cell r="Q254">
            <v>0</v>
          </cell>
          <cell r="R254">
            <v>0</v>
          </cell>
          <cell r="S254">
            <v>0</v>
          </cell>
          <cell r="T254">
            <v>0</v>
          </cell>
        </row>
        <row r="255">
          <cell r="N255">
            <v>0</v>
          </cell>
          <cell r="O255">
            <v>0</v>
          </cell>
          <cell r="P255">
            <v>0</v>
          </cell>
          <cell r="Q255">
            <v>0</v>
          </cell>
          <cell r="R255">
            <v>0</v>
          </cell>
          <cell r="S255">
            <v>0</v>
          </cell>
          <cell r="T255">
            <v>0</v>
          </cell>
        </row>
        <row r="256">
          <cell r="N256">
            <v>0</v>
          </cell>
          <cell r="O256">
            <v>0</v>
          </cell>
          <cell r="P256">
            <v>0</v>
          </cell>
          <cell r="Q256">
            <v>0</v>
          </cell>
          <cell r="R256">
            <v>0</v>
          </cell>
          <cell r="S256">
            <v>0</v>
          </cell>
          <cell r="T256">
            <v>0</v>
          </cell>
        </row>
        <row r="257">
          <cell r="N257">
            <v>0</v>
          </cell>
          <cell r="O257">
            <v>0</v>
          </cell>
          <cell r="P257">
            <v>0</v>
          </cell>
          <cell r="Q257">
            <v>0</v>
          </cell>
          <cell r="R257">
            <v>0</v>
          </cell>
          <cell r="S257">
            <v>0</v>
          </cell>
          <cell r="T257">
            <v>0</v>
          </cell>
        </row>
        <row r="258">
          <cell r="N258">
            <v>0</v>
          </cell>
          <cell r="O258">
            <v>0</v>
          </cell>
          <cell r="P258">
            <v>0</v>
          </cell>
          <cell r="Q258">
            <v>0</v>
          </cell>
          <cell r="R258">
            <v>0</v>
          </cell>
          <cell r="S258">
            <v>0</v>
          </cell>
          <cell r="T258">
            <v>0</v>
          </cell>
        </row>
        <row r="259">
          <cell r="N259">
            <v>0</v>
          </cell>
          <cell r="O259">
            <v>0</v>
          </cell>
          <cell r="P259">
            <v>0</v>
          </cell>
          <cell r="Q259">
            <v>0</v>
          </cell>
          <cell r="R259">
            <v>0</v>
          </cell>
          <cell r="S259">
            <v>0</v>
          </cell>
          <cell r="T259">
            <v>0</v>
          </cell>
        </row>
        <row r="260">
          <cell r="N260">
            <v>0</v>
          </cell>
          <cell r="O260">
            <v>0</v>
          </cell>
          <cell r="P260">
            <v>0</v>
          </cell>
          <cell r="Q260">
            <v>0</v>
          </cell>
          <cell r="R260">
            <v>0</v>
          </cell>
          <cell r="S260">
            <v>0</v>
          </cell>
          <cell r="T260">
            <v>0</v>
          </cell>
        </row>
        <row r="261">
          <cell r="N261">
            <v>0</v>
          </cell>
          <cell r="O261">
            <v>0</v>
          </cell>
          <cell r="P261">
            <v>0</v>
          </cell>
          <cell r="Q261">
            <v>0</v>
          </cell>
          <cell r="R261">
            <v>0</v>
          </cell>
          <cell r="S261">
            <v>0</v>
          </cell>
          <cell r="T261">
            <v>0</v>
          </cell>
        </row>
        <row r="262">
          <cell r="N262">
            <v>0</v>
          </cell>
          <cell r="O262">
            <v>0</v>
          </cell>
          <cell r="P262">
            <v>0</v>
          </cell>
          <cell r="Q262">
            <v>0</v>
          </cell>
          <cell r="R262">
            <v>0</v>
          </cell>
          <cell r="S262">
            <v>0</v>
          </cell>
          <cell r="T262">
            <v>0</v>
          </cell>
        </row>
        <row r="263">
          <cell r="N263">
            <v>0</v>
          </cell>
          <cell r="O263">
            <v>0</v>
          </cell>
          <cell r="P263">
            <v>0</v>
          </cell>
          <cell r="Q263">
            <v>0</v>
          </cell>
          <cell r="R263">
            <v>0</v>
          </cell>
          <cell r="S263">
            <v>0</v>
          </cell>
          <cell r="T263">
            <v>0</v>
          </cell>
        </row>
        <row r="264">
          <cell r="N264">
            <v>0</v>
          </cell>
          <cell r="O264">
            <v>0</v>
          </cell>
          <cell r="P264">
            <v>0</v>
          </cell>
          <cell r="Q264">
            <v>0</v>
          </cell>
          <cell r="R264">
            <v>0</v>
          </cell>
          <cell r="S264">
            <v>0</v>
          </cell>
          <cell r="T264">
            <v>0</v>
          </cell>
        </row>
        <row r="265">
          <cell r="N265">
            <v>0</v>
          </cell>
          <cell r="O265">
            <v>0</v>
          </cell>
          <cell r="P265">
            <v>0</v>
          </cell>
          <cell r="Q265">
            <v>0</v>
          </cell>
          <cell r="R265">
            <v>0</v>
          </cell>
          <cell r="S265">
            <v>0</v>
          </cell>
          <cell r="T265">
            <v>0</v>
          </cell>
        </row>
        <row r="266">
          <cell r="N266">
            <v>0</v>
          </cell>
          <cell r="O266">
            <v>0</v>
          </cell>
          <cell r="P266">
            <v>0</v>
          </cell>
          <cell r="Q266">
            <v>0</v>
          </cell>
          <cell r="R266">
            <v>0</v>
          </cell>
          <cell r="S266">
            <v>0</v>
          </cell>
          <cell r="T266">
            <v>0</v>
          </cell>
        </row>
        <row r="267">
          <cell r="N267">
            <v>0</v>
          </cell>
          <cell r="O267">
            <v>0</v>
          </cell>
          <cell r="P267">
            <v>0</v>
          </cell>
          <cell r="Q267">
            <v>0</v>
          </cell>
          <cell r="R267">
            <v>0</v>
          </cell>
          <cell r="S267">
            <v>0</v>
          </cell>
          <cell r="T267">
            <v>0</v>
          </cell>
        </row>
        <row r="268">
          <cell r="N268">
            <v>0</v>
          </cell>
          <cell r="O268">
            <v>0</v>
          </cell>
          <cell r="P268">
            <v>0</v>
          </cell>
          <cell r="Q268">
            <v>0</v>
          </cell>
          <cell r="R268">
            <v>0</v>
          </cell>
          <cell r="S268">
            <v>0</v>
          </cell>
          <cell r="T268">
            <v>0</v>
          </cell>
        </row>
        <row r="269">
          <cell r="N269">
            <v>0</v>
          </cell>
          <cell r="O269">
            <v>0</v>
          </cell>
          <cell r="P269">
            <v>0</v>
          </cell>
          <cell r="Q269">
            <v>0</v>
          </cell>
          <cell r="R269">
            <v>0</v>
          </cell>
          <cell r="S269">
            <v>0</v>
          </cell>
          <cell r="T269">
            <v>0</v>
          </cell>
        </row>
        <row r="270">
          <cell r="N270">
            <v>0</v>
          </cell>
          <cell r="O270">
            <v>0</v>
          </cell>
          <cell r="P270">
            <v>0</v>
          </cell>
          <cell r="Q270">
            <v>0</v>
          </cell>
          <cell r="R270">
            <v>0</v>
          </cell>
          <cell r="S270">
            <v>0</v>
          </cell>
          <cell r="T270">
            <v>0</v>
          </cell>
        </row>
        <row r="271">
          <cell r="N271">
            <v>0</v>
          </cell>
          <cell r="O271">
            <v>0</v>
          </cell>
          <cell r="P271">
            <v>0</v>
          </cell>
          <cell r="Q271">
            <v>0</v>
          </cell>
          <cell r="R271">
            <v>0</v>
          </cell>
          <cell r="S271">
            <v>0</v>
          </cell>
          <cell r="T271">
            <v>0</v>
          </cell>
        </row>
        <row r="272">
          <cell r="N272">
            <v>0</v>
          </cell>
          <cell r="O272">
            <v>0</v>
          </cell>
          <cell r="P272">
            <v>0</v>
          </cell>
          <cell r="Q272">
            <v>0</v>
          </cell>
          <cell r="R272">
            <v>0</v>
          </cell>
          <cell r="S272">
            <v>0</v>
          </cell>
          <cell r="T272">
            <v>0</v>
          </cell>
        </row>
        <row r="273">
          <cell r="N273">
            <v>0</v>
          </cell>
          <cell r="O273">
            <v>0</v>
          </cell>
          <cell r="P273">
            <v>0</v>
          </cell>
          <cell r="Q273">
            <v>0</v>
          </cell>
          <cell r="R273">
            <v>0</v>
          </cell>
          <cell r="S273">
            <v>0</v>
          </cell>
          <cell r="T273">
            <v>0</v>
          </cell>
        </row>
        <row r="274">
          <cell r="N274">
            <v>0</v>
          </cell>
          <cell r="O274">
            <v>0</v>
          </cell>
          <cell r="P274">
            <v>0</v>
          </cell>
          <cell r="Q274">
            <v>0</v>
          </cell>
          <cell r="R274">
            <v>0</v>
          </cell>
          <cell r="S274">
            <v>0</v>
          </cell>
          <cell r="T274">
            <v>0</v>
          </cell>
        </row>
        <row r="275">
          <cell r="N275">
            <v>0</v>
          </cell>
          <cell r="O275">
            <v>0</v>
          </cell>
          <cell r="P275">
            <v>0</v>
          </cell>
          <cell r="Q275">
            <v>0</v>
          </cell>
          <cell r="R275">
            <v>0</v>
          </cell>
          <cell r="S275">
            <v>0</v>
          </cell>
          <cell r="T275">
            <v>0</v>
          </cell>
        </row>
        <row r="276">
          <cell r="N276">
            <v>0</v>
          </cell>
          <cell r="O276">
            <v>0</v>
          </cell>
          <cell r="P276">
            <v>0</v>
          </cell>
          <cell r="Q276">
            <v>0</v>
          </cell>
          <cell r="R276">
            <v>0</v>
          </cell>
          <cell r="S276">
            <v>0</v>
          </cell>
          <cell r="T276">
            <v>0</v>
          </cell>
        </row>
        <row r="277">
          <cell r="N277">
            <v>0</v>
          </cell>
          <cell r="O277">
            <v>0</v>
          </cell>
          <cell r="P277">
            <v>0</v>
          </cell>
          <cell r="Q277">
            <v>0</v>
          </cell>
          <cell r="R277">
            <v>0</v>
          </cell>
          <cell r="S277">
            <v>0</v>
          </cell>
          <cell r="T277">
            <v>0</v>
          </cell>
        </row>
        <row r="278">
          <cell r="N278">
            <v>0</v>
          </cell>
          <cell r="O278">
            <v>0</v>
          </cell>
          <cell r="P278">
            <v>0</v>
          </cell>
          <cell r="Q278">
            <v>0</v>
          </cell>
          <cell r="R278">
            <v>0</v>
          </cell>
          <cell r="S278">
            <v>0</v>
          </cell>
          <cell r="T278">
            <v>0</v>
          </cell>
        </row>
        <row r="279">
          <cell r="N279">
            <v>0</v>
          </cell>
          <cell r="O279">
            <v>0</v>
          </cell>
          <cell r="P279">
            <v>0</v>
          </cell>
          <cell r="Q279">
            <v>0</v>
          </cell>
          <cell r="R279">
            <v>0</v>
          </cell>
          <cell r="S279">
            <v>0</v>
          </cell>
          <cell r="T279">
            <v>0</v>
          </cell>
        </row>
        <row r="280">
          <cell r="N280">
            <v>0</v>
          </cell>
          <cell r="O280">
            <v>0</v>
          </cell>
          <cell r="P280">
            <v>0</v>
          </cell>
          <cell r="Q280">
            <v>0</v>
          </cell>
          <cell r="R280">
            <v>0</v>
          </cell>
          <cell r="S280">
            <v>0</v>
          </cell>
          <cell r="T280">
            <v>0</v>
          </cell>
        </row>
        <row r="281">
          <cell r="N281">
            <v>0</v>
          </cell>
          <cell r="O281">
            <v>0</v>
          </cell>
          <cell r="P281">
            <v>0</v>
          </cell>
          <cell r="Q281">
            <v>0</v>
          </cell>
          <cell r="R281">
            <v>0</v>
          </cell>
          <cell r="S281">
            <v>0</v>
          </cell>
          <cell r="T281">
            <v>0</v>
          </cell>
        </row>
        <row r="282">
          <cell r="N282">
            <v>0</v>
          </cell>
          <cell r="O282">
            <v>0</v>
          </cell>
          <cell r="P282">
            <v>0</v>
          </cell>
          <cell r="Q282">
            <v>0</v>
          </cell>
          <cell r="R282">
            <v>0</v>
          </cell>
          <cell r="S282">
            <v>0</v>
          </cell>
          <cell r="T282">
            <v>0</v>
          </cell>
        </row>
        <row r="283">
          <cell r="N283">
            <v>0</v>
          </cell>
          <cell r="O283">
            <v>0</v>
          </cell>
          <cell r="P283">
            <v>0</v>
          </cell>
          <cell r="Q283">
            <v>0</v>
          </cell>
          <cell r="R283">
            <v>0</v>
          </cell>
          <cell r="S283">
            <v>0</v>
          </cell>
          <cell r="T283">
            <v>0</v>
          </cell>
        </row>
        <row r="284">
          <cell r="N284">
            <v>0</v>
          </cell>
          <cell r="O284">
            <v>0</v>
          </cell>
          <cell r="P284">
            <v>0</v>
          </cell>
          <cell r="Q284">
            <v>0</v>
          </cell>
          <cell r="R284">
            <v>0</v>
          </cell>
          <cell r="S284">
            <v>0</v>
          </cell>
          <cell r="T284">
            <v>0</v>
          </cell>
        </row>
        <row r="285">
          <cell r="N285">
            <v>0</v>
          </cell>
          <cell r="O285">
            <v>0</v>
          </cell>
          <cell r="P285">
            <v>0</v>
          </cell>
          <cell r="Q285">
            <v>0</v>
          </cell>
          <cell r="R285">
            <v>0</v>
          </cell>
          <cell r="S285">
            <v>0</v>
          </cell>
          <cell r="T285">
            <v>0</v>
          </cell>
        </row>
        <row r="286">
          <cell r="N286">
            <v>0</v>
          </cell>
          <cell r="O286">
            <v>0</v>
          </cell>
          <cell r="P286">
            <v>0</v>
          </cell>
          <cell r="Q286">
            <v>0</v>
          </cell>
          <cell r="R286">
            <v>0</v>
          </cell>
          <cell r="S286">
            <v>0</v>
          </cell>
          <cell r="T286">
            <v>0</v>
          </cell>
        </row>
        <row r="287">
          <cell r="N287">
            <v>0</v>
          </cell>
          <cell r="O287">
            <v>0</v>
          </cell>
          <cell r="P287">
            <v>0</v>
          </cell>
          <cell r="Q287">
            <v>0</v>
          </cell>
          <cell r="R287">
            <v>0</v>
          </cell>
          <cell r="S287">
            <v>0</v>
          </cell>
          <cell r="T287">
            <v>0</v>
          </cell>
        </row>
        <row r="288">
          <cell r="N288">
            <v>0</v>
          </cell>
          <cell r="O288">
            <v>0</v>
          </cell>
          <cell r="P288">
            <v>0</v>
          </cell>
          <cell r="Q288">
            <v>0</v>
          </cell>
          <cell r="R288">
            <v>0</v>
          </cell>
          <cell r="S288">
            <v>0</v>
          </cell>
          <cell r="T288">
            <v>0</v>
          </cell>
        </row>
        <row r="289">
          <cell r="N289">
            <v>0</v>
          </cell>
          <cell r="O289">
            <v>0</v>
          </cell>
          <cell r="P289">
            <v>0</v>
          </cell>
          <cell r="Q289">
            <v>0</v>
          </cell>
          <cell r="R289">
            <v>0</v>
          </cell>
          <cell r="S289">
            <v>0</v>
          </cell>
          <cell r="T289">
            <v>0</v>
          </cell>
        </row>
        <row r="290">
          <cell r="N290">
            <v>0</v>
          </cell>
          <cell r="O290">
            <v>0</v>
          </cell>
          <cell r="P290">
            <v>0</v>
          </cell>
          <cell r="Q290">
            <v>0</v>
          </cell>
          <cell r="R290">
            <v>0</v>
          </cell>
          <cell r="S290">
            <v>0</v>
          </cell>
          <cell r="T290">
            <v>0</v>
          </cell>
        </row>
        <row r="291">
          <cell r="N291">
            <v>0</v>
          </cell>
          <cell r="O291">
            <v>0</v>
          </cell>
          <cell r="P291">
            <v>0</v>
          </cell>
          <cell r="Q291">
            <v>0</v>
          </cell>
          <cell r="R291">
            <v>0</v>
          </cell>
          <cell r="S291">
            <v>0</v>
          </cell>
          <cell r="T291">
            <v>0</v>
          </cell>
        </row>
        <row r="292">
          <cell r="N292">
            <v>0</v>
          </cell>
          <cell r="O292">
            <v>0</v>
          </cell>
          <cell r="P292">
            <v>0</v>
          </cell>
          <cell r="Q292">
            <v>0</v>
          </cell>
          <cell r="R292">
            <v>0</v>
          </cell>
          <cell r="S292">
            <v>0</v>
          </cell>
          <cell r="T292">
            <v>0</v>
          </cell>
        </row>
        <row r="293">
          <cell r="N293">
            <v>0</v>
          </cell>
          <cell r="O293">
            <v>0</v>
          </cell>
          <cell r="P293">
            <v>0</v>
          </cell>
          <cell r="Q293">
            <v>0</v>
          </cell>
          <cell r="R293">
            <v>0</v>
          </cell>
          <cell r="S293">
            <v>0</v>
          </cell>
          <cell r="T293">
            <v>0</v>
          </cell>
        </row>
        <row r="294">
          <cell r="N294">
            <v>0</v>
          </cell>
          <cell r="O294">
            <v>0</v>
          </cell>
          <cell r="P294">
            <v>0</v>
          </cell>
          <cell r="Q294">
            <v>0</v>
          </cell>
          <cell r="R294">
            <v>0</v>
          </cell>
          <cell r="S294">
            <v>0</v>
          </cell>
          <cell r="T294">
            <v>0</v>
          </cell>
        </row>
        <row r="295">
          <cell r="N295">
            <v>0</v>
          </cell>
          <cell r="O295">
            <v>0</v>
          </cell>
          <cell r="P295">
            <v>0</v>
          </cell>
          <cell r="Q295">
            <v>0</v>
          </cell>
          <cell r="R295">
            <v>0</v>
          </cell>
          <cell r="S295">
            <v>0</v>
          </cell>
          <cell r="T295">
            <v>0</v>
          </cell>
        </row>
        <row r="296">
          <cell r="N296">
            <v>0</v>
          </cell>
          <cell r="O296">
            <v>0</v>
          </cell>
          <cell r="P296">
            <v>0</v>
          </cell>
          <cell r="Q296">
            <v>0</v>
          </cell>
          <cell r="R296">
            <v>0</v>
          </cell>
          <cell r="S296">
            <v>0</v>
          </cell>
          <cell r="T296">
            <v>0</v>
          </cell>
        </row>
        <row r="297">
          <cell r="N297">
            <v>0</v>
          </cell>
          <cell r="O297">
            <v>0</v>
          </cell>
          <cell r="P297">
            <v>0</v>
          </cell>
          <cell r="Q297">
            <v>0</v>
          </cell>
          <cell r="R297">
            <v>0</v>
          </cell>
          <cell r="S297">
            <v>0</v>
          </cell>
          <cell r="T297">
            <v>0</v>
          </cell>
        </row>
        <row r="298">
          <cell r="N298">
            <v>0</v>
          </cell>
          <cell r="O298">
            <v>0</v>
          </cell>
          <cell r="P298">
            <v>0</v>
          </cell>
          <cell r="Q298">
            <v>0</v>
          </cell>
          <cell r="R298">
            <v>0</v>
          </cell>
          <cell r="S298">
            <v>0</v>
          </cell>
          <cell r="T298">
            <v>0</v>
          </cell>
        </row>
        <row r="299">
          <cell r="N299">
            <v>0</v>
          </cell>
          <cell r="O299">
            <v>0</v>
          </cell>
          <cell r="P299">
            <v>0</v>
          </cell>
          <cell r="Q299">
            <v>0</v>
          </cell>
          <cell r="R299">
            <v>0</v>
          </cell>
          <cell r="S299">
            <v>0</v>
          </cell>
          <cell r="T299">
            <v>0</v>
          </cell>
        </row>
        <row r="300">
          <cell r="N300">
            <v>0</v>
          </cell>
          <cell r="O300">
            <v>0</v>
          </cell>
          <cell r="P300">
            <v>0</v>
          </cell>
          <cell r="Q300">
            <v>0</v>
          </cell>
          <cell r="R300">
            <v>0</v>
          </cell>
          <cell r="S300">
            <v>0</v>
          </cell>
          <cell r="T300">
            <v>0</v>
          </cell>
        </row>
        <row r="301">
          <cell r="N301">
            <v>0</v>
          </cell>
          <cell r="O301">
            <v>0</v>
          </cell>
          <cell r="P301">
            <v>0</v>
          </cell>
          <cell r="Q301">
            <v>0</v>
          </cell>
          <cell r="R301">
            <v>0</v>
          </cell>
          <cell r="S301">
            <v>0</v>
          </cell>
          <cell r="T301">
            <v>0</v>
          </cell>
        </row>
        <row r="302">
          <cell r="N302">
            <v>0</v>
          </cell>
          <cell r="O302">
            <v>0</v>
          </cell>
          <cell r="P302">
            <v>0</v>
          </cell>
          <cell r="Q302">
            <v>0</v>
          </cell>
          <cell r="R302">
            <v>0</v>
          </cell>
          <cell r="S302">
            <v>0</v>
          </cell>
          <cell r="T302">
            <v>0</v>
          </cell>
        </row>
        <row r="303">
          <cell r="N303">
            <v>0</v>
          </cell>
          <cell r="O303">
            <v>0</v>
          </cell>
          <cell r="P303">
            <v>0</v>
          </cell>
          <cell r="Q303">
            <v>0</v>
          </cell>
          <cell r="R303">
            <v>0</v>
          </cell>
          <cell r="S303">
            <v>0</v>
          </cell>
          <cell r="T303">
            <v>0</v>
          </cell>
        </row>
        <row r="304">
          <cell r="N304">
            <v>0</v>
          </cell>
          <cell r="O304">
            <v>0</v>
          </cell>
          <cell r="P304">
            <v>0</v>
          </cell>
          <cell r="Q304">
            <v>0</v>
          </cell>
          <cell r="R304">
            <v>0</v>
          </cell>
          <cell r="S304">
            <v>0</v>
          </cell>
          <cell r="T304">
            <v>0</v>
          </cell>
        </row>
        <row r="305">
          <cell r="N305">
            <v>0</v>
          </cell>
          <cell r="O305">
            <v>0</v>
          </cell>
          <cell r="P305">
            <v>0</v>
          </cell>
          <cell r="Q305">
            <v>0</v>
          </cell>
          <cell r="R305">
            <v>0</v>
          </cell>
          <cell r="S305">
            <v>0</v>
          </cell>
          <cell r="T305">
            <v>0</v>
          </cell>
        </row>
        <row r="306">
          <cell r="N306">
            <v>0</v>
          </cell>
          <cell r="O306">
            <v>0</v>
          </cell>
          <cell r="P306">
            <v>0</v>
          </cell>
          <cell r="Q306">
            <v>0</v>
          </cell>
          <cell r="R306">
            <v>0</v>
          </cell>
          <cell r="S306">
            <v>0</v>
          </cell>
          <cell r="T306">
            <v>0</v>
          </cell>
        </row>
        <row r="307">
          <cell r="N307">
            <v>0</v>
          </cell>
          <cell r="O307">
            <v>0</v>
          </cell>
          <cell r="P307">
            <v>0</v>
          </cell>
          <cell r="Q307">
            <v>0</v>
          </cell>
          <cell r="R307">
            <v>0</v>
          </cell>
          <cell r="S307">
            <v>0</v>
          </cell>
          <cell r="T307">
            <v>0</v>
          </cell>
        </row>
        <row r="308">
          <cell r="N308">
            <v>0</v>
          </cell>
          <cell r="O308">
            <v>0</v>
          </cell>
          <cell r="P308">
            <v>0</v>
          </cell>
          <cell r="Q308">
            <v>0</v>
          </cell>
          <cell r="R308">
            <v>0</v>
          </cell>
          <cell r="S308">
            <v>0</v>
          </cell>
          <cell r="T308">
            <v>0</v>
          </cell>
        </row>
        <row r="309">
          <cell r="N309">
            <v>0</v>
          </cell>
          <cell r="O309">
            <v>0</v>
          </cell>
          <cell r="P309">
            <v>0</v>
          </cell>
          <cell r="Q309">
            <v>0</v>
          </cell>
          <cell r="R309">
            <v>0</v>
          </cell>
          <cell r="S309">
            <v>0</v>
          </cell>
          <cell r="T309">
            <v>0</v>
          </cell>
        </row>
        <row r="310">
          <cell r="N310">
            <v>0</v>
          </cell>
          <cell r="O310">
            <v>0</v>
          </cell>
          <cell r="P310">
            <v>0</v>
          </cell>
          <cell r="Q310">
            <v>0</v>
          </cell>
          <cell r="R310">
            <v>0</v>
          </cell>
          <cell r="S310">
            <v>0</v>
          </cell>
          <cell r="T310">
            <v>0</v>
          </cell>
        </row>
        <row r="311">
          <cell r="N311">
            <v>0</v>
          </cell>
          <cell r="O311">
            <v>0</v>
          </cell>
          <cell r="P311">
            <v>0</v>
          </cell>
          <cell r="Q311">
            <v>0</v>
          </cell>
          <cell r="R311">
            <v>0</v>
          </cell>
          <cell r="S311">
            <v>0</v>
          </cell>
          <cell r="T311">
            <v>0</v>
          </cell>
        </row>
        <row r="312">
          <cell r="N312">
            <v>0</v>
          </cell>
          <cell r="O312">
            <v>0</v>
          </cell>
          <cell r="P312">
            <v>0</v>
          </cell>
          <cell r="Q312">
            <v>0</v>
          </cell>
          <cell r="R312">
            <v>0</v>
          </cell>
          <cell r="S312">
            <v>0</v>
          </cell>
          <cell r="T312">
            <v>0</v>
          </cell>
        </row>
        <row r="313">
          <cell r="N313">
            <v>0</v>
          </cell>
          <cell r="O313">
            <v>0</v>
          </cell>
          <cell r="P313">
            <v>0</v>
          </cell>
          <cell r="Q313">
            <v>0</v>
          </cell>
          <cell r="R313">
            <v>0</v>
          </cell>
          <cell r="S313">
            <v>0</v>
          </cell>
          <cell r="T313">
            <v>0</v>
          </cell>
        </row>
        <row r="314">
          <cell r="N314">
            <v>0</v>
          </cell>
          <cell r="O314">
            <v>0</v>
          </cell>
          <cell r="P314">
            <v>0</v>
          </cell>
          <cell r="Q314">
            <v>0</v>
          </cell>
          <cell r="R314">
            <v>0</v>
          </cell>
          <cell r="S314">
            <v>0</v>
          </cell>
          <cell r="T314">
            <v>0</v>
          </cell>
        </row>
        <row r="315">
          <cell r="N315">
            <v>0</v>
          </cell>
          <cell r="O315">
            <v>0</v>
          </cell>
          <cell r="P315">
            <v>0</v>
          </cell>
          <cell r="Q315">
            <v>0</v>
          </cell>
          <cell r="R315">
            <v>0</v>
          </cell>
          <cell r="S315">
            <v>0</v>
          </cell>
          <cell r="T315">
            <v>0</v>
          </cell>
        </row>
        <row r="316">
          <cell r="N316">
            <v>0</v>
          </cell>
          <cell r="O316">
            <v>0</v>
          </cell>
          <cell r="P316">
            <v>0</v>
          </cell>
          <cell r="Q316">
            <v>0</v>
          </cell>
          <cell r="R316">
            <v>0</v>
          </cell>
          <cell r="S316">
            <v>0</v>
          </cell>
          <cell r="T316">
            <v>0</v>
          </cell>
        </row>
        <row r="317">
          <cell r="N317">
            <v>0</v>
          </cell>
          <cell r="O317">
            <v>0</v>
          </cell>
          <cell r="P317">
            <v>0</v>
          </cell>
          <cell r="Q317">
            <v>0</v>
          </cell>
          <cell r="R317">
            <v>0</v>
          </cell>
          <cell r="S317">
            <v>0</v>
          </cell>
          <cell r="T317">
            <v>0</v>
          </cell>
        </row>
        <row r="318">
          <cell r="N318">
            <v>0</v>
          </cell>
          <cell r="O318">
            <v>0</v>
          </cell>
          <cell r="P318">
            <v>0</v>
          </cell>
          <cell r="Q318">
            <v>0</v>
          </cell>
          <cell r="R318">
            <v>0</v>
          </cell>
          <cell r="S318">
            <v>0</v>
          </cell>
          <cell r="T318">
            <v>0</v>
          </cell>
        </row>
        <row r="319">
          <cell r="N319">
            <v>0</v>
          </cell>
          <cell r="O319">
            <v>0</v>
          </cell>
          <cell r="P319">
            <v>0</v>
          </cell>
          <cell r="Q319">
            <v>0</v>
          </cell>
          <cell r="R319">
            <v>0</v>
          </cell>
          <cell r="S319">
            <v>0</v>
          </cell>
          <cell r="T319">
            <v>0</v>
          </cell>
        </row>
        <row r="320">
          <cell r="N320">
            <v>0</v>
          </cell>
          <cell r="O320">
            <v>0</v>
          </cell>
          <cell r="P320">
            <v>0</v>
          </cell>
          <cell r="Q320">
            <v>0</v>
          </cell>
          <cell r="R320">
            <v>0</v>
          </cell>
          <cell r="S320">
            <v>0</v>
          </cell>
          <cell r="T320">
            <v>0</v>
          </cell>
        </row>
        <row r="321">
          <cell r="N321">
            <v>0</v>
          </cell>
          <cell r="O321">
            <v>0</v>
          </cell>
          <cell r="P321">
            <v>0</v>
          </cell>
          <cell r="Q321">
            <v>0</v>
          </cell>
          <cell r="R321">
            <v>0</v>
          </cell>
          <cell r="S321">
            <v>0</v>
          </cell>
          <cell r="T321">
            <v>0</v>
          </cell>
        </row>
        <row r="322">
          <cell r="N322">
            <v>0</v>
          </cell>
          <cell r="O322">
            <v>0</v>
          </cell>
          <cell r="P322">
            <v>0</v>
          </cell>
          <cell r="Q322">
            <v>0</v>
          </cell>
          <cell r="R322">
            <v>0</v>
          </cell>
          <cell r="S322">
            <v>0</v>
          </cell>
          <cell r="T322">
            <v>0</v>
          </cell>
        </row>
        <row r="323">
          <cell r="N323">
            <v>0</v>
          </cell>
          <cell r="O323">
            <v>0</v>
          </cell>
          <cell r="P323">
            <v>0</v>
          </cell>
          <cell r="Q323">
            <v>0</v>
          </cell>
          <cell r="R323">
            <v>0</v>
          </cell>
          <cell r="S323">
            <v>0</v>
          </cell>
          <cell r="T323">
            <v>0</v>
          </cell>
        </row>
        <row r="324">
          <cell r="N324">
            <v>0</v>
          </cell>
          <cell r="O324">
            <v>0</v>
          </cell>
          <cell r="P324">
            <v>0</v>
          </cell>
          <cell r="Q324">
            <v>0</v>
          </cell>
          <cell r="R324">
            <v>0</v>
          </cell>
          <cell r="S324">
            <v>0</v>
          </cell>
          <cell r="T324">
            <v>0</v>
          </cell>
        </row>
        <row r="325">
          <cell r="N325">
            <v>0</v>
          </cell>
          <cell r="O325">
            <v>0</v>
          </cell>
          <cell r="P325">
            <v>0</v>
          </cell>
          <cell r="Q325">
            <v>0</v>
          </cell>
          <cell r="R325">
            <v>0</v>
          </cell>
          <cell r="S325">
            <v>0</v>
          </cell>
          <cell r="T325">
            <v>0</v>
          </cell>
        </row>
        <row r="326">
          <cell r="N326">
            <v>0</v>
          </cell>
          <cell r="O326">
            <v>0</v>
          </cell>
          <cell r="P326">
            <v>0</v>
          </cell>
          <cell r="Q326">
            <v>0</v>
          </cell>
          <cell r="R326">
            <v>0</v>
          </cell>
          <cell r="S326">
            <v>0</v>
          </cell>
          <cell r="T326">
            <v>0</v>
          </cell>
        </row>
        <row r="327">
          <cell r="N327">
            <v>0</v>
          </cell>
          <cell r="O327">
            <v>0</v>
          </cell>
          <cell r="P327">
            <v>0</v>
          </cell>
          <cell r="Q327">
            <v>0</v>
          </cell>
          <cell r="R327">
            <v>0</v>
          </cell>
          <cell r="S327">
            <v>0</v>
          </cell>
          <cell r="T327">
            <v>0</v>
          </cell>
        </row>
        <row r="328">
          <cell r="N328">
            <v>0</v>
          </cell>
          <cell r="O328">
            <v>0</v>
          </cell>
          <cell r="P328">
            <v>0</v>
          </cell>
          <cell r="Q328">
            <v>0</v>
          </cell>
          <cell r="R328">
            <v>0</v>
          </cell>
          <cell r="S328">
            <v>0</v>
          </cell>
          <cell r="T328">
            <v>0</v>
          </cell>
        </row>
        <row r="329">
          <cell r="N329">
            <v>0</v>
          </cell>
          <cell r="O329">
            <v>0</v>
          </cell>
          <cell r="P329">
            <v>0</v>
          </cell>
          <cell r="Q329">
            <v>0</v>
          </cell>
          <cell r="R329">
            <v>0</v>
          </cell>
          <cell r="S329">
            <v>0</v>
          </cell>
          <cell r="T329">
            <v>0</v>
          </cell>
        </row>
        <row r="330">
          <cell r="N330">
            <v>0</v>
          </cell>
          <cell r="O330">
            <v>0</v>
          </cell>
          <cell r="P330">
            <v>0</v>
          </cell>
          <cell r="Q330">
            <v>0</v>
          </cell>
          <cell r="R330">
            <v>0</v>
          </cell>
          <cell r="S330">
            <v>0</v>
          </cell>
          <cell r="T330">
            <v>0</v>
          </cell>
        </row>
        <row r="331">
          <cell r="N331">
            <v>0</v>
          </cell>
          <cell r="O331">
            <v>0</v>
          </cell>
          <cell r="P331">
            <v>0</v>
          </cell>
          <cell r="Q331">
            <v>0</v>
          </cell>
          <cell r="R331">
            <v>0</v>
          </cell>
          <cell r="S331">
            <v>0</v>
          </cell>
          <cell r="T331">
            <v>0</v>
          </cell>
        </row>
        <row r="332">
          <cell r="N332">
            <v>0</v>
          </cell>
          <cell r="O332">
            <v>0</v>
          </cell>
          <cell r="P332">
            <v>0</v>
          </cell>
          <cell r="Q332">
            <v>0</v>
          </cell>
          <cell r="R332">
            <v>0</v>
          </cell>
          <cell r="S332">
            <v>0</v>
          </cell>
          <cell r="T332">
            <v>0</v>
          </cell>
        </row>
        <row r="333">
          <cell r="N333">
            <v>0</v>
          </cell>
          <cell r="O333">
            <v>0</v>
          </cell>
          <cell r="P333">
            <v>0</v>
          </cell>
          <cell r="Q333">
            <v>0</v>
          </cell>
          <cell r="R333">
            <v>0</v>
          </cell>
          <cell r="S333">
            <v>0</v>
          </cell>
          <cell r="T333">
            <v>0</v>
          </cell>
        </row>
        <row r="334">
          <cell r="N334">
            <v>0</v>
          </cell>
          <cell r="O334">
            <v>0</v>
          </cell>
          <cell r="P334">
            <v>0</v>
          </cell>
          <cell r="Q334">
            <v>0</v>
          </cell>
          <cell r="R334">
            <v>0</v>
          </cell>
          <cell r="S334">
            <v>0</v>
          </cell>
          <cell r="T334">
            <v>0</v>
          </cell>
        </row>
        <row r="335">
          <cell r="N335">
            <v>0</v>
          </cell>
          <cell r="O335">
            <v>0</v>
          </cell>
          <cell r="P335">
            <v>0</v>
          </cell>
          <cell r="Q335">
            <v>0</v>
          </cell>
          <cell r="R335">
            <v>0</v>
          </cell>
          <cell r="S335">
            <v>0</v>
          </cell>
          <cell r="T335">
            <v>0</v>
          </cell>
        </row>
        <row r="336">
          <cell r="N336">
            <v>0</v>
          </cell>
          <cell r="O336">
            <v>0</v>
          </cell>
          <cell r="P336">
            <v>0</v>
          </cell>
          <cell r="Q336">
            <v>0</v>
          </cell>
          <cell r="R336">
            <v>0</v>
          </cell>
          <cell r="S336">
            <v>0</v>
          </cell>
          <cell r="T336">
            <v>0</v>
          </cell>
        </row>
        <row r="337">
          <cell r="N337">
            <v>0</v>
          </cell>
          <cell r="O337">
            <v>0</v>
          </cell>
          <cell r="P337">
            <v>0</v>
          </cell>
          <cell r="Q337">
            <v>0</v>
          </cell>
          <cell r="R337">
            <v>0</v>
          </cell>
          <cell r="S337">
            <v>0</v>
          </cell>
          <cell r="T337">
            <v>0</v>
          </cell>
        </row>
        <row r="338">
          <cell r="N338">
            <v>0</v>
          </cell>
          <cell r="O338">
            <v>0</v>
          </cell>
          <cell r="P338">
            <v>0</v>
          </cell>
          <cell r="Q338">
            <v>0</v>
          </cell>
          <cell r="R338">
            <v>0</v>
          </cell>
          <cell r="S338">
            <v>0</v>
          </cell>
          <cell r="T338">
            <v>0</v>
          </cell>
        </row>
        <row r="339">
          <cell r="N339">
            <v>0</v>
          </cell>
          <cell r="O339">
            <v>0</v>
          </cell>
          <cell r="P339">
            <v>0</v>
          </cell>
          <cell r="Q339">
            <v>0</v>
          </cell>
          <cell r="R339">
            <v>0</v>
          </cell>
          <cell r="S339">
            <v>0</v>
          </cell>
          <cell r="T339">
            <v>0</v>
          </cell>
        </row>
        <row r="340">
          <cell r="N340">
            <v>0</v>
          </cell>
          <cell r="O340">
            <v>0</v>
          </cell>
          <cell r="P340">
            <v>0</v>
          </cell>
          <cell r="Q340">
            <v>0</v>
          </cell>
          <cell r="R340">
            <v>0</v>
          </cell>
          <cell r="S340">
            <v>0</v>
          </cell>
          <cell r="T340">
            <v>0</v>
          </cell>
        </row>
        <row r="341">
          <cell r="N341">
            <v>0</v>
          </cell>
          <cell r="O341">
            <v>0</v>
          </cell>
          <cell r="P341">
            <v>0</v>
          </cell>
          <cell r="Q341">
            <v>0</v>
          </cell>
          <cell r="R341">
            <v>0</v>
          </cell>
          <cell r="S341">
            <v>0</v>
          </cell>
          <cell r="T341">
            <v>0</v>
          </cell>
        </row>
        <row r="342">
          <cell r="N342">
            <v>0</v>
          </cell>
          <cell r="O342">
            <v>0</v>
          </cell>
          <cell r="P342">
            <v>0</v>
          </cell>
          <cell r="Q342">
            <v>0</v>
          </cell>
          <cell r="R342">
            <v>0</v>
          </cell>
          <cell r="S342">
            <v>0</v>
          </cell>
          <cell r="T342">
            <v>0</v>
          </cell>
        </row>
        <row r="343">
          <cell r="N343">
            <v>0</v>
          </cell>
          <cell r="O343">
            <v>0</v>
          </cell>
          <cell r="P343">
            <v>0</v>
          </cell>
          <cell r="Q343">
            <v>0</v>
          </cell>
          <cell r="R343">
            <v>0</v>
          </cell>
          <cell r="S343">
            <v>0</v>
          </cell>
          <cell r="T343">
            <v>0</v>
          </cell>
        </row>
        <row r="344">
          <cell r="N344">
            <v>0</v>
          </cell>
          <cell r="O344">
            <v>0</v>
          </cell>
          <cell r="P344">
            <v>0</v>
          </cell>
          <cell r="Q344">
            <v>0</v>
          </cell>
          <cell r="R344">
            <v>0</v>
          </cell>
          <cell r="S344">
            <v>0</v>
          </cell>
          <cell r="T344">
            <v>0</v>
          </cell>
        </row>
        <row r="345">
          <cell r="N345">
            <v>0</v>
          </cell>
          <cell r="O345">
            <v>0</v>
          </cell>
          <cell r="P345">
            <v>0</v>
          </cell>
          <cell r="Q345">
            <v>0</v>
          </cell>
          <cell r="R345">
            <v>0</v>
          </cell>
          <cell r="S345">
            <v>0</v>
          </cell>
          <cell r="T345">
            <v>0</v>
          </cell>
        </row>
        <row r="346">
          <cell r="N346">
            <v>0</v>
          </cell>
          <cell r="O346">
            <v>0</v>
          </cell>
          <cell r="P346">
            <v>0</v>
          </cell>
          <cell r="Q346">
            <v>0</v>
          </cell>
          <cell r="R346">
            <v>0</v>
          </cell>
          <cell r="S346">
            <v>0</v>
          </cell>
          <cell r="T346">
            <v>0</v>
          </cell>
        </row>
        <row r="347">
          <cell r="N347">
            <v>0</v>
          </cell>
          <cell r="O347">
            <v>0</v>
          </cell>
          <cell r="P347">
            <v>0</v>
          </cell>
          <cell r="Q347">
            <v>0</v>
          </cell>
          <cell r="R347">
            <v>0</v>
          </cell>
          <cell r="S347">
            <v>0</v>
          </cell>
          <cell r="T347">
            <v>0</v>
          </cell>
        </row>
        <row r="348">
          <cell r="N348">
            <v>0</v>
          </cell>
          <cell r="O348">
            <v>0</v>
          </cell>
          <cell r="P348">
            <v>0</v>
          </cell>
          <cell r="Q348">
            <v>0</v>
          </cell>
          <cell r="R348">
            <v>0</v>
          </cell>
          <cell r="S348">
            <v>0</v>
          </cell>
          <cell r="T348">
            <v>0</v>
          </cell>
        </row>
        <row r="349">
          <cell r="N349">
            <v>0</v>
          </cell>
          <cell r="O349">
            <v>0</v>
          </cell>
          <cell r="P349">
            <v>0</v>
          </cell>
          <cell r="Q349">
            <v>0</v>
          </cell>
          <cell r="R349">
            <v>0</v>
          </cell>
          <cell r="S349">
            <v>0</v>
          </cell>
          <cell r="T349">
            <v>0</v>
          </cell>
        </row>
        <row r="350">
          <cell r="N350">
            <v>0</v>
          </cell>
          <cell r="O350">
            <v>0</v>
          </cell>
          <cell r="P350">
            <v>0</v>
          </cell>
          <cell r="Q350">
            <v>0</v>
          </cell>
          <cell r="R350">
            <v>0</v>
          </cell>
          <cell r="S350">
            <v>0</v>
          </cell>
          <cell r="T350">
            <v>0</v>
          </cell>
        </row>
        <row r="351">
          <cell r="N351">
            <v>0</v>
          </cell>
          <cell r="O351">
            <v>0</v>
          </cell>
          <cell r="P351">
            <v>0</v>
          </cell>
          <cell r="Q351">
            <v>0</v>
          </cell>
          <cell r="R351">
            <v>0</v>
          </cell>
          <cell r="S351">
            <v>0</v>
          </cell>
          <cell r="T351">
            <v>0</v>
          </cell>
        </row>
        <row r="352">
          <cell r="N352">
            <v>0</v>
          </cell>
          <cell r="O352">
            <v>0</v>
          </cell>
          <cell r="P352">
            <v>0</v>
          </cell>
          <cell r="Q352">
            <v>0</v>
          </cell>
          <cell r="R352">
            <v>0</v>
          </cell>
          <cell r="S352">
            <v>0</v>
          </cell>
          <cell r="T352">
            <v>0</v>
          </cell>
        </row>
        <row r="353">
          <cell r="N353">
            <v>0</v>
          </cell>
          <cell r="O353">
            <v>0</v>
          </cell>
          <cell r="P353">
            <v>0</v>
          </cell>
          <cell r="Q353">
            <v>0</v>
          </cell>
          <cell r="R353">
            <v>0</v>
          </cell>
          <cell r="S353">
            <v>0</v>
          </cell>
          <cell r="T353">
            <v>0</v>
          </cell>
        </row>
        <row r="354">
          <cell r="N354">
            <v>0</v>
          </cell>
          <cell r="O354">
            <v>0</v>
          </cell>
          <cell r="P354">
            <v>0</v>
          </cell>
          <cell r="Q354">
            <v>0</v>
          </cell>
          <cell r="R354">
            <v>0</v>
          </cell>
          <cell r="S354">
            <v>0</v>
          </cell>
          <cell r="T354">
            <v>0</v>
          </cell>
        </row>
        <row r="355">
          <cell r="N355">
            <v>0</v>
          </cell>
          <cell r="O355">
            <v>0</v>
          </cell>
          <cell r="P355">
            <v>0</v>
          </cell>
          <cell r="Q355">
            <v>0</v>
          </cell>
          <cell r="R355">
            <v>0</v>
          </cell>
          <cell r="S355">
            <v>0</v>
          </cell>
          <cell r="T355">
            <v>0</v>
          </cell>
        </row>
        <row r="356">
          <cell r="N356">
            <v>0</v>
          </cell>
          <cell r="O356">
            <v>0</v>
          </cell>
          <cell r="P356">
            <v>0</v>
          </cell>
          <cell r="Q356">
            <v>0</v>
          </cell>
          <cell r="R356">
            <v>0</v>
          </cell>
          <cell r="S356">
            <v>0</v>
          </cell>
          <cell r="T356">
            <v>0</v>
          </cell>
        </row>
        <row r="357">
          <cell r="N357">
            <v>0</v>
          </cell>
          <cell r="O357">
            <v>0</v>
          </cell>
          <cell r="P357">
            <v>0</v>
          </cell>
          <cell r="Q357">
            <v>0</v>
          </cell>
          <cell r="R357">
            <v>0</v>
          </cell>
          <cell r="S357">
            <v>0</v>
          </cell>
          <cell r="T357">
            <v>0</v>
          </cell>
        </row>
        <row r="358">
          <cell r="N358">
            <v>0</v>
          </cell>
          <cell r="O358">
            <v>0</v>
          </cell>
          <cell r="P358">
            <v>0</v>
          </cell>
          <cell r="Q358">
            <v>0</v>
          </cell>
          <cell r="R358">
            <v>0</v>
          </cell>
          <cell r="S358">
            <v>0</v>
          </cell>
          <cell r="T358">
            <v>0</v>
          </cell>
        </row>
        <row r="359">
          <cell r="N359">
            <v>0</v>
          </cell>
          <cell r="O359">
            <v>0</v>
          </cell>
          <cell r="P359">
            <v>0</v>
          </cell>
          <cell r="Q359">
            <v>0</v>
          </cell>
          <cell r="R359">
            <v>0</v>
          </cell>
          <cell r="S359">
            <v>0</v>
          </cell>
          <cell r="T359">
            <v>0</v>
          </cell>
        </row>
        <row r="360">
          <cell r="N360">
            <v>0</v>
          </cell>
          <cell r="O360">
            <v>0</v>
          </cell>
          <cell r="P360">
            <v>0</v>
          </cell>
          <cell r="Q360">
            <v>0</v>
          </cell>
          <cell r="R360">
            <v>0</v>
          </cell>
          <cell r="S360">
            <v>0</v>
          </cell>
          <cell r="T360">
            <v>0</v>
          </cell>
        </row>
        <row r="361">
          <cell r="N361">
            <v>0</v>
          </cell>
          <cell r="O361">
            <v>0</v>
          </cell>
          <cell r="P361">
            <v>0</v>
          </cell>
          <cell r="Q361">
            <v>0</v>
          </cell>
          <cell r="R361">
            <v>0</v>
          </cell>
          <cell r="S361">
            <v>0</v>
          </cell>
          <cell r="T361">
            <v>0</v>
          </cell>
        </row>
        <row r="362">
          <cell r="N362">
            <v>0</v>
          </cell>
          <cell r="O362">
            <v>0</v>
          </cell>
          <cell r="P362">
            <v>0</v>
          </cell>
          <cell r="Q362">
            <v>0</v>
          </cell>
          <cell r="R362">
            <v>0</v>
          </cell>
          <cell r="S362">
            <v>0</v>
          </cell>
          <cell r="T362">
            <v>0</v>
          </cell>
        </row>
        <row r="363">
          <cell r="N363">
            <v>0</v>
          </cell>
          <cell r="O363">
            <v>0</v>
          </cell>
          <cell r="P363">
            <v>0</v>
          </cell>
          <cell r="Q363">
            <v>0</v>
          </cell>
          <cell r="R363">
            <v>0</v>
          </cell>
          <cell r="S363">
            <v>0</v>
          </cell>
          <cell r="T363">
            <v>0</v>
          </cell>
        </row>
        <row r="364">
          <cell r="N364">
            <v>0</v>
          </cell>
          <cell r="O364">
            <v>0</v>
          </cell>
          <cell r="P364">
            <v>0</v>
          </cell>
          <cell r="Q364">
            <v>0</v>
          </cell>
          <cell r="R364">
            <v>0</v>
          </cell>
          <cell r="S364">
            <v>0</v>
          </cell>
          <cell r="T364">
            <v>0</v>
          </cell>
        </row>
        <row r="365">
          <cell r="N365">
            <v>0</v>
          </cell>
          <cell r="O365">
            <v>0</v>
          </cell>
          <cell r="P365">
            <v>0</v>
          </cell>
          <cell r="Q365">
            <v>0</v>
          </cell>
          <cell r="R365">
            <v>0</v>
          </cell>
          <cell r="S365">
            <v>0</v>
          </cell>
          <cell r="T365">
            <v>0</v>
          </cell>
        </row>
        <row r="366">
          <cell r="N366">
            <v>0</v>
          </cell>
          <cell r="O366">
            <v>0</v>
          </cell>
          <cell r="P366">
            <v>0</v>
          </cell>
          <cell r="Q366">
            <v>0</v>
          </cell>
          <cell r="R366">
            <v>0</v>
          </cell>
          <cell r="S366">
            <v>0</v>
          </cell>
          <cell r="T366">
            <v>0</v>
          </cell>
        </row>
        <row r="367">
          <cell r="N367">
            <v>0</v>
          </cell>
          <cell r="O367">
            <v>0</v>
          </cell>
          <cell r="P367">
            <v>0</v>
          </cell>
          <cell r="Q367">
            <v>0</v>
          </cell>
          <cell r="R367">
            <v>0</v>
          </cell>
          <cell r="S367">
            <v>0</v>
          </cell>
          <cell r="T367">
            <v>0</v>
          </cell>
        </row>
        <row r="368">
          <cell r="N368">
            <v>0</v>
          </cell>
          <cell r="O368">
            <v>0</v>
          </cell>
          <cell r="P368">
            <v>0</v>
          </cell>
          <cell r="Q368">
            <v>0</v>
          </cell>
          <cell r="R368">
            <v>0</v>
          </cell>
          <cell r="S368">
            <v>0</v>
          </cell>
          <cell r="T368">
            <v>0</v>
          </cell>
        </row>
        <row r="369">
          <cell r="N369">
            <v>0</v>
          </cell>
          <cell r="O369">
            <v>0</v>
          </cell>
          <cell r="P369">
            <v>0</v>
          </cell>
          <cell r="Q369">
            <v>0</v>
          </cell>
          <cell r="R369">
            <v>0</v>
          </cell>
          <cell r="S369">
            <v>0</v>
          </cell>
          <cell r="T369">
            <v>0</v>
          </cell>
        </row>
        <row r="370">
          <cell r="N370">
            <v>0</v>
          </cell>
          <cell r="O370">
            <v>0</v>
          </cell>
          <cell r="P370">
            <v>0</v>
          </cell>
          <cell r="Q370">
            <v>0</v>
          </cell>
          <cell r="R370">
            <v>0</v>
          </cell>
          <cell r="S370">
            <v>0</v>
          </cell>
          <cell r="T370">
            <v>0</v>
          </cell>
        </row>
        <row r="371">
          <cell r="N371">
            <v>0</v>
          </cell>
          <cell r="O371">
            <v>0</v>
          </cell>
          <cell r="P371">
            <v>0</v>
          </cell>
          <cell r="Q371">
            <v>0</v>
          </cell>
          <cell r="R371">
            <v>0</v>
          </cell>
          <cell r="S371">
            <v>0</v>
          </cell>
          <cell r="T371">
            <v>0</v>
          </cell>
        </row>
        <row r="372">
          <cell r="N372">
            <v>0</v>
          </cell>
          <cell r="O372">
            <v>0</v>
          </cell>
          <cell r="P372">
            <v>0</v>
          </cell>
          <cell r="Q372">
            <v>0</v>
          </cell>
          <cell r="R372">
            <v>0</v>
          </cell>
          <cell r="S372">
            <v>0</v>
          </cell>
          <cell r="T372">
            <v>0</v>
          </cell>
        </row>
        <row r="373">
          <cell r="N373">
            <v>0</v>
          </cell>
          <cell r="O373">
            <v>0</v>
          </cell>
          <cell r="P373">
            <v>0</v>
          </cell>
          <cell r="Q373">
            <v>0</v>
          </cell>
          <cell r="R373">
            <v>0</v>
          </cell>
          <cell r="S373">
            <v>0</v>
          </cell>
          <cell r="T373">
            <v>0</v>
          </cell>
        </row>
        <row r="374">
          <cell r="N374">
            <v>0</v>
          </cell>
          <cell r="O374">
            <v>0</v>
          </cell>
          <cell r="P374">
            <v>0</v>
          </cell>
          <cell r="Q374">
            <v>0</v>
          </cell>
          <cell r="R374">
            <v>0</v>
          </cell>
          <cell r="S374">
            <v>0</v>
          </cell>
          <cell r="T374">
            <v>0</v>
          </cell>
        </row>
        <row r="375">
          <cell r="N375">
            <v>0</v>
          </cell>
          <cell r="O375">
            <v>0</v>
          </cell>
          <cell r="P375">
            <v>0</v>
          </cell>
          <cell r="Q375">
            <v>0</v>
          </cell>
          <cell r="R375">
            <v>0</v>
          </cell>
          <cell r="S375">
            <v>0</v>
          </cell>
          <cell r="T375">
            <v>0</v>
          </cell>
        </row>
        <row r="376">
          <cell r="N376">
            <v>0</v>
          </cell>
          <cell r="O376">
            <v>0</v>
          </cell>
          <cell r="P376">
            <v>0</v>
          </cell>
          <cell r="Q376">
            <v>0</v>
          </cell>
          <cell r="R376">
            <v>0</v>
          </cell>
          <cell r="S376">
            <v>0</v>
          </cell>
          <cell r="T376">
            <v>0</v>
          </cell>
        </row>
        <row r="377">
          <cell r="N377">
            <v>0</v>
          </cell>
          <cell r="O377">
            <v>0</v>
          </cell>
          <cell r="P377">
            <v>0</v>
          </cell>
          <cell r="Q377">
            <v>0</v>
          </cell>
          <cell r="R377">
            <v>0</v>
          </cell>
          <cell r="S377">
            <v>0</v>
          </cell>
          <cell r="T377">
            <v>0</v>
          </cell>
        </row>
        <row r="378">
          <cell r="N378">
            <v>0</v>
          </cell>
          <cell r="O378">
            <v>0</v>
          </cell>
          <cell r="P378">
            <v>0</v>
          </cell>
          <cell r="Q378">
            <v>0</v>
          </cell>
          <cell r="R378">
            <v>0</v>
          </cell>
          <cell r="S378">
            <v>0</v>
          </cell>
          <cell r="T378">
            <v>0</v>
          </cell>
        </row>
        <row r="379">
          <cell r="N379">
            <v>0</v>
          </cell>
          <cell r="O379">
            <v>0</v>
          </cell>
          <cell r="P379">
            <v>0</v>
          </cell>
          <cell r="Q379">
            <v>0</v>
          </cell>
          <cell r="R379">
            <v>0</v>
          </cell>
          <cell r="S379">
            <v>0</v>
          </cell>
          <cell r="T379">
            <v>0</v>
          </cell>
        </row>
        <row r="380">
          <cell r="N380">
            <v>0</v>
          </cell>
          <cell r="O380">
            <v>0</v>
          </cell>
          <cell r="P380">
            <v>0</v>
          </cell>
          <cell r="Q380">
            <v>0</v>
          </cell>
          <cell r="R380">
            <v>0</v>
          </cell>
          <cell r="S380">
            <v>0</v>
          </cell>
          <cell r="T380">
            <v>0</v>
          </cell>
        </row>
        <row r="381">
          <cell r="N381">
            <v>0</v>
          </cell>
          <cell r="O381">
            <v>0</v>
          </cell>
          <cell r="P381">
            <v>0</v>
          </cell>
          <cell r="Q381">
            <v>0</v>
          </cell>
          <cell r="R381">
            <v>0</v>
          </cell>
          <cell r="S381">
            <v>0</v>
          </cell>
          <cell r="T381">
            <v>0</v>
          </cell>
        </row>
        <row r="382">
          <cell r="N382">
            <v>0</v>
          </cell>
          <cell r="O382">
            <v>0</v>
          </cell>
          <cell r="P382">
            <v>0</v>
          </cell>
          <cell r="Q382">
            <v>0</v>
          </cell>
          <cell r="R382">
            <v>0</v>
          </cell>
          <cell r="S382">
            <v>0</v>
          </cell>
          <cell r="T382">
            <v>0</v>
          </cell>
        </row>
        <row r="383">
          <cell r="N383">
            <v>0</v>
          </cell>
          <cell r="O383">
            <v>0</v>
          </cell>
          <cell r="P383">
            <v>0</v>
          </cell>
          <cell r="Q383">
            <v>0</v>
          </cell>
          <cell r="R383">
            <v>0</v>
          </cell>
          <cell r="S383">
            <v>0</v>
          </cell>
          <cell r="T383">
            <v>0</v>
          </cell>
        </row>
        <row r="384">
          <cell r="N384">
            <v>0</v>
          </cell>
          <cell r="O384">
            <v>0</v>
          </cell>
          <cell r="P384">
            <v>0</v>
          </cell>
          <cell r="Q384">
            <v>0</v>
          </cell>
          <cell r="R384">
            <v>0</v>
          </cell>
          <cell r="S384">
            <v>0</v>
          </cell>
          <cell r="T384">
            <v>0</v>
          </cell>
        </row>
        <row r="385">
          <cell r="N385">
            <v>0</v>
          </cell>
          <cell r="O385">
            <v>0</v>
          </cell>
          <cell r="P385">
            <v>0</v>
          </cell>
          <cell r="Q385">
            <v>0</v>
          </cell>
          <cell r="R385">
            <v>0</v>
          </cell>
          <cell r="S385">
            <v>0</v>
          </cell>
          <cell r="T385">
            <v>0</v>
          </cell>
        </row>
        <row r="386">
          <cell r="N386">
            <v>0</v>
          </cell>
          <cell r="O386">
            <v>0</v>
          </cell>
          <cell r="P386">
            <v>0</v>
          </cell>
          <cell r="Q386">
            <v>0</v>
          </cell>
          <cell r="R386">
            <v>0</v>
          </cell>
          <cell r="S386">
            <v>0</v>
          </cell>
          <cell r="T386">
            <v>0</v>
          </cell>
        </row>
        <row r="387">
          <cell r="N387">
            <v>0</v>
          </cell>
          <cell r="O387">
            <v>0</v>
          </cell>
          <cell r="P387">
            <v>0</v>
          </cell>
          <cell r="Q387">
            <v>0</v>
          </cell>
          <cell r="R387">
            <v>0</v>
          </cell>
          <cell r="S387">
            <v>0</v>
          </cell>
          <cell r="T387">
            <v>0</v>
          </cell>
        </row>
        <row r="388">
          <cell r="N388">
            <v>0</v>
          </cell>
          <cell r="O388">
            <v>0</v>
          </cell>
          <cell r="P388">
            <v>0</v>
          </cell>
          <cell r="Q388">
            <v>0</v>
          </cell>
          <cell r="R388">
            <v>0</v>
          </cell>
          <cell r="S388">
            <v>0</v>
          </cell>
          <cell r="T388">
            <v>0</v>
          </cell>
        </row>
        <row r="389">
          <cell r="N389">
            <v>0</v>
          </cell>
          <cell r="O389">
            <v>0</v>
          </cell>
          <cell r="P389">
            <v>0</v>
          </cell>
          <cell r="Q389">
            <v>0</v>
          </cell>
          <cell r="R389">
            <v>0</v>
          </cell>
          <cell r="S389">
            <v>0</v>
          </cell>
          <cell r="T389">
            <v>0</v>
          </cell>
        </row>
        <row r="390">
          <cell r="N390">
            <v>0</v>
          </cell>
          <cell r="O390">
            <v>0</v>
          </cell>
          <cell r="P390">
            <v>0</v>
          </cell>
          <cell r="Q390">
            <v>0</v>
          </cell>
          <cell r="R390">
            <v>0</v>
          </cell>
          <cell r="S390">
            <v>0</v>
          </cell>
          <cell r="T390">
            <v>0</v>
          </cell>
        </row>
        <row r="391">
          <cell r="N391">
            <v>0</v>
          </cell>
          <cell r="O391">
            <v>0</v>
          </cell>
          <cell r="P391">
            <v>0</v>
          </cell>
          <cell r="Q391">
            <v>0</v>
          </cell>
          <cell r="R391">
            <v>0</v>
          </cell>
          <cell r="S391">
            <v>0</v>
          </cell>
          <cell r="T391">
            <v>0</v>
          </cell>
        </row>
        <row r="392">
          <cell r="N392">
            <v>0</v>
          </cell>
          <cell r="O392">
            <v>0</v>
          </cell>
          <cell r="P392">
            <v>0</v>
          </cell>
          <cell r="Q392">
            <v>0</v>
          </cell>
          <cell r="R392">
            <v>0</v>
          </cell>
          <cell r="S392">
            <v>0</v>
          </cell>
          <cell r="T392">
            <v>0</v>
          </cell>
        </row>
        <row r="393">
          <cell r="N393">
            <v>0</v>
          </cell>
          <cell r="O393">
            <v>0</v>
          </cell>
          <cell r="P393">
            <v>0</v>
          </cell>
          <cell r="Q393">
            <v>0</v>
          </cell>
          <cell r="R393">
            <v>0</v>
          </cell>
          <cell r="S393">
            <v>0</v>
          </cell>
          <cell r="T393">
            <v>0</v>
          </cell>
        </row>
        <row r="394">
          <cell r="N394">
            <v>0</v>
          </cell>
          <cell r="O394">
            <v>0</v>
          </cell>
          <cell r="P394">
            <v>0</v>
          </cell>
          <cell r="Q394">
            <v>0</v>
          </cell>
          <cell r="R394">
            <v>0</v>
          </cell>
          <cell r="S394">
            <v>0</v>
          </cell>
          <cell r="T394">
            <v>0</v>
          </cell>
        </row>
        <row r="395">
          <cell r="N395">
            <v>0</v>
          </cell>
          <cell r="O395">
            <v>0</v>
          </cell>
          <cell r="P395">
            <v>0</v>
          </cell>
          <cell r="Q395">
            <v>0</v>
          </cell>
          <cell r="R395">
            <v>0</v>
          </cell>
          <cell r="S395">
            <v>0</v>
          </cell>
          <cell r="T395">
            <v>0</v>
          </cell>
        </row>
        <row r="396">
          <cell r="N396">
            <v>0</v>
          </cell>
          <cell r="O396">
            <v>0</v>
          </cell>
          <cell r="P396">
            <v>0</v>
          </cell>
          <cell r="Q396">
            <v>0</v>
          </cell>
          <cell r="R396">
            <v>0</v>
          </cell>
          <cell r="S396">
            <v>0</v>
          </cell>
          <cell r="T396">
            <v>0</v>
          </cell>
        </row>
        <row r="397">
          <cell r="N397">
            <v>0</v>
          </cell>
          <cell r="O397">
            <v>0</v>
          </cell>
          <cell r="P397">
            <v>0</v>
          </cell>
          <cell r="Q397">
            <v>0</v>
          </cell>
          <cell r="R397">
            <v>0</v>
          </cell>
          <cell r="S397">
            <v>0</v>
          </cell>
          <cell r="T397">
            <v>0</v>
          </cell>
        </row>
        <row r="398">
          <cell r="N398">
            <v>0</v>
          </cell>
          <cell r="O398">
            <v>0</v>
          </cell>
          <cell r="P398">
            <v>0</v>
          </cell>
          <cell r="Q398">
            <v>0</v>
          </cell>
          <cell r="R398">
            <v>0</v>
          </cell>
          <cell r="S398">
            <v>0</v>
          </cell>
          <cell r="T398">
            <v>0</v>
          </cell>
        </row>
        <row r="399">
          <cell r="N399">
            <v>0</v>
          </cell>
          <cell r="O399">
            <v>0</v>
          </cell>
          <cell r="P399">
            <v>0</v>
          </cell>
          <cell r="Q399">
            <v>0</v>
          </cell>
          <cell r="R399">
            <v>0</v>
          </cell>
          <cell r="S399">
            <v>0</v>
          </cell>
          <cell r="T399">
            <v>0</v>
          </cell>
        </row>
        <row r="400">
          <cell r="N400">
            <v>0</v>
          </cell>
          <cell r="O400">
            <v>0</v>
          </cell>
          <cell r="P400">
            <v>0</v>
          </cell>
          <cell r="Q400">
            <v>0</v>
          </cell>
          <cell r="R400">
            <v>0</v>
          </cell>
          <cell r="S400">
            <v>0</v>
          </cell>
          <cell r="T400">
            <v>0</v>
          </cell>
        </row>
        <row r="401">
          <cell r="N401">
            <v>0</v>
          </cell>
          <cell r="O401">
            <v>0</v>
          </cell>
          <cell r="P401">
            <v>0</v>
          </cell>
          <cell r="Q401">
            <v>0</v>
          </cell>
          <cell r="R401">
            <v>0</v>
          </cell>
          <cell r="S401">
            <v>0</v>
          </cell>
          <cell r="T401">
            <v>0</v>
          </cell>
        </row>
        <row r="402">
          <cell r="N402">
            <v>0</v>
          </cell>
          <cell r="O402">
            <v>0</v>
          </cell>
          <cell r="P402">
            <v>0</v>
          </cell>
          <cell r="Q402">
            <v>0</v>
          </cell>
          <cell r="R402">
            <v>0</v>
          </cell>
          <cell r="S402">
            <v>0</v>
          </cell>
          <cell r="T402">
            <v>0</v>
          </cell>
        </row>
        <row r="403">
          <cell r="N403">
            <v>0</v>
          </cell>
          <cell r="O403">
            <v>0</v>
          </cell>
          <cell r="P403">
            <v>0</v>
          </cell>
          <cell r="Q403">
            <v>0</v>
          </cell>
          <cell r="R403">
            <v>0</v>
          </cell>
          <cell r="S403">
            <v>0</v>
          </cell>
          <cell r="T403">
            <v>0</v>
          </cell>
        </row>
        <row r="404">
          <cell r="N404">
            <v>0</v>
          </cell>
          <cell r="O404">
            <v>0</v>
          </cell>
          <cell r="P404">
            <v>0</v>
          </cell>
          <cell r="Q404">
            <v>0</v>
          </cell>
          <cell r="R404">
            <v>0</v>
          </cell>
          <cell r="S404">
            <v>0</v>
          </cell>
          <cell r="T404">
            <v>0</v>
          </cell>
        </row>
        <row r="405">
          <cell r="N405">
            <v>0</v>
          </cell>
          <cell r="O405">
            <v>0</v>
          </cell>
          <cell r="P405">
            <v>0</v>
          </cell>
          <cell r="Q405">
            <v>0</v>
          </cell>
          <cell r="R405">
            <v>0</v>
          </cell>
          <cell r="S405">
            <v>0</v>
          </cell>
          <cell r="T405">
            <v>0</v>
          </cell>
        </row>
        <row r="406">
          <cell r="N406">
            <v>0</v>
          </cell>
          <cell r="O406">
            <v>0</v>
          </cell>
          <cell r="P406">
            <v>0</v>
          </cell>
          <cell r="Q406">
            <v>0</v>
          </cell>
          <cell r="R406">
            <v>0</v>
          </cell>
          <cell r="S406">
            <v>0</v>
          </cell>
          <cell r="T406">
            <v>0</v>
          </cell>
        </row>
        <row r="407">
          <cell r="N407">
            <v>0</v>
          </cell>
          <cell r="O407">
            <v>0</v>
          </cell>
          <cell r="P407">
            <v>0</v>
          </cell>
          <cell r="Q407">
            <v>0</v>
          </cell>
          <cell r="R407">
            <v>0</v>
          </cell>
          <cell r="S407">
            <v>0</v>
          </cell>
          <cell r="T407">
            <v>0</v>
          </cell>
        </row>
        <row r="408">
          <cell r="N408">
            <v>0</v>
          </cell>
          <cell r="O408">
            <v>0</v>
          </cell>
          <cell r="P408">
            <v>0</v>
          </cell>
          <cell r="Q408">
            <v>0</v>
          </cell>
          <cell r="R408">
            <v>0</v>
          </cell>
          <cell r="S408">
            <v>0</v>
          </cell>
          <cell r="T408">
            <v>0</v>
          </cell>
        </row>
        <row r="409">
          <cell r="N409">
            <v>0</v>
          </cell>
          <cell r="O409">
            <v>0</v>
          </cell>
          <cell r="P409">
            <v>0</v>
          </cell>
          <cell r="Q409">
            <v>0</v>
          </cell>
          <cell r="R409">
            <v>0</v>
          </cell>
          <cell r="S409">
            <v>0</v>
          </cell>
          <cell r="T409">
            <v>0</v>
          </cell>
        </row>
        <row r="410">
          <cell r="N410">
            <v>0</v>
          </cell>
          <cell r="O410">
            <v>0</v>
          </cell>
          <cell r="P410">
            <v>0</v>
          </cell>
          <cell r="Q410">
            <v>0</v>
          </cell>
          <cell r="R410">
            <v>0</v>
          </cell>
          <cell r="S410">
            <v>0</v>
          </cell>
          <cell r="T410">
            <v>0</v>
          </cell>
        </row>
        <row r="411">
          <cell r="N411">
            <v>0</v>
          </cell>
          <cell r="O411">
            <v>0</v>
          </cell>
          <cell r="P411">
            <v>0</v>
          </cell>
          <cell r="Q411">
            <v>0</v>
          </cell>
          <cell r="R411">
            <v>0</v>
          </cell>
          <cell r="S411">
            <v>0</v>
          </cell>
          <cell r="T411">
            <v>0</v>
          </cell>
        </row>
        <row r="412">
          <cell r="N412">
            <v>0</v>
          </cell>
          <cell r="O412">
            <v>0</v>
          </cell>
          <cell r="P412">
            <v>0</v>
          </cell>
          <cell r="Q412">
            <v>0</v>
          </cell>
          <cell r="R412">
            <v>0</v>
          </cell>
          <cell r="S412">
            <v>0</v>
          </cell>
          <cell r="T412">
            <v>0</v>
          </cell>
        </row>
        <row r="413">
          <cell r="N413">
            <v>0</v>
          </cell>
          <cell r="O413">
            <v>0</v>
          </cell>
          <cell r="P413">
            <v>0</v>
          </cell>
          <cell r="Q413">
            <v>0</v>
          </cell>
          <cell r="R413">
            <v>0</v>
          </cell>
          <cell r="S413">
            <v>0</v>
          </cell>
          <cell r="T413">
            <v>0</v>
          </cell>
        </row>
        <row r="414">
          <cell r="N414">
            <v>0</v>
          </cell>
          <cell r="O414">
            <v>0</v>
          </cell>
          <cell r="P414">
            <v>0</v>
          </cell>
          <cell r="Q414">
            <v>0</v>
          </cell>
          <cell r="R414">
            <v>0</v>
          </cell>
          <cell r="S414">
            <v>0</v>
          </cell>
          <cell r="T414">
            <v>0</v>
          </cell>
        </row>
        <row r="415">
          <cell r="N415">
            <v>0</v>
          </cell>
          <cell r="O415">
            <v>0</v>
          </cell>
          <cell r="P415">
            <v>0</v>
          </cell>
          <cell r="Q415">
            <v>0</v>
          </cell>
          <cell r="R415">
            <v>0</v>
          </cell>
          <cell r="S415">
            <v>0</v>
          </cell>
          <cell r="T415">
            <v>0</v>
          </cell>
        </row>
        <row r="416">
          <cell r="N416">
            <v>0</v>
          </cell>
          <cell r="O416">
            <v>0</v>
          </cell>
          <cell r="P416">
            <v>0</v>
          </cell>
          <cell r="Q416">
            <v>0</v>
          </cell>
          <cell r="R416">
            <v>0</v>
          </cell>
          <cell r="S416">
            <v>0</v>
          </cell>
          <cell r="T416">
            <v>0</v>
          </cell>
        </row>
        <row r="417">
          <cell r="N417">
            <v>0</v>
          </cell>
          <cell r="O417">
            <v>0</v>
          </cell>
          <cell r="P417">
            <v>0</v>
          </cell>
          <cell r="Q417">
            <v>0</v>
          </cell>
          <cell r="R417">
            <v>0</v>
          </cell>
          <cell r="S417">
            <v>0</v>
          </cell>
          <cell r="T417">
            <v>0</v>
          </cell>
        </row>
        <row r="418">
          <cell r="N418">
            <v>0</v>
          </cell>
          <cell r="O418">
            <v>0</v>
          </cell>
          <cell r="P418">
            <v>0</v>
          </cell>
          <cell r="Q418">
            <v>0</v>
          </cell>
          <cell r="R418">
            <v>0</v>
          </cell>
          <cell r="S418">
            <v>0</v>
          </cell>
          <cell r="T418">
            <v>0</v>
          </cell>
        </row>
        <row r="419">
          <cell r="N419">
            <v>0</v>
          </cell>
          <cell r="O419">
            <v>0</v>
          </cell>
          <cell r="P419">
            <v>0</v>
          </cell>
          <cell r="Q419">
            <v>0</v>
          </cell>
          <cell r="R419">
            <v>0</v>
          </cell>
          <cell r="S419">
            <v>0</v>
          </cell>
          <cell r="T419">
            <v>0</v>
          </cell>
        </row>
        <row r="420">
          <cell r="N420">
            <v>0</v>
          </cell>
          <cell r="O420">
            <v>0</v>
          </cell>
          <cell r="P420">
            <v>0</v>
          </cell>
          <cell r="Q420">
            <v>0</v>
          </cell>
          <cell r="R420">
            <v>0</v>
          </cell>
          <cell r="S420">
            <v>0</v>
          </cell>
          <cell r="T420">
            <v>0</v>
          </cell>
        </row>
        <row r="421">
          <cell r="N421">
            <v>0</v>
          </cell>
          <cell r="O421">
            <v>0</v>
          </cell>
          <cell r="P421">
            <v>0</v>
          </cell>
          <cell r="Q421">
            <v>0</v>
          </cell>
          <cell r="R421">
            <v>0</v>
          </cell>
          <cell r="S421">
            <v>0</v>
          </cell>
          <cell r="T421">
            <v>0</v>
          </cell>
        </row>
        <row r="422">
          <cell r="N422">
            <v>0</v>
          </cell>
          <cell r="O422">
            <v>0</v>
          </cell>
          <cell r="P422">
            <v>0</v>
          </cell>
          <cell r="Q422">
            <v>0</v>
          </cell>
          <cell r="R422">
            <v>0</v>
          </cell>
          <cell r="S422">
            <v>0</v>
          </cell>
          <cell r="T422">
            <v>0</v>
          </cell>
        </row>
        <row r="423">
          <cell r="N423">
            <v>0</v>
          </cell>
          <cell r="O423">
            <v>0</v>
          </cell>
          <cell r="P423">
            <v>0</v>
          </cell>
          <cell r="Q423">
            <v>0</v>
          </cell>
          <cell r="R423">
            <v>0</v>
          </cell>
          <cell r="S423">
            <v>0</v>
          </cell>
          <cell r="T423">
            <v>0</v>
          </cell>
        </row>
        <row r="424">
          <cell r="N424">
            <v>0</v>
          </cell>
          <cell r="O424">
            <v>0</v>
          </cell>
          <cell r="P424">
            <v>0</v>
          </cell>
          <cell r="Q424">
            <v>0</v>
          </cell>
          <cell r="R424">
            <v>0</v>
          </cell>
          <cell r="S424">
            <v>0</v>
          </cell>
          <cell r="T424">
            <v>0</v>
          </cell>
        </row>
        <row r="425">
          <cell r="N425">
            <v>0</v>
          </cell>
          <cell r="O425">
            <v>0</v>
          </cell>
          <cell r="P425">
            <v>0</v>
          </cell>
          <cell r="Q425">
            <v>0</v>
          </cell>
          <cell r="R425">
            <v>0</v>
          </cell>
          <cell r="S425">
            <v>0</v>
          </cell>
          <cell r="T425">
            <v>0</v>
          </cell>
        </row>
        <row r="426">
          <cell r="N426">
            <v>0</v>
          </cell>
          <cell r="O426">
            <v>0</v>
          </cell>
          <cell r="P426">
            <v>0</v>
          </cell>
          <cell r="Q426">
            <v>0</v>
          </cell>
          <cell r="R426">
            <v>0</v>
          </cell>
          <cell r="S426">
            <v>0</v>
          </cell>
          <cell r="T426">
            <v>0</v>
          </cell>
        </row>
        <row r="427">
          <cell r="N427">
            <v>0</v>
          </cell>
          <cell r="O427">
            <v>0</v>
          </cell>
          <cell r="P427">
            <v>0</v>
          </cell>
          <cell r="Q427">
            <v>0</v>
          </cell>
          <cell r="R427">
            <v>0</v>
          </cell>
          <cell r="S427">
            <v>0</v>
          </cell>
          <cell r="T427">
            <v>0</v>
          </cell>
        </row>
        <row r="428">
          <cell r="N428">
            <v>0</v>
          </cell>
          <cell r="O428">
            <v>0</v>
          </cell>
          <cell r="P428">
            <v>0</v>
          </cell>
          <cell r="Q428">
            <v>0</v>
          </cell>
          <cell r="R428">
            <v>0</v>
          </cell>
          <cell r="S428">
            <v>0</v>
          </cell>
          <cell r="T428">
            <v>0</v>
          </cell>
        </row>
        <row r="429">
          <cell r="N429">
            <v>0</v>
          </cell>
          <cell r="O429">
            <v>0</v>
          </cell>
          <cell r="P429">
            <v>0</v>
          </cell>
          <cell r="Q429">
            <v>0</v>
          </cell>
          <cell r="R429">
            <v>0</v>
          </cell>
          <cell r="S429">
            <v>0</v>
          </cell>
          <cell r="T429">
            <v>0</v>
          </cell>
        </row>
        <row r="430">
          <cell r="N430">
            <v>0</v>
          </cell>
          <cell r="O430">
            <v>0</v>
          </cell>
          <cell r="P430">
            <v>0</v>
          </cell>
          <cell r="Q430">
            <v>0</v>
          </cell>
          <cell r="R430">
            <v>0</v>
          </cell>
          <cell r="S430">
            <v>0</v>
          </cell>
          <cell r="T430">
            <v>0</v>
          </cell>
        </row>
        <row r="431">
          <cell r="N431">
            <v>0</v>
          </cell>
          <cell r="O431">
            <v>0</v>
          </cell>
          <cell r="P431">
            <v>0</v>
          </cell>
          <cell r="Q431">
            <v>0</v>
          </cell>
          <cell r="R431">
            <v>0</v>
          </cell>
          <cell r="S431">
            <v>0</v>
          </cell>
          <cell r="T431">
            <v>0</v>
          </cell>
        </row>
        <row r="432">
          <cell r="N432">
            <v>0</v>
          </cell>
          <cell r="O432">
            <v>0</v>
          </cell>
          <cell r="P432">
            <v>0</v>
          </cell>
          <cell r="Q432">
            <v>0</v>
          </cell>
          <cell r="R432">
            <v>0</v>
          </cell>
          <cell r="S432">
            <v>0</v>
          </cell>
          <cell r="T432">
            <v>0</v>
          </cell>
        </row>
        <row r="433">
          <cell r="N433">
            <v>0</v>
          </cell>
          <cell r="O433">
            <v>0</v>
          </cell>
          <cell r="P433">
            <v>0</v>
          </cell>
          <cell r="Q433">
            <v>0</v>
          </cell>
          <cell r="R433">
            <v>0</v>
          </cell>
          <cell r="S433">
            <v>0</v>
          </cell>
          <cell r="T433">
            <v>0</v>
          </cell>
        </row>
        <row r="434">
          <cell r="N434">
            <v>0</v>
          </cell>
          <cell r="O434">
            <v>0</v>
          </cell>
          <cell r="P434">
            <v>0</v>
          </cell>
          <cell r="Q434">
            <v>0</v>
          </cell>
          <cell r="R434">
            <v>0</v>
          </cell>
          <cell r="S434">
            <v>0</v>
          </cell>
          <cell r="T434">
            <v>0</v>
          </cell>
        </row>
        <row r="435">
          <cell r="N435">
            <v>0</v>
          </cell>
          <cell r="O435">
            <v>0</v>
          </cell>
          <cell r="P435">
            <v>0</v>
          </cell>
          <cell r="Q435">
            <v>0</v>
          </cell>
          <cell r="R435">
            <v>0</v>
          </cell>
          <cell r="S435">
            <v>0</v>
          </cell>
          <cell r="T435">
            <v>0</v>
          </cell>
        </row>
        <row r="436">
          <cell r="N436">
            <v>0</v>
          </cell>
          <cell r="O436">
            <v>0</v>
          </cell>
          <cell r="P436">
            <v>0</v>
          </cell>
          <cell r="Q436">
            <v>0</v>
          </cell>
          <cell r="R436">
            <v>0</v>
          </cell>
          <cell r="S436">
            <v>0</v>
          </cell>
          <cell r="T436">
            <v>0</v>
          </cell>
        </row>
        <row r="437">
          <cell r="N437">
            <v>0</v>
          </cell>
          <cell r="O437">
            <v>0</v>
          </cell>
          <cell r="P437">
            <v>0</v>
          </cell>
          <cell r="Q437">
            <v>0</v>
          </cell>
          <cell r="R437">
            <v>0</v>
          </cell>
          <cell r="S437">
            <v>0</v>
          </cell>
          <cell r="T437">
            <v>0</v>
          </cell>
        </row>
        <row r="438">
          <cell r="N438">
            <v>0</v>
          </cell>
          <cell r="O438">
            <v>0</v>
          </cell>
          <cell r="P438">
            <v>0</v>
          </cell>
          <cell r="Q438">
            <v>0</v>
          </cell>
          <cell r="R438">
            <v>0</v>
          </cell>
          <cell r="S438">
            <v>0</v>
          </cell>
          <cell r="T438">
            <v>0</v>
          </cell>
        </row>
        <row r="439">
          <cell r="N439">
            <v>0</v>
          </cell>
          <cell r="O439">
            <v>0</v>
          </cell>
          <cell r="P439">
            <v>0</v>
          </cell>
          <cell r="Q439">
            <v>0</v>
          </cell>
          <cell r="R439">
            <v>0</v>
          </cell>
          <cell r="S439">
            <v>0</v>
          </cell>
          <cell r="T439">
            <v>0</v>
          </cell>
        </row>
        <row r="440">
          <cell r="N440">
            <v>0</v>
          </cell>
          <cell r="O440">
            <v>0</v>
          </cell>
          <cell r="P440">
            <v>0</v>
          </cell>
          <cell r="Q440">
            <v>0</v>
          </cell>
          <cell r="R440">
            <v>0</v>
          </cell>
          <cell r="S440">
            <v>0</v>
          </cell>
          <cell r="T440">
            <v>0</v>
          </cell>
        </row>
        <row r="441">
          <cell r="N441">
            <v>0</v>
          </cell>
          <cell r="O441">
            <v>0</v>
          </cell>
          <cell r="P441">
            <v>0</v>
          </cell>
          <cell r="Q441">
            <v>0</v>
          </cell>
          <cell r="R441">
            <v>0</v>
          </cell>
          <cell r="S441">
            <v>0</v>
          </cell>
          <cell r="T441">
            <v>0</v>
          </cell>
        </row>
        <row r="442">
          <cell r="N442">
            <v>0</v>
          </cell>
          <cell r="O442">
            <v>0</v>
          </cell>
          <cell r="P442">
            <v>0</v>
          </cell>
          <cell r="Q442">
            <v>0</v>
          </cell>
          <cell r="R442">
            <v>0</v>
          </cell>
          <cell r="S442">
            <v>0</v>
          </cell>
          <cell r="T442">
            <v>0</v>
          </cell>
        </row>
        <row r="443">
          <cell r="N443">
            <v>0</v>
          </cell>
          <cell r="O443">
            <v>0</v>
          </cell>
          <cell r="P443">
            <v>0</v>
          </cell>
          <cell r="Q443">
            <v>0</v>
          </cell>
          <cell r="R443">
            <v>0</v>
          </cell>
          <cell r="S443">
            <v>0</v>
          </cell>
          <cell r="T443">
            <v>0</v>
          </cell>
        </row>
        <row r="444">
          <cell r="N444">
            <v>0</v>
          </cell>
          <cell r="O444">
            <v>0</v>
          </cell>
          <cell r="P444">
            <v>0</v>
          </cell>
          <cell r="Q444">
            <v>0</v>
          </cell>
          <cell r="R444">
            <v>0</v>
          </cell>
          <cell r="S444">
            <v>0</v>
          </cell>
          <cell r="T444">
            <v>0</v>
          </cell>
        </row>
        <row r="445">
          <cell r="N445">
            <v>0</v>
          </cell>
          <cell r="O445">
            <v>0</v>
          </cell>
          <cell r="P445">
            <v>0</v>
          </cell>
          <cell r="Q445">
            <v>0</v>
          </cell>
          <cell r="R445">
            <v>0</v>
          </cell>
          <cell r="S445">
            <v>0</v>
          </cell>
          <cell r="T445">
            <v>0</v>
          </cell>
        </row>
        <row r="446">
          <cell r="N446">
            <v>0</v>
          </cell>
          <cell r="O446">
            <v>0</v>
          </cell>
          <cell r="P446">
            <v>0</v>
          </cell>
          <cell r="Q446">
            <v>0</v>
          </cell>
          <cell r="R446">
            <v>0</v>
          </cell>
          <cell r="S446">
            <v>0</v>
          </cell>
          <cell r="T446">
            <v>0</v>
          </cell>
        </row>
        <row r="447">
          <cell r="N447">
            <v>0</v>
          </cell>
          <cell r="O447">
            <v>0</v>
          </cell>
          <cell r="P447">
            <v>0</v>
          </cell>
          <cell r="Q447">
            <v>0</v>
          </cell>
          <cell r="R447">
            <v>0</v>
          </cell>
          <cell r="S447">
            <v>0</v>
          </cell>
          <cell r="T447">
            <v>0</v>
          </cell>
        </row>
        <row r="448">
          <cell r="N448">
            <v>0</v>
          </cell>
          <cell r="O448">
            <v>0</v>
          </cell>
          <cell r="P448">
            <v>0</v>
          </cell>
          <cell r="Q448">
            <v>0</v>
          </cell>
          <cell r="R448">
            <v>0</v>
          </cell>
          <cell r="S448">
            <v>0</v>
          </cell>
          <cell r="T448">
            <v>0</v>
          </cell>
        </row>
        <row r="449">
          <cell r="N449">
            <v>0</v>
          </cell>
          <cell r="O449">
            <v>0</v>
          </cell>
          <cell r="P449">
            <v>0</v>
          </cell>
          <cell r="Q449">
            <v>0</v>
          </cell>
          <cell r="R449">
            <v>0</v>
          </cell>
          <cell r="S449">
            <v>0</v>
          </cell>
          <cell r="T449">
            <v>0</v>
          </cell>
        </row>
        <row r="450">
          <cell r="N450">
            <v>0</v>
          </cell>
          <cell r="O450">
            <v>0</v>
          </cell>
          <cell r="P450">
            <v>0</v>
          </cell>
          <cell r="Q450">
            <v>0</v>
          </cell>
          <cell r="R450">
            <v>0</v>
          </cell>
          <cell r="S450">
            <v>0</v>
          </cell>
          <cell r="T450">
            <v>0</v>
          </cell>
        </row>
        <row r="451">
          <cell r="N451">
            <v>0</v>
          </cell>
          <cell r="O451">
            <v>0</v>
          </cell>
          <cell r="P451">
            <v>0</v>
          </cell>
          <cell r="Q451">
            <v>0</v>
          </cell>
          <cell r="R451">
            <v>0</v>
          </cell>
          <cell r="S451">
            <v>0</v>
          </cell>
          <cell r="T451">
            <v>0</v>
          </cell>
        </row>
        <row r="452">
          <cell r="N452">
            <v>0</v>
          </cell>
          <cell r="O452">
            <v>0</v>
          </cell>
          <cell r="P452">
            <v>0</v>
          </cell>
          <cell r="Q452">
            <v>0</v>
          </cell>
          <cell r="R452">
            <v>0</v>
          </cell>
          <cell r="S452">
            <v>0</v>
          </cell>
          <cell r="T452">
            <v>0</v>
          </cell>
        </row>
        <row r="453">
          <cell r="N453">
            <v>0</v>
          </cell>
          <cell r="O453">
            <v>0</v>
          </cell>
          <cell r="P453">
            <v>0</v>
          </cell>
          <cell r="Q453">
            <v>0</v>
          </cell>
          <cell r="R453">
            <v>0</v>
          </cell>
          <cell r="S453">
            <v>0</v>
          </cell>
          <cell r="T453">
            <v>0</v>
          </cell>
        </row>
        <row r="454">
          <cell r="N454">
            <v>0</v>
          </cell>
          <cell r="O454">
            <v>0</v>
          </cell>
          <cell r="P454">
            <v>0</v>
          </cell>
          <cell r="Q454">
            <v>0</v>
          </cell>
          <cell r="R454">
            <v>0</v>
          </cell>
          <cell r="S454">
            <v>0</v>
          </cell>
          <cell r="T454">
            <v>0</v>
          </cell>
        </row>
        <row r="455">
          <cell r="N455">
            <v>0</v>
          </cell>
          <cell r="O455">
            <v>0</v>
          </cell>
          <cell r="P455">
            <v>0</v>
          </cell>
          <cell r="Q455">
            <v>0</v>
          </cell>
          <cell r="R455">
            <v>0</v>
          </cell>
          <cell r="S455">
            <v>0</v>
          </cell>
          <cell r="T455">
            <v>0</v>
          </cell>
        </row>
        <row r="456">
          <cell r="N456">
            <v>0</v>
          </cell>
          <cell r="O456">
            <v>0</v>
          </cell>
          <cell r="P456">
            <v>0</v>
          </cell>
          <cell r="Q456">
            <v>0</v>
          </cell>
          <cell r="R456">
            <v>0</v>
          </cell>
          <cell r="S456">
            <v>0</v>
          </cell>
          <cell r="T456">
            <v>0</v>
          </cell>
        </row>
        <row r="457">
          <cell r="N457">
            <v>0</v>
          </cell>
          <cell r="O457">
            <v>0</v>
          </cell>
          <cell r="P457">
            <v>0</v>
          </cell>
          <cell r="Q457">
            <v>0</v>
          </cell>
          <cell r="R457">
            <v>0</v>
          </cell>
          <cell r="S457">
            <v>0</v>
          </cell>
          <cell r="T457">
            <v>0</v>
          </cell>
        </row>
        <row r="458">
          <cell r="N458">
            <v>0</v>
          </cell>
          <cell r="O458">
            <v>0</v>
          </cell>
          <cell r="P458">
            <v>0</v>
          </cell>
          <cell r="Q458">
            <v>0</v>
          </cell>
          <cell r="R458">
            <v>0</v>
          </cell>
          <cell r="S458">
            <v>0</v>
          </cell>
          <cell r="T458">
            <v>0</v>
          </cell>
        </row>
        <row r="459">
          <cell r="N459">
            <v>0</v>
          </cell>
          <cell r="O459">
            <v>0</v>
          </cell>
          <cell r="P459">
            <v>0</v>
          </cell>
          <cell r="Q459">
            <v>0</v>
          </cell>
          <cell r="R459">
            <v>0</v>
          </cell>
          <cell r="S459">
            <v>0</v>
          </cell>
          <cell r="T459">
            <v>0</v>
          </cell>
        </row>
        <row r="460">
          <cell r="N460">
            <v>0</v>
          </cell>
          <cell r="O460">
            <v>0</v>
          </cell>
          <cell r="P460">
            <v>0</v>
          </cell>
          <cell r="Q460">
            <v>0</v>
          </cell>
          <cell r="R460">
            <v>0</v>
          </cell>
          <cell r="S460">
            <v>0</v>
          </cell>
          <cell r="T460">
            <v>0</v>
          </cell>
        </row>
        <row r="461">
          <cell r="N461">
            <v>0</v>
          </cell>
          <cell r="O461">
            <v>0</v>
          </cell>
          <cell r="P461">
            <v>0</v>
          </cell>
          <cell r="Q461">
            <v>0</v>
          </cell>
          <cell r="R461">
            <v>0</v>
          </cell>
          <cell r="S461">
            <v>0</v>
          </cell>
          <cell r="T461">
            <v>0</v>
          </cell>
        </row>
        <row r="462">
          <cell r="N462">
            <v>0</v>
          </cell>
          <cell r="O462">
            <v>0</v>
          </cell>
          <cell r="P462">
            <v>0</v>
          </cell>
          <cell r="Q462">
            <v>0</v>
          </cell>
          <cell r="R462">
            <v>0</v>
          </cell>
          <cell r="S462">
            <v>0</v>
          </cell>
          <cell r="T462">
            <v>0</v>
          </cell>
        </row>
        <row r="463">
          <cell r="N463">
            <v>0</v>
          </cell>
          <cell r="O463">
            <v>0</v>
          </cell>
          <cell r="P463">
            <v>0</v>
          </cell>
          <cell r="Q463">
            <v>0</v>
          </cell>
          <cell r="R463">
            <v>0</v>
          </cell>
          <cell r="S463">
            <v>0</v>
          </cell>
          <cell r="T463">
            <v>0</v>
          </cell>
        </row>
        <row r="464">
          <cell r="N464">
            <v>0</v>
          </cell>
          <cell r="O464">
            <v>0</v>
          </cell>
          <cell r="P464">
            <v>0</v>
          </cell>
          <cell r="Q464">
            <v>0</v>
          </cell>
          <cell r="R464">
            <v>0</v>
          </cell>
          <cell r="S464">
            <v>0</v>
          </cell>
          <cell r="T464">
            <v>0</v>
          </cell>
        </row>
        <row r="465">
          <cell r="N465">
            <v>0</v>
          </cell>
          <cell r="O465">
            <v>0</v>
          </cell>
          <cell r="P465">
            <v>0</v>
          </cell>
          <cell r="Q465">
            <v>0</v>
          </cell>
          <cell r="R465">
            <v>0</v>
          </cell>
          <cell r="S465">
            <v>0</v>
          </cell>
          <cell r="T465">
            <v>0</v>
          </cell>
        </row>
        <row r="466">
          <cell r="N466">
            <v>0</v>
          </cell>
          <cell r="O466">
            <v>0</v>
          </cell>
          <cell r="P466">
            <v>0</v>
          </cell>
          <cell r="Q466">
            <v>0</v>
          </cell>
          <cell r="R466">
            <v>0</v>
          </cell>
          <cell r="S466">
            <v>0</v>
          </cell>
          <cell r="T466">
            <v>0</v>
          </cell>
        </row>
        <row r="467">
          <cell r="N467">
            <v>0</v>
          </cell>
          <cell r="O467">
            <v>0</v>
          </cell>
          <cell r="P467">
            <v>0</v>
          </cell>
          <cell r="Q467">
            <v>0</v>
          </cell>
          <cell r="R467">
            <v>0</v>
          </cell>
          <cell r="S467">
            <v>0</v>
          </cell>
          <cell r="T467">
            <v>0</v>
          </cell>
        </row>
        <row r="468">
          <cell r="N468">
            <v>0</v>
          </cell>
          <cell r="O468">
            <v>0</v>
          </cell>
          <cell r="P468">
            <v>0</v>
          </cell>
          <cell r="Q468">
            <v>0</v>
          </cell>
          <cell r="R468">
            <v>0</v>
          </cell>
          <cell r="S468">
            <v>0</v>
          </cell>
          <cell r="T468">
            <v>0</v>
          </cell>
        </row>
        <row r="469">
          <cell r="N469">
            <v>0</v>
          </cell>
          <cell r="O469">
            <v>0</v>
          </cell>
          <cell r="P469">
            <v>0</v>
          </cell>
          <cell r="Q469">
            <v>0</v>
          </cell>
          <cell r="R469">
            <v>0</v>
          </cell>
          <cell r="S469">
            <v>0</v>
          </cell>
          <cell r="T469">
            <v>0</v>
          </cell>
        </row>
        <row r="470">
          <cell r="N470">
            <v>0</v>
          </cell>
          <cell r="O470">
            <v>0</v>
          </cell>
          <cell r="P470">
            <v>0</v>
          </cell>
          <cell r="Q470">
            <v>0</v>
          </cell>
          <cell r="R470">
            <v>0</v>
          </cell>
          <cell r="S470">
            <v>0</v>
          </cell>
          <cell r="T470">
            <v>0</v>
          </cell>
        </row>
        <row r="471">
          <cell r="N471">
            <v>0</v>
          </cell>
          <cell r="O471">
            <v>0</v>
          </cell>
          <cell r="P471">
            <v>0</v>
          </cell>
          <cell r="Q471">
            <v>0</v>
          </cell>
          <cell r="R471">
            <v>0</v>
          </cell>
          <cell r="S471">
            <v>0</v>
          </cell>
          <cell r="T471">
            <v>0</v>
          </cell>
        </row>
        <row r="472">
          <cell r="N472">
            <v>0</v>
          </cell>
          <cell r="O472">
            <v>0</v>
          </cell>
          <cell r="P472">
            <v>0</v>
          </cell>
          <cell r="Q472">
            <v>0</v>
          </cell>
          <cell r="R472">
            <v>0</v>
          </cell>
          <cell r="S472">
            <v>0</v>
          </cell>
          <cell r="T472">
            <v>0</v>
          </cell>
        </row>
        <row r="473">
          <cell r="N473">
            <v>0</v>
          </cell>
          <cell r="O473">
            <v>0</v>
          </cell>
          <cell r="P473">
            <v>0</v>
          </cell>
          <cell r="Q473">
            <v>0</v>
          </cell>
          <cell r="R473">
            <v>0</v>
          </cell>
          <cell r="S473">
            <v>0</v>
          </cell>
          <cell r="T473">
            <v>0</v>
          </cell>
        </row>
        <row r="474">
          <cell r="N474">
            <v>0</v>
          </cell>
          <cell r="O474">
            <v>0</v>
          </cell>
          <cell r="P474">
            <v>0</v>
          </cell>
          <cell r="Q474">
            <v>0</v>
          </cell>
          <cell r="R474">
            <v>0</v>
          </cell>
          <cell r="S474">
            <v>0</v>
          </cell>
          <cell r="T474">
            <v>0</v>
          </cell>
        </row>
        <row r="475">
          <cell r="N475">
            <v>0</v>
          </cell>
          <cell r="O475">
            <v>0</v>
          </cell>
          <cell r="P475">
            <v>0</v>
          </cell>
          <cell r="Q475">
            <v>0</v>
          </cell>
          <cell r="R475">
            <v>0</v>
          </cell>
          <cell r="S475">
            <v>0</v>
          </cell>
          <cell r="T475">
            <v>0</v>
          </cell>
        </row>
        <row r="476">
          <cell r="N476">
            <v>0</v>
          </cell>
          <cell r="O476">
            <v>0</v>
          </cell>
          <cell r="P476">
            <v>0</v>
          </cell>
          <cell r="Q476">
            <v>0</v>
          </cell>
          <cell r="R476">
            <v>0</v>
          </cell>
          <cell r="S476">
            <v>0</v>
          </cell>
          <cell r="T476">
            <v>0</v>
          </cell>
        </row>
        <row r="477">
          <cell r="N477">
            <v>0</v>
          </cell>
          <cell r="O477">
            <v>0</v>
          </cell>
          <cell r="P477">
            <v>0</v>
          </cell>
          <cell r="Q477">
            <v>0</v>
          </cell>
          <cell r="R477">
            <v>0</v>
          </cell>
          <cell r="S477">
            <v>0</v>
          </cell>
          <cell r="T477">
            <v>0</v>
          </cell>
        </row>
        <row r="478">
          <cell r="N478">
            <v>0</v>
          </cell>
          <cell r="O478">
            <v>0</v>
          </cell>
          <cell r="P478">
            <v>0</v>
          </cell>
          <cell r="Q478">
            <v>0</v>
          </cell>
          <cell r="R478">
            <v>0</v>
          </cell>
          <cell r="S478">
            <v>0</v>
          </cell>
          <cell r="T478">
            <v>0</v>
          </cell>
        </row>
        <row r="479">
          <cell r="N479">
            <v>0</v>
          </cell>
          <cell r="O479">
            <v>0</v>
          </cell>
          <cell r="P479">
            <v>0</v>
          </cell>
          <cell r="Q479">
            <v>0</v>
          </cell>
          <cell r="R479">
            <v>0</v>
          </cell>
          <cell r="S479">
            <v>0</v>
          </cell>
          <cell r="T479">
            <v>0</v>
          </cell>
        </row>
        <row r="480">
          <cell r="N480">
            <v>0</v>
          </cell>
          <cell r="O480">
            <v>0</v>
          </cell>
          <cell r="P480">
            <v>0</v>
          </cell>
          <cell r="Q480">
            <v>0</v>
          </cell>
          <cell r="R480">
            <v>0</v>
          </cell>
          <cell r="S480">
            <v>0</v>
          </cell>
          <cell r="T480">
            <v>0</v>
          </cell>
        </row>
        <row r="481">
          <cell r="N481">
            <v>0</v>
          </cell>
          <cell r="O481">
            <v>0</v>
          </cell>
          <cell r="P481">
            <v>0</v>
          </cell>
          <cell r="Q481">
            <v>0</v>
          </cell>
          <cell r="R481">
            <v>0</v>
          </cell>
          <cell r="S481">
            <v>0</v>
          </cell>
          <cell r="T481">
            <v>0</v>
          </cell>
        </row>
        <row r="482">
          <cell r="N482">
            <v>0</v>
          </cell>
          <cell r="O482">
            <v>0</v>
          </cell>
          <cell r="P482">
            <v>0</v>
          </cell>
          <cell r="Q482">
            <v>0</v>
          </cell>
          <cell r="R482">
            <v>0</v>
          </cell>
          <cell r="S482">
            <v>0</v>
          </cell>
          <cell r="T482">
            <v>0</v>
          </cell>
        </row>
        <row r="483">
          <cell r="N483">
            <v>0</v>
          </cell>
          <cell r="O483">
            <v>0</v>
          </cell>
          <cell r="P483">
            <v>0</v>
          </cell>
          <cell r="Q483">
            <v>0</v>
          </cell>
          <cell r="R483">
            <v>0</v>
          </cell>
          <cell r="S483">
            <v>0</v>
          </cell>
          <cell r="T483">
            <v>0</v>
          </cell>
        </row>
        <row r="484">
          <cell r="N484">
            <v>0</v>
          </cell>
          <cell r="O484">
            <v>0</v>
          </cell>
          <cell r="P484">
            <v>0</v>
          </cell>
          <cell r="Q484">
            <v>0</v>
          </cell>
          <cell r="R484">
            <v>0</v>
          </cell>
          <cell r="S484">
            <v>0</v>
          </cell>
          <cell r="T484">
            <v>0</v>
          </cell>
        </row>
        <row r="485">
          <cell r="N485">
            <v>0</v>
          </cell>
          <cell r="O485">
            <v>0</v>
          </cell>
          <cell r="P485">
            <v>0</v>
          </cell>
          <cell r="Q485">
            <v>0</v>
          </cell>
          <cell r="R485">
            <v>0</v>
          </cell>
          <cell r="S485">
            <v>0</v>
          </cell>
          <cell r="T485">
            <v>0</v>
          </cell>
        </row>
        <row r="486">
          <cell r="N486">
            <v>0</v>
          </cell>
          <cell r="O486">
            <v>0</v>
          </cell>
          <cell r="P486">
            <v>0</v>
          </cell>
          <cell r="Q486">
            <v>0</v>
          </cell>
          <cell r="R486">
            <v>0</v>
          </cell>
          <cell r="S486">
            <v>0</v>
          </cell>
          <cell r="T486">
            <v>0</v>
          </cell>
        </row>
        <row r="487">
          <cell r="N487">
            <v>0</v>
          </cell>
          <cell r="O487">
            <v>0</v>
          </cell>
          <cell r="P487">
            <v>0</v>
          </cell>
          <cell r="Q487">
            <v>0</v>
          </cell>
          <cell r="R487">
            <v>0</v>
          </cell>
          <cell r="S487">
            <v>0</v>
          </cell>
          <cell r="T487">
            <v>0</v>
          </cell>
        </row>
        <row r="488">
          <cell r="N488">
            <v>0</v>
          </cell>
          <cell r="O488">
            <v>0</v>
          </cell>
          <cell r="P488">
            <v>0</v>
          </cell>
          <cell r="Q488">
            <v>0</v>
          </cell>
          <cell r="R488">
            <v>0</v>
          </cell>
          <cell r="S488">
            <v>0</v>
          </cell>
          <cell r="T488">
            <v>0</v>
          </cell>
        </row>
        <row r="489">
          <cell r="N489">
            <v>0</v>
          </cell>
          <cell r="O489">
            <v>0</v>
          </cell>
          <cell r="P489">
            <v>0</v>
          </cell>
          <cell r="Q489">
            <v>0</v>
          </cell>
          <cell r="R489">
            <v>0</v>
          </cell>
          <cell r="S489">
            <v>0</v>
          </cell>
          <cell r="T489">
            <v>0</v>
          </cell>
        </row>
        <row r="490">
          <cell r="N490">
            <v>0</v>
          </cell>
          <cell r="O490">
            <v>0</v>
          </cell>
          <cell r="P490">
            <v>0</v>
          </cell>
          <cell r="Q490">
            <v>0</v>
          </cell>
          <cell r="R490">
            <v>0</v>
          </cell>
          <cell r="S490">
            <v>0</v>
          </cell>
          <cell r="T490">
            <v>0</v>
          </cell>
        </row>
        <row r="491">
          <cell r="N491">
            <v>0</v>
          </cell>
          <cell r="O491">
            <v>0</v>
          </cell>
          <cell r="P491">
            <v>0</v>
          </cell>
          <cell r="Q491">
            <v>0</v>
          </cell>
          <cell r="R491">
            <v>0</v>
          </cell>
          <cell r="S491">
            <v>0</v>
          </cell>
          <cell r="T491">
            <v>0</v>
          </cell>
        </row>
        <row r="492">
          <cell r="N492">
            <v>0</v>
          </cell>
          <cell r="O492">
            <v>0</v>
          </cell>
          <cell r="P492">
            <v>0</v>
          </cell>
          <cell r="Q492">
            <v>0</v>
          </cell>
          <cell r="R492">
            <v>0</v>
          </cell>
          <cell r="S492">
            <v>0</v>
          </cell>
          <cell r="T492">
            <v>0</v>
          </cell>
        </row>
        <row r="493">
          <cell r="N493">
            <v>0</v>
          </cell>
          <cell r="O493">
            <v>0</v>
          </cell>
          <cell r="P493">
            <v>0</v>
          </cell>
          <cell r="Q493">
            <v>0</v>
          </cell>
          <cell r="R493">
            <v>0</v>
          </cell>
          <cell r="S493">
            <v>0</v>
          </cell>
          <cell r="T493">
            <v>0</v>
          </cell>
        </row>
        <row r="494">
          <cell r="N494">
            <v>0</v>
          </cell>
          <cell r="O494">
            <v>0</v>
          </cell>
          <cell r="P494">
            <v>0</v>
          </cell>
          <cell r="Q494">
            <v>0</v>
          </cell>
          <cell r="R494">
            <v>0</v>
          </cell>
          <cell r="S494">
            <v>0</v>
          </cell>
          <cell r="T494">
            <v>0</v>
          </cell>
        </row>
        <row r="495">
          <cell r="N495">
            <v>0</v>
          </cell>
          <cell r="O495">
            <v>0</v>
          </cell>
          <cell r="P495">
            <v>0</v>
          </cell>
          <cell r="Q495">
            <v>0</v>
          </cell>
          <cell r="R495">
            <v>0</v>
          </cell>
          <cell r="S495">
            <v>0</v>
          </cell>
          <cell r="T495">
            <v>0</v>
          </cell>
        </row>
        <row r="496">
          <cell r="N496">
            <v>0</v>
          </cell>
          <cell r="O496">
            <v>0</v>
          </cell>
          <cell r="P496">
            <v>0</v>
          </cell>
          <cell r="Q496">
            <v>0</v>
          </cell>
          <cell r="R496">
            <v>0</v>
          </cell>
          <cell r="S496">
            <v>0</v>
          </cell>
          <cell r="T496">
            <v>0</v>
          </cell>
        </row>
        <row r="497">
          <cell r="N497">
            <v>0</v>
          </cell>
          <cell r="O497">
            <v>0</v>
          </cell>
          <cell r="P497">
            <v>0</v>
          </cell>
          <cell r="Q497">
            <v>0</v>
          </cell>
          <cell r="R497">
            <v>0</v>
          </cell>
          <cell r="S497">
            <v>0</v>
          </cell>
          <cell r="T497">
            <v>0</v>
          </cell>
        </row>
        <row r="498">
          <cell r="N498">
            <v>0</v>
          </cell>
          <cell r="O498">
            <v>0</v>
          </cell>
          <cell r="P498">
            <v>0</v>
          </cell>
          <cell r="Q498">
            <v>0</v>
          </cell>
          <cell r="R498">
            <v>0</v>
          </cell>
          <cell r="S498">
            <v>0</v>
          </cell>
          <cell r="T498">
            <v>0</v>
          </cell>
        </row>
        <row r="499">
          <cell r="N499">
            <v>0</v>
          </cell>
          <cell r="O499">
            <v>0</v>
          </cell>
          <cell r="P499">
            <v>0</v>
          </cell>
          <cell r="Q499">
            <v>0</v>
          </cell>
          <cell r="R499">
            <v>0</v>
          </cell>
          <cell r="S499">
            <v>0</v>
          </cell>
          <cell r="T499">
            <v>0</v>
          </cell>
        </row>
        <row r="500">
          <cell r="N500">
            <v>0</v>
          </cell>
          <cell r="O500">
            <v>0</v>
          </cell>
          <cell r="P500">
            <v>0</v>
          </cell>
          <cell r="Q500">
            <v>0</v>
          </cell>
          <cell r="R500">
            <v>0</v>
          </cell>
          <cell r="S500">
            <v>0</v>
          </cell>
          <cell r="T500">
            <v>0</v>
          </cell>
        </row>
        <row r="501">
          <cell r="N501">
            <v>0</v>
          </cell>
          <cell r="O501">
            <v>0</v>
          </cell>
          <cell r="P501">
            <v>0</v>
          </cell>
          <cell r="Q501">
            <v>0</v>
          </cell>
          <cell r="R501">
            <v>0</v>
          </cell>
          <cell r="S501">
            <v>0</v>
          </cell>
          <cell r="T501">
            <v>0</v>
          </cell>
        </row>
        <row r="502">
          <cell r="N502">
            <v>0</v>
          </cell>
          <cell r="O502">
            <v>0</v>
          </cell>
          <cell r="P502">
            <v>0</v>
          </cell>
          <cell r="Q502">
            <v>0</v>
          </cell>
          <cell r="R502">
            <v>0</v>
          </cell>
          <cell r="S502">
            <v>0</v>
          </cell>
          <cell r="T502">
            <v>0</v>
          </cell>
        </row>
        <row r="503">
          <cell r="N503">
            <v>0</v>
          </cell>
          <cell r="O503">
            <v>0</v>
          </cell>
          <cell r="P503">
            <v>0</v>
          </cell>
          <cell r="Q503">
            <v>0</v>
          </cell>
          <cell r="R503">
            <v>0</v>
          </cell>
          <cell r="S503">
            <v>0</v>
          </cell>
          <cell r="T503">
            <v>0</v>
          </cell>
        </row>
        <row r="504">
          <cell r="N504">
            <v>0</v>
          </cell>
          <cell r="O504">
            <v>0</v>
          </cell>
          <cell r="P504">
            <v>0</v>
          </cell>
          <cell r="Q504">
            <v>0</v>
          </cell>
          <cell r="R504">
            <v>0</v>
          </cell>
          <cell r="S504">
            <v>0</v>
          </cell>
          <cell r="T504">
            <v>0</v>
          </cell>
        </row>
        <row r="505">
          <cell r="N505">
            <v>0</v>
          </cell>
          <cell r="O505">
            <v>0</v>
          </cell>
          <cell r="P505">
            <v>0</v>
          </cell>
          <cell r="Q505">
            <v>0</v>
          </cell>
          <cell r="R505">
            <v>0</v>
          </cell>
          <cell r="S505">
            <v>0</v>
          </cell>
          <cell r="T505">
            <v>0</v>
          </cell>
        </row>
        <row r="506">
          <cell r="N506">
            <v>0</v>
          </cell>
          <cell r="O506">
            <v>0</v>
          </cell>
          <cell r="P506">
            <v>0</v>
          </cell>
          <cell r="Q506">
            <v>0</v>
          </cell>
          <cell r="R506">
            <v>0</v>
          </cell>
          <cell r="S506">
            <v>0</v>
          </cell>
          <cell r="T506">
            <v>0</v>
          </cell>
        </row>
        <row r="507">
          <cell r="N507">
            <v>0</v>
          </cell>
          <cell r="O507">
            <v>0</v>
          </cell>
          <cell r="P507">
            <v>0</v>
          </cell>
          <cell r="Q507">
            <v>0</v>
          </cell>
          <cell r="R507">
            <v>0</v>
          </cell>
          <cell r="S507">
            <v>0</v>
          </cell>
          <cell r="T507">
            <v>0</v>
          </cell>
        </row>
        <row r="508">
          <cell r="N508">
            <v>0</v>
          </cell>
          <cell r="O508">
            <v>0</v>
          </cell>
          <cell r="P508">
            <v>0</v>
          </cell>
          <cell r="Q508">
            <v>0</v>
          </cell>
          <cell r="R508">
            <v>0</v>
          </cell>
          <cell r="S508">
            <v>0</v>
          </cell>
          <cell r="T508">
            <v>0</v>
          </cell>
        </row>
        <row r="509">
          <cell r="N509">
            <v>0</v>
          </cell>
          <cell r="O509">
            <v>0</v>
          </cell>
          <cell r="P509">
            <v>0</v>
          </cell>
          <cell r="Q509">
            <v>0</v>
          </cell>
          <cell r="R509">
            <v>0</v>
          </cell>
          <cell r="S509">
            <v>0</v>
          </cell>
          <cell r="T509">
            <v>0</v>
          </cell>
        </row>
        <row r="510">
          <cell r="N510">
            <v>0</v>
          </cell>
          <cell r="O510">
            <v>0</v>
          </cell>
          <cell r="P510">
            <v>0</v>
          </cell>
          <cell r="Q510">
            <v>0</v>
          </cell>
          <cell r="R510">
            <v>0</v>
          </cell>
          <cell r="S510">
            <v>0</v>
          </cell>
          <cell r="T510">
            <v>0</v>
          </cell>
        </row>
        <row r="511">
          <cell r="N511">
            <v>0</v>
          </cell>
          <cell r="O511">
            <v>0</v>
          </cell>
          <cell r="P511">
            <v>0</v>
          </cell>
          <cell r="Q511">
            <v>0</v>
          </cell>
          <cell r="R511">
            <v>0</v>
          </cell>
          <cell r="S511">
            <v>0</v>
          </cell>
          <cell r="T511">
            <v>0</v>
          </cell>
        </row>
        <row r="512">
          <cell r="N512">
            <v>0</v>
          </cell>
          <cell r="O512">
            <v>0</v>
          </cell>
          <cell r="P512">
            <v>0</v>
          </cell>
          <cell r="Q512">
            <v>0</v>
          </cell>
          <cell r="R512">
            <v>0</v>
          </cell>
          <cell r="S512">
            <v>0</v>
          </cell>
          <cell r="T512">
            <v>0</v>
          </cell>
        </row>
        <row r="513">
          <cell r="N513">
            <v>0</v>
          </cell>
          <cell r="O513">
            <v>0</v>
          </cell>
          <cell r="P513">
            <v>0</v>
          </cell>
          <cell r="Q513">
            <v>0</v>
          </cell>
          <cell r="R513">
            <v>0</v>
          </cell>
          <cell r="S513">
            <v>0</v>
          </cell>
          <cell r="T513">
            <v>0</v>
          </cell>
        </row>
        <row r="514">
          <cell r="N514">
            <v>0</v>
          </cell>
          <cell r="O514">
            <v>0</v>
          </cell>
          <cell r="P514">
            <v>0</v>
          </cell>
          <cell r="Q514">
            <v>0</v>
          </cell>
          <cell r="R514">
            <v>0</v>
          </cell>
          <cell r="S514">
            <v>0</v>
          </cell>
          <cell r="T514">
            <v>0</v>
          </cell>
        </row>
        <row r="515">
          <cell r="N515">
            <v>0</v>
          </cell>
          <cell r="O515">
            <v>0</v>
          </cell>
          <cell r="P515">
            <v>0</v>
          </cell>
          <cell r="Q515">
            <v>0</v>
          </cell>
          <cell r="R515">
            <v>0</v>
          </cell>
          <cell r="S515">
            <v>0</v>
          </cell>
          <cell r="T515">
            <v>0</v>
          </cell>
        </row>
        <row r="516">
          <cell r="N516">
            <v>0</v>
          </cell>
          <cell r="O516">
            <v>0</v>
          </cell>
          <cell r="P516">
            <v>0</v>
          </cell>
          <cell r="Q516">
            <v>0</v>
          </cell>
          <cell r="R516">
            <v>0</v>
          </cell>
          <cell r="S516">
            <v>0</v>
          </cell>
          <cell r="T516">
            <v>0</v>
          </cell>
        </row>
        <row r="517">
          <cell r="N517">
            <v>0</v>
          </cell>
          <cell r="O517">
            <v>0</v>
          </cell>
          <cell r="P517">
            <v>0</v>
          </cell>
          <cell r="Q517">
            <v>0</v>
          </cell>
          <cell r="R517">
            <v>0</v>
          </cell>
          <cell r="S517">
            <v>0</v>
          </cell>
          <cell r="T517">
            <v>0</v>
          </cell>
        </row>
        <row r="518">
          <cell r="N518">
            <v>0</v>
          </cell>
          <cell r="O518">
            <v>0</v>
          </cell>
          <cell r="P518">
            <v>0</v>
          </cell>
          <cell r="Q518">
            <v>0</v>
          </cell>
          <cell r="R518">
            <v>0</v>
          </cell>
          <cell r="S518">
            <v>0</v>
          </cell>
          <cell r="T518">
            <v>0</v>
          </cell>
        </row>
        <row r="519">
          <cell r="N519">
            <v>0</v>
          </cell>
          <cell r="O519">
            <v>0</v>
          </cell>
          <cell r="P519">
            <v>0</v>
          </cell>
          <cell r="Q519">
            <v>0</v>
          </cell>
          <cell r="R519">
            <v>0</v>
          </cell>
          <cell r="S519">
            <v>0</v>
          </cell>
          <cell r="T519">
            <v>0</v>
          </cell>
        </row>
        <row r="520">
          <cell r="N520">
            <v>0</v>
          </cell>
          <cell r="O520">
            <v>0</v>
          </cell>
          <cell r="P520">
            <v>0</v>
          </cell>
          <cell r="Q520">
            <v>0</v>
          </cell>
          <cell r="R520">
            <v>0</v>
          </cell>
          <cell r="S520">
            <v>0</v>
          </cell>
          <cell r="T520">
            <v>0</v>
          </cell>
        </row>
        <row r="521">
          <cell r="N521">
            <v>0</v>
          </cell>
          <cell r="O521">
            <v>0</v>
          </cell>
          <cell r="P521">
            <v>0</v>
          </cell>
          <cell r="Q521">
            <v>0</v>
          </cell>
          <cell r="R521">
            <v>0</v>
          </cell>
          <cell r="S521">
            <v>0</v>
          </cell>
          <cell r="T521">
            <v>0</v>
          </cell>
        </row>
        <row r="522">
          <cell r="N522">
            <v>0</v>
          </cell>
          <cell r="O522">
            <v>0</v>
          </cell>
          <cell r="P522">
            <v>0</v>
          </cell>
          <cell r="Q522">
            <v>0</v>
          </cell>
          <cell r="R522">
            <v>0</v>
          </cell>
          <cell r="S522">
            <v>0</v>
          </cell>
          <cell r="T522">
            <v>0</v>
          </cell>
        </row>
        <row r="523">
          <cell r="N523">
            <v>0</v>
          </cell>
          <cell r="O523">
            <v>0</v>
          </cell>
          <cell r="P523">
            <v>0</v>
          </cell>
          <cell r="Q523">
            <v>0</v>
          </cell>
          <cell r="R523">
            <v>0</v>
          </cell>
          <cell r="S523">
            <v>0</v>
          </cell>
          <cell r="T523">
            <v>0</v>
          </cell>
        </row>
        <row r="524">
          <cell r="N524">
            <v>0</v>
          </cell>
          <cell r="O524">
            <v>0</v>
          </cell>
          <cell r="P524">
            <v>0</v>
          </cell>
          <cell r="Q524">
            <v>0</v>
          </cell>
          <cell r="R524">
            <v>0</v>
          </cell>
          <cell r="S524">
            <v>0</v>
          </cell>
          <cell r="T524">
            <v>0</v>
          </cell>
        </row>
        <row r="525">
          <cell r="N525">
            <v>0</v>
          </cell>
          <cell r="O525">
            <v>0</v>
          </cell>
          <cell r="P525">
            <v>0</v>
          </cell>
          <cell r="Q525">
            <v>0</v>
          </cell>
          <cell r="R525">
            <v>0</v>
          </cell>
          <cell r="S525">
            <v>0</v>
          </cell>
          <cell r="T525">
            <v>0</v>
          </cell>
        </row>
        <row r="526">
          <cell r="N526">
            <v>0</v>
          </cell>
          <cell r="O526">
            <v>0</v>
          </cell>
          <cell r="P526">
            <v>0</v>
          </cell>
          <cell r="Q526">
            <v>0</v>
          </cell>
          <cell r="R526">
            <v>0</v>
          </cell>
          <cell r="S526">
            <v>0</v>
          </cell>
          <cell r="T526">
            <v>0</v>
          </cell>
        </row>
        <row r="527">
          <cell r="N527">
            <v>0</v>
          </cell>
          <cell r="O527">
            <v>0</v>
          </cell>
          <cell r="P527">
            <v>0</v>
          </cell>
          <cell r="Q527">
            <v>0</v>
          </cell>
          <cell r="R527">
            <v>0</v>
          </cell>
          <cell r="S527">
            <v>0</v>
          </cell>
          <cell r="T527">
            <v>0</v>
          </cell>
        </row>
        <row r="528">
          <cell r="N528">
            <v>0</v>
          </cell>
          <cell r="O528">
            <v>0</v>
          </cell>
          <cell r="P528">
            <v>0</v>
          </cell>
          <cell r="Q528">
            <v>0</v>
          </cell>
          <cell r="R528">
            <v>0</v>
          </cell>
          <cell r="S528">
            <v>0</v>
          </cell>
          <cell r="T528">
            <v>0</v>
          </cell>
        </row>
        <row r="529">
          <cell r="N529">
            <v>0</v>
          </cell>
          <cell r="O529">
            <v>0</v>
          </cell>
          <cell r="P529">
            <v>0</v>
          </cell>
          <cell r="Q529">
            <v>0</v>
          </cell>
          <cell r="R529">
            <v>0</v>
          </cell>
          <cell r="S529">
            <v>0</v>
          </cell>
          <cell r="T529">
            <v>0</v>
          </cell>
        </row>
        <row r="530">
          <cell r="N530">
            <v>0</v>
          </cell>
          <cell r="O530">
            <v>0</v>
          </cell>
          <cell r="P530">
            <v>0</v>
          </cell>
          <cell r="Q530">
            <v>0</v>
          </cell>
          <cell r="R530">
            <v>0</v>
          </cell>
          <cell r="S530">
            <v>0</v>
          </cell>
          <cell r="T530">
            <v>0</v>
          </cell>
        </row>
        <row r="531">
          <cell r="N531">
            <v>0</v>
          </cell>
          <cell r="O531">
            <v>0</v>
          </cell>
          <cell r="P531">
            <v>0</v>
          </cell>
          <cell r="Q531">
            <v>0</v>
          </cell>
          <cell r="R531">
            <v>0</v>
          </cell>
          <cell r="S531">
            <v>0</v>
          </cell>
          <cell r="T531">
            <v>0</v>
          </cell>
        </row>
        <row r="532">
          <cell r="N532">
            <v>0</v>
          </cell>
          <cell r="O532">
            <v>0</v>
          </cell>
          <cell r="P532">
            <v>0</v>
          </cell>
          <cell r="Q532">
            <v>0</v>
          </cell>
          <cell r="R532">
            <v>0</v>
          </cell>
          <cell r="S532">
            <v>0</v>
          </cell>
          <cell r="T532">
            <v>0</v>
          </cell>
        </row>
        <row r="533">
          <cell r="N533">
            <v>0</v>
          </cell>
          <cell r="O533">
            <v>0</v>
          </cell>
          <cell r="P533">
            <v>0</v>
          </cell>
          <cell r="Q533">
            <v>0</v>
          </cell>
          <cell r="R533">
            <v>0</v>
          </cell>
          <cell r="S533">
            <v>0</v>
          </cell>
          <cell r="T533">
            <v>0</v>
          </cell>
        </row>
        <row r="534">
          <cell r="N534">
            <v>0</v>
          </cell>
          <cell r="O534">
            <v>0</v>
          </cell>
          <cell r="P534">
            <v>0</v>
          </cell>
          <cell r="Q534">
            <v>0</v>
          </cell>
          <cell r="R534">
            <v>0</v>
          </cell>
          <cell r="S534">
            <v>0</v>
          </cell>
          <cell r="T534">
            <v>0</v>
          </cell>
        </row>
        <row r="535">
          <cell r="N535">
            <v>0</v>
          </cell>
          <cell r="O535">
            <v>0</v>
          </cell>
          <cell r="P535">
            <v>0</v>
          </cell>
          <cell r="Q535">
            <v>0</v>
          </cell>
          <cell r="R535">
            <v>0</v>
          </cell>
          <cell r="S535">
            <v>0</v>
          </cell>
          <cell r="T535">
            <v>0</v>
          </cell>
        </row>
        <row r="536">
          <cell r="N536">
            <v>0</v>
          </cell>
          <cell r="O536">
            <v>0</v>
          </cell>
          <cell r="P536">
            <v>0</v>
          </cell>
          <cell r="Q536">
            <v>0</v>
          </cell>
          <cell r="R536">
            <v>0</v>
          </cell>
          <cell r="S536">
            <v>0</v>
          </cell>
          <cell r="T536">
            <v>0</v>
          </cell>
        </row>
        <row r="537">
          <cell r="N537">
            <v>0</v>
          </cell>
          <cell r="O537">
            <v>0</v>
          </cell>
          <cell r="P537">
            <v>0</v>
          </cell>
          <cell r="Q537">
            <v>0</v>
          </cell>
          <cell r="R537">
            <v>0</v>
          </cell>
          <cell r="S537">
            <v>0</v>
          </cell>
          <cell r="T537">
            <v>0</v>
          </cell>
        </row>
        <row r="538">
          <cell r="N538">
            <v>0</v>
          </cell>
          <cell r="O538">
            <v>0</v>
          </cell>
          <cell r="P538">
            <v>0</v>
          </cell>
          <cell r="Q538">
            <v>0</v>
          </cell>
          <cell r="R538">
            <v>0</v>
          </cell>
          <cell r="S538">
            <v>0</v>
          </cell>
          <cell r="T538">
            <v>0</v>
          </cell>
        </row>
        <row r="539">
          <cell r="N539">
            <v>0</v>
          </cell>
          <cell r="O539">
            <v>0</v>
          </cell>
          <cell r="P539">
            <v>0</v>
          </cell>
          <cell r="Q539">
            <v>0</v>
          </cell>
          <cell r="R539">
            <v>0</v>
          </cell>
          <cell r="S539">
            <v>0</v>
          </cell>
          <cell r="T539">
            <v>0</v>
          </cell>
        </row>
        <row r="540">
          <cell r="N540">
            <v>0</v>
          </cell>
          <cell r="O540">
            <v>0</v>
          </cell>
          <cell r="P540">
            <v>0</v>
          </cell>
          <cell r="Q540">
            <v>0</v>
          </cell>
          <cell r="R540">
            <v>0</v>
          </cell>
          <cell r="S540">
            <v>0</v>
          </cell>
          <cell r="T540">
            <v>0</v>
          </cell>
        </row>
        <row r="541">
          <cell r="N541">
            <v>0</v>
          </cell>
          <cell r="O541">
            <v>0</v>
          </cell>
          <cell r="P541">
            <v>0</v>
          </cell>
          <cell r="Q541">
            <v>0</v>
          </cell>
          <cell r="R541">
            <v>0</v>
          </cell>
          <cell r="S541">
            <v>0</v>
          </cell>
          <cell r="T541">
            <v>0</v>
          </cell>
        </row>
        <row r="542">
          <cell r="N542">
            <v>0</v>
          </cell>
          <cell r="O542">
            <v>0</v>
          </cell>
          <cell r="P542">
            <v>0</v>
          </cell>
          <cell r="Q542">
            <v>0</v>
          </cell>
          <cell r="R542">
            <v>0</v>
          </cell>
          <cell r="S542">
            <v>0</v>
          </cell>
          <cell r="T542">
            <v>0</v>
          </cell>
        </row>
        <row r="543">
          <cell r="N543">
            <v>0</v>
          </cell>
          <cell r="O543">
            <v>0</v>
          </cell>
          <cell r="P543">
            <v>0</v>
          </cell>
          <cell r="Q543">
            <v>0</v>
          </cell>
          <cell r="R543">
            <v>0</v>
          </cell>
          <cell r="S543">
            <v>0</v>
          </cell>
          <cell r="T543">
            <v>0</v>
          </cell>
        </row>
        <row r="544">
          <cell r="N544">
            <v>0</v>
          </cell>
          <cell r="O544">
            <v>0</v>
          </cell>
          <cell r="P544">
            <v>0</v>
          </cell>
          <cell r="Q544">
            <v>0</v>
          </cell>
          <cell r="R544">
            <v>0</v>
          </cell>
          <cell r="S544">
            <v>0</v>
          </cell>
          <cell r="T544">
            <v>0</v>
          </cell>
        </row>
        <row r="545">
          <cell r="N545">
            <v>0</v>
          </cell>
          <cell r="O545">
            <v>0</v>
          </cell>
          <cell r="P545">
            <v>0</v>
          </cell>
          <cell r="Q545">
            <v>0</v>
          </cell>
          <cell r="R545">
            <v>0</v>
          </cell>
          <cell r="S545">
            <v>0</v>
          </cell>
          <cell r="T545">
            <v>0</v>
          </cell>
        </row>
        <row r="546">
          <cell r="N546">
            <v>0</v>
          </cell>
          <cell r="O546">
            <v>0</v>
          </cell>
          <cell r="P546">
            <v>0</v>
          </cell>
          <cell r="Q546">
            <v>0</v>
          </cell>
          <cell r="R546">
            <v>0</v>
          </cell>
          <cell r="S546">
            <v>0</v>
          </cell>
          <cell r="T546">
            <v>0</v>
          </cell>
        </row>
        <row r="547">
          <cell r="N547">
            <v>0</v>
          </cell>
          <cell r="O547">
            <v>0</v>
          </cell>
          <cell r="P547">
            <v>0</v>
          </cell>
          <cell r="Q547">
            <v>0</v>
          </cell>
          <cell r="R547">
            <v>0</v>
          </cell>
          <cell r="S547">
            <v>0</v>
          </cell>
          <cell r="T547">
            <v>0</v>
          </cell>
        </row>
        <row r="548">
          <cell r="N548">
            <v>0</v>
          </cell>
          <cell r="O548">
            <v>0</v>
          </cell>
          <cell r="P548">
            <v>0</v>
          </cell>
          <cell r="Q548">
            <v>0</v>
          </cell>
          <cell r="R548">
            <v>0</v>
          </cell>
          <cell r="S548">
            <v>0</v>
          </cell>
          <cell r="T548">
            <v>0</v>
          </cell>
        </row>
        <row r="549">
          <cell r="N549">
            <v>0</v>
          </cell>
          <cell r="O549">
            <v>0</v>
          </cell>
          <cell r="P549">
            <v>0</v>
          </cell>
          <cell r="Q549">
            <v>0</v>
          </cell>
          <cell r="R549">
            <v>0</v>
          </cell>
          <cell r="S549">
            <v>0</v>
          </cell>
          <cell r="T549">
            <v>0</v>
          </cell>
        </row>
        <row r="550">
          <cell r="N550">
            <v>0</v>
          </cell>
          <cell r="O550">
            <v>0</v>
          </cell>
          <cell r="P550">
            <v>0</v>
          </cell>
          <cell r="Q550">
            <v>0</v>
          </cell>
          <cell r="R550">
            <v>0</v>
          </cell>
          <cell r="S550">
            <v>0</v>
          </cell>
          <cell r="T550">
            <v>0</v>
          </cell>
        </row>
        <row r="551">
          <cell r="N551">
            <v>0</v>
          </cell>
          <cell r="O551">
            <v>0</v>
          </cell>
          <cell r="P551">
            <v>0</v>
          </cell>
          <cell r="Q551">
            <v>0</v>
          </cell>
          <cell r="R551">
            <v>0</v>
          </cell>
          <cell r="S551">
            <v>0</v>
          </cell>
          <cell r="T551">
            <v>0</v>
          </cell>
        </row>
        <row r="552">
          <cell r="N552">
            <v>0</v>
          </cell>
          <cell r="O552">
            <v>0</v>
          </cell>
          <cell r="P552">
            <v>0</v>
          </cell>
          <cell r="Q552">
            <v>0</v>
          </cell>
          <cell r="R552">
            <v>0</v>
          </cell>
          <cell r="S552">
            <v>0</v>
          </cell>
          <cell r="T552">
            <v>0</v>
          </cell>
        </row>
        <row r="553">
          <cell r="N553">
            <v>0</v>
          </cell>
          <cell r="O553">
            <v>0</v>
          </cell>
          <cell r="P553">
            <v>0</v>
          </cell>
          <cell r="Q553">
            <v>0</v>
          </cell>
          <cell r="R553">
            <v>0</v>
          </cell>
          <cell r="S553">
            <v>0</v>
          </cell>
          <cell r="T553">
            <v>0</v>
          </cell>
        </row>
        <row r="554">
          <cell r="N554">
            <v>0</v>
          </cell>
          <cell r="O554">
            <v>0</v>
          </cell>
          <cell r="P554">
            <v>0</v>
          </cell>
          <cell r="Q554">
            <v>0</v>
          </cell>
          <cell r="R554">
            <v>0</v>
          </cell>
          <cell r="S554">
            <v>0</v>
          </cell>
          <cell r="T554">
            <v>0</v>
          </cell>
        </row>
        <row r="555">
          <cell r="N555">
            <v>0</v>
          </cell>
          <cell r="O555">
            <v>0</v>
          </cell>
          <cell r="P555">
            <v>0</v>
          </cell>
          <cell r="Q555">
            <v>0</v>
          </cell>
          <cell r="R555">
            <v>0</v>
          </cell>
          <cell r="S555">
            <v>0</v>
          </cell>
          <cell r="T555">
            <v>0</v>
          </cell>
        </row>
        <row r="556">
          <cell r="N556">
            <v>0</v>
          </cell>
          <cell r="O556">
            <v>0</v>
          </cell>
          <cell r="P556">
            <v>0</v>
          </cell>
          <cell r="Q556">
            <v>0</v>
          </cell>
          <cell r="R556">
            <v>0</v>
          </cell>
          <cell r="S556">
            <v>0</v>
          </cell>
          <cell r="T556">
            <v>0</v>
          </cell>
        </row>
        <row r="557">
          <cell r="N557">
            <v>0</v>
          </cell>
          <cell r="O557">
            <v>0</v>
          </cell>
          <cell r="P557">
            <v>0</v>
          </cell>
          <cell r="Q557">
            <v>0</v>
          </cell>
          <cell r="R557">
            <v>0</v>
          </cell>
          <cell r="S557">
            <v>0</v>
          </cell>
          <cell r="T557">
            <v>0</v>
          </cell>
        </row>
        <row r="558">
          <cell r="N558">
            <v>0</v>
          </cell>
          <cell r="O558">
            <v>0</v>
          </cell>
          <cell r="P558">
            <v>0</v>
          </cell>
          <cell r="Q558">
            <v>0</v>
          </cell>
          <cell r="R558">
            <v>0</v>
          </cell>
          <cell r="S558">
            <v>0</v>
          </cell>
          <cell r="T558">
            <v>0</v>
          </cell>
        </row>
        <row r="559">
          <cell r="N559">
            <v>0</v>
          </cell>
          <cell r="O559">
            <v>0</v>
          </cell>
          <cell r="P559">
            <v>0</v>
          </cell>
          <cell r="Q559">
            <v>0</v>
          </cell>
          <cell r="R559">
            <v>0</v>
          </cell>
          <cell r="S559">
            <v>0</v>
          </cell>
          <cell r="T559">
            <v>0</v>
          </cell>
        </row>
        <row r="560">
          <cell r="N560">
            <v>0</v>
          </cell>
          <cell r="O560">
            <v>0</v>
          </cell>
          <cell r="P560">
            <v>0</v>
          </cell>
          <cell r="Q560">
            <v>0</v>
          </cell>
          <cell r="R560">
            <v>0</v>
          </cell>
          <cell r="S560">
            <v>0</v>
          </cell>
          <cell r="T560">
            <v>0</v>
          </cell>
        </row>
        <row r="561">
          <cell r="N561">
            <v>0</v>
          </cell>
          <cell r="O561">
            <v>0</v>
          </cell>
          <cell r="P561">
            <v>0</v>
          </cell>
          <cell r="Q561">
            <v>0</v>
          </cell>
          <cell r="R561">
            <v>0</v>
          </cell>
          <cell r="S561">
            <v>0</v>
          </cell>
          <cell r="T561">
            <v>0</v>
          </cell>
        </row>
        <row r="562">
          <cell r="N562">
            <v>0</v>
          </cell>
          <cell r="O562">
            <v>0</v>
          </cell>
          <cell r="P562">
            <v>0</v>
          </cell>
          <cell r="Q562">
            <v>0</v>
          </cell>
          <cell r="R562">
            <v>0</v>
          </cell>
          <cell r="S562">
            <v>0</v>
          </cell>
          <cell r="T562">
            <v>0</v>
          </cell>
        </row>
        <row r="563">
          <cell r="N563">
            <v>0</v>
          </cell>
          <cell r="O563">
            <v>0</v>
          </cell>
          <cell r="P563">
            <v>0</v>
          </cell>
          <cell r="Q563">
            <v>0</v>
          </cell>
          <cell r="R563">
            <v>0</v>
          </cell>
          <cell r="S563">
            <v>0</v>
          </cell>
          <cell r="T563">
            <v>0</v>
          </cell>
        </row>
        <row r="564">
          <cell r="N564">
            <v>0</v>
          </cell>
          <cell r="O564">
            <v>0</v>
          </cell>
          <cell r="P564">
            <v>0</v>
          </cell>
          <cell r="Q564">
            <v>0</v>
          </cell>
          <cell r="R564">
            <v>0</v>
          </cell>
          <cell r="S564">
            <v>0</v>
          </cell>
          <cell r="T564">
            <v>0</v>
          </cell>
        </row>
        <row r="565">
          <cell r="N565">
            <v>0</v>
          </cell>
          <cell r="O565">
            <v>0</v>
          </cell>
          <cell r="P565">
            <v>0</v>
          </cell>
          <cell r="Q565">
            <v>0</v>
          </cell>
          <cell r="R565">
            <v>0</v>
          </cell>
          <cell r="S565">
            <v>0</v>
          </cell>
          <cell r="T565">
            <v>0</v>
          </cell>
        </row>
        <row r="566">
          <cell r="N566">
            <v>0</v>
          </cell>
          <cell r="O566">
            <v>0</v>
          </cell>
          <cell r="P566">
            <v>0</v>
          </cell>
          <cell r="Q566">
            <v>0</v>
          </cell>
          <cell r="R566">
            <v>0</v>
          </cell>
          <cell r="S566">
            <v>0</v>
          </cell>
          <cell r="T566">
            <v>0</v>
          </cell>
        </row>
        <row r="567">
          <cell r="N567">
            <v>0</v>
          </cell>
          <cell r="O567">
            <v>0</v>
          </cell>
          <cell r="P567">
            <v>0</v>
          </cell>
          <cell r="Q567">
            <v>0</v>
          </cell>
          <cell r="R567">
            <v>0</v>
          </cell>
          <cell r="S567">
            <v>0</v>
          </cell>
          <cell r="T567">
            <v>0</v>
          </cell>
        </row>
        <row r="568">
          <cell r="N568">
            <v>0</v>
          </cell>
          <cell r="O568">
            <v>0</v>
          </cell>
          <cell r="P568">
            <v>0</v>
          </cell>
          <cell r="Q568">
            <v>0</v>
          </cell>
          <cell r="R568">
            <v>0</v>
          </cell>
          <cell r="S568">
            <v>0</v>
          </cell>
          <cell r="T568">
            <v>0</v>
          </cell>
        </row>
        <row r="569">
          <cell r="N569">
            <v>0</v>
          </cell>
          <cell r="O569">
            <v>0</v>
          </cell>
          <cell r="P569">
            <v>0</v>
          </cell>
          <cell r="Q569">
            <v>0</v>
          </cell>
          <cell r="R569">
            <v>0</v>
          </cell>
          <cell r="S569">
            <v>0</v>
          </cell>
          <cell r="T569">
            <v>0</v>
          </cell>
        </row>
        <row r="570">
          <cell r="N570">
            <v>0</v>
          </cell>
          <cell r="O570">
            <v>0</v>
          </cell>
          <cell r="P570">
            <v>0</v>
          </cell>
          <cell r="Q570">
            <v>0</v>
          </cell>
          <cell r="R570">
            <v>0</v>
          </cell>
          <cell r="S570">
            <v>0</v>
          </cell>
          <cell r="T570">
            <v>0</v>
          </cell>
        </row>
        <row r="571">
          <cell r="N571">
            <v>0</v>
          </cell>
          <cell r="O571">
            <v>0</v>
          </cell>
          <cell r="P571">
            <v>0</v>
          </cell>
          <cell r="Q571">
            <v>0</v>
          </cell>
          <cell r="R571">
            <v>0</v>
          </cell>
          <cell r="S571">
            <v>0</v>
          </cell>
          <cell r="T571">
            <v>0</v>
          </cell>
        </row>
        <row r="572">
          <cell r="N572">
            <v>0</v>
          </cell>
          <cell r="O572">
            <v>0</v>
          </cell>
          <cell r="P572">
            <v>0</v>
          </cell>
          <cell r="Q572">
            <v>0</v>
          </cell>
          <cell r="R572">
            <v>0</v>
          </cell>
          <cell r="S572">
            <v>0</v>
          </cell>
          <cell r="T572">
            <v>0</v>
          </cell>
        </row>
        <row r="573">
          <cell r="N573">
            <v>0</v>
          </cell>
          <cell r="O573">
            <v>0</v>
          </cell>
          <cell r="P573">
            <v>0</v>
          </cell>
          <cell r="Q573">
            <v>0</v>
          </cell>
          <cell r="R573">
            <v>0</v>
          </cell>
          <cell r="S573">
            <v>0</v>
          </cell>
          <cell r="T573">
            <v>0</v>
          </cell>
        </row>
        <row r="574">
          <cell r="N574">
            <v>0</v>
          </cell>
          <cell r="O574">
            <v>0</v>
          </cell>
          <cell r="P574">
            <v>0</v>
          </cell>
          <cell r="Q574">
            <v>0</v>
          </cell>
          <cell r="R574">
            <v>0</v>
          </cell>
          <cell r="S574">
            <v>0</v>
          </cell>
          <cell r="T574">
            <v>0</v>
          </cell>
        </row>
        <row r="575">
          <cell r="N575">
            <v>0</v>
          </cell>
          <cell r="O575">
            <v>0</v>
          </cell>
          <cell r="P575">
            <v>0</v>
          </cell>
          <cell r="Q575">
            <v>0</v>
          </cell>
          <cell r="R575">
            <v>0</v>
          </cell>
          <cell r="S575">
            <v>0</v>
          </cell>
          <cell r="T575">
            <v>0</v>
          </cell>
        </row>
        <row r="576">
          <cell r="N576">
            <v>0</v>
          </cell>
          <cell r="O576">
            <v>0</v>
          </cell>
          <cell r="P576">
            <v>0</v>
          </cell>
          <cell r="Q576">
            <v>0</v>
          </cell>
          <cell r="R576">
            <v>0</v>
          </cell>
          <cell r="S576">
            <v>0</v>
          </cell>
          <cell r="T576">
            <v>0</v>
          </cell>
        </row>
        <row r="577">
          <cell r="N577">
            <v>0</v>
          </cell>
          <cell r="O577">
            <v>0</v>
          </cell>
          <cell r="P577">
            <v>0</v>
          </cell>
          <cell r="Q577">
            <v>0</v>
          </cell>
          <cell r="R577">
            <v>0</v>
          </cell>
          <cell r="S577">
            <v>0</v>
          </cell>
          <cell r="T577">
            <v>0</v>
          </cell>
        </row>
        <row r="578">
          <cell r="N578">
            <v>0</v>
          </cell>
          <cell r="O578">
            <v>0</v>
          </cell>
          <cell r="P578">
            <v>0</v>
          </cell>
          <cell r="Q578">
            <v>0</v>
          </cell>
          <cell r="R578">
            <v>0</v>
          </cell>
          <cell r="S578">
            <v>0</v>
          </cell>
          <cell r="T578">
            <v>0</v>
          </cell>
        </row>
        <row r="579">
          <cell r="N579">
            <v>0</v>
          </cell>
          <cell r="O579">
            <v>0</v>
          </cell>
          <cell r="P579">
            <v>0</v>
          </cell>
          <cell r="Q579">
            <v>0</v>
          </cell>
          <cell r="R579">
            <v>0</v>
          </cell>
          <cell r="S579">
            <v>0</v>
          </cell>
          <cell r="T579">
            <v>0</v>
          </cell>
        </row>
        <row r="580">
          <cell r="N580">
            <v>0</v>
          </cell>
          <cell r="O580">
            <v>0</v>
          </cell>
          <cell r="P580">
            <v>0</v>
          </cell>
          <cell r="Q580">
            <v>0</v>
          </cell>
          <cell r="R580">
            <v>0</v>
          </cell>
          <cell r="S580">
            <v>0</v>
          </cell>
          <cell r="T580">
            <v>0</v>
          </cell>
        </row>
        <row r="581">
          <cell r="N581">
            <v>0</v>
          </cell>
          <cell r="O581">
            <v>0</v>
          </cell>
          <cell r="P581">
            <v>0</v>
          </cell>
          <cell r="Q581">
            <v>0</v>
          </cell>
          <cell r="R581">
            <v>0</v>
          </cell>
          <cell r="S581">
            <v>0</v>
          </cell>
          <cell r="T581">
            <v>0</v>
          </cell>
        </row>
        <row r="582">
          <cell r="N582">
            <v>0</v>
          </cell>
          <cell r="O582">
            <v>0</v>
          </cell>
          <cell r="P582">
            <v>0</v>
          </cell>
          <cell r="Q582">
            <v>0</v>
          </cell>
          <cell r="R582">
            <v>0</v>
          </cell>
          <cell r="S582">
            <v>0</v>
          </cell>
          <cell r="T582">
            <v>0</v>
          </cell>
        </row>
        <row r="583">
          <cell r="N583">
            <v>0</v>
          </cell>
          <cell r="O583">
            <v>0</v>
          </cell>
          <cell r="P583">
            <v>0</v>
          </cell>
          <cell r="Q583">
            <v>0</v>
          </cell>
          <cell r="R583">
            <v>0</v>
          </cell>
          <cell r="S583">
            <v>0</v>
          </cell>
          <cell r="T583">
            <v>0</v>
          </cell>
        </row>
        <row r="584">
          <cell r="N584">
            <v>0</v>
          </cell>
          <cell r="O584">
            <v>0</v>
          </cell>
          <cell r="P584">
            <v>0</v>
          </cell>
          <cell r="Q584">
            <v>0</v>
          </cell>
          <cell r="R584">
            <v>0</v>
          </cell>
          <cell r="S584">
            <v>0</v>
          </cell>
          <cell r="T584">
            <v>0</v>
          </cell>
        </row>
        <row r="585">
          <cell r="N585">
            <v>0</v>
          </cell>
          <cell r="O585">
            <v>0</v>
          </cell>
          <cell r="P585">
            <v>0</v>
          </cell>
          <cell r="Q585">
            <v>0</v>
          </cell>
          <cell r="R585">
            <v>0</v>
          </cell>
          <cell r="S585">
            <v>0</v>
          </cell>
          <cell r="T585">
            <v>0</v>
          </cell>
        </row>
        <row r="586">
          <cell r="N586">
            <v>0</v>
          </cell>
          <cell r="O586">
            <v>0</v>
          </cell>
          <cell r="P586">
            <v>0</v>
          </cell>
          <cell r="Q586">
            <v>0</v>
          </cell>
          <cell r="R586">
            <v>0</v>
          </cell>
          <cell r="S586">
            <v>0</v>
          </cell>
          <cell r="T586">
            <v>0</v>
          </cell>
        </row>
        <row r="587">
          <cell r="N587">
            <v>0</v>
          </cell>
          <cell r="O587">
            <v>0</v>
          </cell>
          <cell r="P587">
            <v>0</v>
          </cell>
          <cell r="Q587">
            <v>0</v>
          </cell>
          <cell r="R587">
            <v>0</v>
          </cell>
          <cell r="S587">
            <v>0</v>
          </cell>
          <cell r="T587">
            <v>0</v>
          </cell>
        </row>
        <row r="588">
          <cell r="N588">
            <v>0</v>
          </cell>
          <cell r="O588">
            <v>0</v>
          </cell>
          <cell r="P588">
            <v>0</v>
          </cell>
          <cell r="Q588">
            <v>0</v>
          </cell>
          <cell r="R588">
            <v>0</v>
          </cell>
          <cell r="S588">
            <v>0</v>
          </cell>
          <cell r="T588">
            <v>0</v>
          </cell>
        </row>
        <row r="589">
          <cell r="N589">
            <v>0</v>
          </cell>
          <cell r="O589">
            <v>0</v>
          </cell>
          <cell r="P589">
            <v>0</v>
          </cell>
          <cell r="Q589">
            <v>0</v>
          </cell>
          <cell r="R589">
            <v>0</v>
          </cell>
          <cell r="S589">
            <v>0</v>
          </cell>
          <cell r="T589">
            <v>0</v>
          </cell>
        </row>
        <row r="590">
          <cell r="N590">
            <v>0</v>
          </cell>
          <cell r="O590">
            <v>0</v>
          </cell>
          <cell r="P590">
            <v>0</v>
          </cell>
          <cell r="Q590">
            <v>0</v>
          </cell>
          <cell r="R590">
            <v>0</v>
          </cell>
          <cell r="S590">
            <v>0</v>
          </cell>
          <cell r="T590">
            <v>0</v>
          </cell>
        </row>
        <row r="591">
          <cell r="N591">
            <v>0</v>
          </cell>
          <cell r="O591">
            <v>0</v>
          </cell>
          <cell r="P591">
            <v>0</v>
          </cell>
          <cell r="Q591">
            <v>0</v>
          </cell>
          <cell r="R591">
            <v>0</v>
          </cell>
          <cell r="S591">
            <v>0</v>
          </cell>
          <cell r="T591">
            <v>0</v>
          </cell>
        </row>
        <row r="592">
          <cell r="N592">
            <v>0</v>
          </cell>
          <cell r="O592">
            <v>0</v>
          </cell>
          <cell r="P592">
            <v>0</v>
          </cell>
          <cell r="Q592">
            <v>0</v>
          </cell>
          <cell r="R592">
            <v>0</v>
          </cell>
          <cell r="S592">
            <v>0</v>
          </cell>
          <cell r="T592">
            <v>0</v>
          </cell>
        </row>
        <row r="593">
          <cell r="N593">
            <v>0</v>
          </cell>
          <cell r="O593">
            <v>0</v>
          </cell>
          <cell r="P593">
            <v>0</v>
          </cell>
          <cell r="Q593">
            <v>0</v>
          </cell>
          <cell r="R593">
            <v>0</v>
          </cell>
          <cell r="S593">
            <v>0</v>
          </cell>
          <cell r="T593">
            <v>0</v>
          </cell>
        </row>
        <row r="594">
          <cell r="N594">
            <v>0</v>
          </cell>
          <cell r="O594">
            <v>0</v>
          </cell>
          <cell r="P594">
            <v>0</v>
          </cell>
          <cell r="Q594">
            <v>0</v>
          </cell>
          <cell r="R594">
            <v>0</v>
          </cell>
          <cell r="S594">
            <v>0</v>
          </cell>
          <cell r="T594">
            <v>0</v>
          </cell>
        </row>
        <row r="595">
          <cell r="N595">
            <v>0</v>
          </cell>
          <cell r="O595">
            <v>0</v>
          </cell>
          <cell r="P595">
            <v>0</v>
          </cell>
          <cell r="Q595">
            <v>0</v>
          </cell>
          <cell r="R595">
            <v>0</v>
          </cell>
          <cell r="S595">
            <v>0</v>
          </cell>
          <cell r="T595">
            <v>0</v>
          </cell>
        </row>
        <row r="596">
          <cell r="N596">
            <v>0</v>
          </cell>
          <cell r="O596">
            <v>0</v>
          </cell>
          <cell r="P596">
            <v>0</v>
          </cell>
          <cell r="Q596">
            <v>0</v>
          </cell>
          <cell r="R596">
            <v>0</v>
          </cell>
          <cell r="S596">
            <v>0</v>
          </cell>
          <cell r="T596">
            <v>0</v>
          </cell>
        </row>
        <row r="597">
          <cell r="N597">
            <v>0</v>
          </cell>
          <cell r="O597">
            <v>0</v>
          </cell>
          <cell r="P597">
            <v>0</v>
          </cell>
          <cell r="Q597">
            <v>0</v>
          </cell>
          <cell r="R597">
            <v>0</v>
          </cell>
          <cell r="S597">
            <v>0</v>
          </cell>
          <cell r="T597">
            <v>0</v>
          </cell>
        </row>
        <row r="598">
          <cell r="N598">
            <v>0</v>
          </cell>
          <cell r="O598">
            <v>0</v>
          </cell>
          <cell r="P598">
            <v>0</v>
          </cell>
          <cell r="Q598">
            <v>0</v>
          </cell>
          <cell r="R598">
            <v>0</v>
          </cell>
          <cell r="S598">
            <v>0</v>
          </cell>
          <cell r="T598">
            <v>0</v>
          </cell>
        </row>
        <row r="599">
          <cell r="N599">
            <v>0</v>
          </cell>
          <cell r="O599">
            <v>0</v>
          </cell>
          <cell r="P599">
            <v>0</v>
          </cell>
          <cell r="Q599">
            <v>0</v>
          </cell>
          <cell r="R599">
            <v>0</v>
          </cell>
          <cell r="S599">
            <v>0</v>
          </cell>
          <cell r="T599">
            <v>0</v>
          </cell>
        </row>
        <row r="600">
          <cell r="N600">
            <v>0</v>
          </cell>
          <cell r="O600">
            <v>0</v>
          </cell>
          <cell r="P600">
            <v>0</v>
          </cell>
          <cell r="Q600">
            <v>0</v>
          </cell>
          <cell r="R600">
            <v>0</v>
          </cell>
          <cell r="S600">
            <v>0</v>
          </cell>
          <cell r="T600">
            <v>0</v>
          </cell>
        </row>
        <row r="601">
          <cell r="N601">
            <v>0</v>
          </cell>
          <cell r="O601">
            <v>0</v>
          </cell>
          <cell r="P601">
            <v>0</v>
          </cell>
          <cell r="Q601">
            <v>0</v>
          </cell>
          <cell r="R601">
            <v>0</v>
          </cell>
          <cell r="S601">
            <v>0</v>
          </cell>
          <cell r="T601">
            <v>0</v>
          </cell>
        </row>
        <row r="602">
          <cell r="N602">
            <v>0</v>
          </cell>
          <cell r="O602">
            <v>0</v>
          </cell>
          <cell r="P602">
            <v>0</v>
          </cell>
          <cell r="Q602">
            <v>0</v>
          </cell>
          <cell r="R602">
            <v>0</v>
          </cell>
          <cell r="S602">
            <v>0</v>
          </cell>
          <cell r="T602">
            <v>0</v>
          </cell>
        </row>
        <row r="603">
          <cell r="N603">
            <v>0</v>
          </cell>
          <cell r="O603">
            <v>0</v>
          </cell>
          <cell r="P603">
            <v>0</v>
          </cell>
          <cell r="Q603">
            <v>0</v>
          </cell>
          <cell r="R603">
            <v>0</v>
          </cell>
          <cell r="S603">
            <v>0</v>
          </cell>
          <cell r="T603">
            <v>0</v>
          </cell>
        </row>
        <row r="604">
          <cell r="N604">
            <v>0</v>
          </cell>
          <cell r="O604">
            <v>0</v>
          </cell>
          <cell r="P604">
            <v>0</v>
          </cell>
          <cell r="Q604">
            <v>0</v>
          </cell>
          <cell r="R604">
            <v>0</v>
          </cell>
          <cell r="S604">
            <v>0</v>
          </cell>
          <cell r="T604">
            <v>0</v>
          </cell>
        </row>
        <row r="605">
          <cell r="N605">
            <v>0</v>
          </cell>
          <cell r="O605">
            <v>0</v>
          </cell>
          <cell r="P605">
            <v>0</v>
          </cell>
          <cell r="Q605">
            <v>0</v>
          </cell>
          <cell r="R605">
            <v>0</v>
          </cell>
          <cell r="S605">
            <v>0</v>
          </cell>
          <cell r="T605">
            <v>0</v>
          </cell>
        </row>
        <row r="606">
          <cell r="N606">
            <v>0</v>
          </cell>
          <cell r="O606">
            <v>0</v>
          </cell>
          <cell r="P606">
            <v>0</v>
          </cell>
          <cell r="Q606">
            <v>0</v>
          </cell>
          <cell r="R606">
            <v>0</v>
          </cell>
          <cell r="S606">
            <v>0</v>
          </cell>
          <cell r="T606">
            <v>0</v>
          </cell>
        </row>
        <row r="607">
          <cell r="N607">
            <v>0</v>
          </cell>
          <cell r="O607">
            <v>0</v>
          </cell>
          <cell r="P607">
            <v>0</v>
          </cell>
          <cell r="Q607">
            <v>0</v>
          </cell>
          <cell r="R607">
            <v>0</v>
          </cell>
          <cell r="S607">
            <v>0</v>
          </cell>
          <cell r="T607">
            <v>0</v>
          </cell>
        </row>
        <row r="608">
          <cell r="N608">
            <v>0</v>
          </cell>
          <cell r="O608">
            <v>0</v>
          </cell>
          <cell r="P608">
            <v>0</v>
          </cell>
          <cell r="Q608">
            <v>0</v>
          </cell>
          <cell r="R608">
            <v>0</v>
          </cell>
          <cell r="S608">
            <v>0</v>
          </cell>
          <cell r="T608">
            <v>0</v>
          </cell>
        </row>
        <row r="609">
          <cell r="N609">
            <v>0</v>
          </cell>
          <cell r="O609">
            <v>0</v>
          </cell>
          <cell r="P609">
            <v>0</v>
          </cell>
          <cell r="Q609">
            <v>0</v>
          </cell>
          <cell r="R609">
            <v>0</v>
          </cell>
          <cell r="S609">
            <v>0</v>
          </cell>
          <cell r="T609">
            <v>0</v>
          </cell>
        </row>
        <row r="610">
          <cell r="N610">
            <v>0</v>
          </cell>
          <cell r="O610">
            <v>0</v>
          </cell>
          <cell r="P610">
            <v>0</v>
          </cell>
          <cell r="Q610">
            <v>0</v>
          </cell>
          <cell r="R610">
            <v>0</v>
          </cell>
          <cell r="S610">
            <v>0</v>
          </cell>
          <cell r="T610">
            <v>0</v>
          </cell>
        </row>
        <row r="611">
          <cell r="N611">
            <v>0</v>
          </cell>
          <cell r="O611">
            <v>0</v>
          </cell>
          <cell r="P611">
            <v>0</v>
          </cell>
          <cell r="Q611">
            <v>0</v>
          </cell>
          <cell r="R611">
            <v>0</v>
          </cell>
          <cell r="S611">
            <v>0</v>
          </cell>
          <cell r="T611">
            <v>0</v>
          </cell>
        </row>
        <row r="612">
          <cell r="N612">
            <v>0</v>
          </cell>
          <cell r="O612">
            <v>0</v>
          </cell>
          <cell r="P612">
            <v>0</v>
          </cell>
          <cell r="Q612">
            <v>0</v>
          </cell>
          <cell r="R612">
            <v>0</v>
          </cell>
          <cell r="S612">
            <v>0</v>
          </cell>
          <cell r="T612">
            <v>0</v>
          </cell>
        </row>
        <row r="613">
          <cell r="N613">
            <v>0</v>
          </cell>
          <cell r="O613">
            <v>0</v>
          </cell>
          <cell r="P613">
            <v>0</v>
          </cell>
          <cell r="Q613">
            <v>0</v>
          </cell>
          <cell r="R613">
            <v>0</v>
          </cell>
          <cell r="S613">
            <v>0</v>
          </cell>
          <cell r="T613">
            <v>0</v>
          </cell>
        </row>
        <row r="614">
          <cell r="N614">
            <v>0</v>
          </cell>
          <cell r="O614">
            <v>0</v>
          </cell>
          <cell r="P614">
            <v>0</v>
          </cell>
          <cell r="Q614">
            <v>0</v>
          </cell>
          <cell r="R614">
            <v>0</v>
          </cell>
          <cell r="S614">
            <v>0</v>
          </cell>
          <cell r="T614">
            <v>0</v>
          </cell>
        </row>
        <row r="615">
          <cell r="N615">
            <v>0</v>
          </cell>
          <cell r="O615">
            <v>0</v>
          </cell>
          <cell r="P615">
            <v>0</v>
          </cell>
          <cell r="Q615">
            <v>0</v>
          </cell>
          <cell r="R615">
            <v>0</v>
          </cell>
          <cell r="S615">
            <v>0</v>
          </cell>
          <cell r="T615">
            <v>0</v>
          </cell>
        </row>
        <row r="616">
          <cell r="N616">
            <v>0</v>
          </cell>
          <cell r="O616">
            <v>0</v>
          </cell>
          <cell r="P616">
            <v>0</v>
          </cell>
          <cell r="Q616">
            <v>0</v>
          </cell>
          <cell r="R616">
            <v>0</v>
          </cell>
          <cell r="S616">
            <v>0</v>
          </cell>
          <cell r="T616">
            <v>0</v>
          </cell>
        </row>
        <row r="617">
          <cell r="N617">
            <v>0</v>
          </cell>
          <cell r="O617">
            <v>0</v>
          </cell>
          <cell r="P617">
            <v>0</v>
          </cell>
          <cell r="Q617">
            <v>0</v>
          </cell>
          <cell r="R617">
            <v>0</v>
          </cell>
          <cell r="S617">
            <v>0</v>
          </cell>
          <cell r="T617">
            <v>0</v>
          </cell>
        </row>
        <row r="618">
          <cell r="N618">
            <v>0</v>
          </cell>
          <cell r="O618">
            <v>0</v>
          </cell>
          <cell r="P618">
            <v>0</v>
          </cell>
          <cell r="Q618">
            <v>0</v>
          </cell>
          <cell r="R618">
            <v>0</v>
          </cell>
          <cell r="S618">
            <v>0</v>
          </cell>
          <cell r="T618">
            <v>0</v>
          </cell>
        </row>
        <row r="619">
          <cell r="N619">
            <v>0</v>
          </cell>
          <cell r="O619">
            <v>0</v>
          </cell>
          <cell r="P619">
            <v>0</v>
          </cell>
          <cell r="Q619">
            <v>0</v>
          </cell>
          <cell r="R619">
            <v>0</v>
          </cell>
          <cell r="S619">
            <v>0</v>
          </cell>
          <cell r="T619">
            <v>0</v>
          </cell>
        </row>
        <row r="620">
          <cell r="N620">
            <v>0</v>
          </cell>
          <cell r="O620">
            <v>0</v>
          </cell>
          <cell r="P620">
            <v>0</v>
          </cell>
          <cell r="Q620">
            <v>0</v>
          </cell>
          <cell r="R620">
            <v>0</v>
          </cell>
          <cell r="S620">
            <v>0</v>
          </cell>
          <cell r="T620">
            <v>0</v>
          </cell>
        </row>
        <row r="621">
          <cell r="N621">
            <v>0</v>
          </cell>
          <cell r="O621">
            <v>0</v>
          </cell>
          <cell r="P621">
            <v>0</v>
          </cell>
          <cell r="Q621">
            <v>0</v>
          </cell>
          <cell r="R621">
            <v>0</v>
          </cell>
          <cell r="S621">
            <v>0</v>
          </cell>
          <cell r="T621">
            <v>0</v>
          </cell>
        </row>
        <row r="622">
          <cell r="N622">
            <v>0</v>
          </cell>
          <cell r="O622">
            <v>0</v>
          </cell>
          <cell r="P622">
            <v>0</v>
          </cell>
          <cell r="Q622">
            <v>0</v>
          </cell>
          <cell r="R622">
            <v>0</v>
          </cell>
          <cell r="S622">
            <v>0</v>
          </cell>
          <cell r="T622">
            <v>0</v>
          </cell>
        </row>
        <row r="623">
          <cell r="N623">
            <v>0</v>
          </cell>
          <cell r="O623">
            <v>0</v>
          </cell>
          <cell r="P623">
            <v>0</v>
          </cell>
          <cell r="Q623">
            <v>0</v>
          </cell>
          <cell r="R623">
            <v>0</v>
          </cell>
          <cell r="S623">
            <v>0</v>
          </cell>
          <cell r="T623">
            <v>0</v>
          </cell>
        </row>
        <row r="624">
          <cell r="N624">
            <v>0</v>
          </cell>
          <cell r="O624">
            <v>0</v>
          </cell>
          <cell r="P624">
            <v>0</v>
          </cell>
          <cell r="Q624">
            <v>0</v>
          </cell>
          <cell r="R624">
            <v>0</v>
          </cell>
          <cell r="S624">
            <v>0</v>
          </cell>
          <cell r="T624">
            <v>0</v>
          </cell>
        </row>
        <row r="625">
          <cell r="N625">
            <v>0</v>
          </cell>
          <cell r="O625">
            <v>0</v>
          </cell>
          <cell r="P625">
            <v>0</v>
          </cell>
          <cell r="Q625">
            <v>0</v>
          </cell>
          <cell r="R625">
            <v>0</v>
          </cell>
          <cell r="S625">
            <v>0</v>
          </cell>
          <cell r="T625">
            <v>0</v>
          </cell>
        </row>
        <row r="626">
          <cell r="N626">
            <v>0</v>
          </cell>
          <cell r="O626">
            <v>0</v>
          </cell>
          <cell r="P626">
            <v>0</v>
          </cell>
          <cell r="Q626">
            <v>0</v>
          </cell>
          <cell r="R626">
            <v>0</v>
          </cell>
          <cell r="S626">
            <v>0</v>
          </cell>
          <cell r="T626">
            <v>0</v>
          </cell>
        </row>
        <row r="627">
          <cell r="N627">
            <v>0</v>
          </cell>
          <cell r="O627">
            <v>0</v>
          </cell>
          <cell r="P627">
            <v>0</v>
          </cell>
          <cell r="Q627">
            <v>0</v>
          </cell>
          <cell r="R627">
            <v>0</v>
          </cell>
          <cell r="S627">
            <v>0</v>
          </cell>
          <cell r="T627">
            <v>0</v>
          </cell>
        </row>
        <row r="628">
          <cell r="N628">
            <v>0</v>
          </cell>
          <cell r="O628">
            <v>0</v>
          </cell>
          <cell r="P628">
            <v>0</v>
          </cell>
          <cell r="Q628">
            <v>0</v>
          </cell>
          <cell r="R628">
            <v>0</v>
          </cell>
          <cell r="S628">
            <v>0</v>
          </cell>
          <cell r="T628">
            <v>0</v>
          </cell>
        </row>
        <row r="629">
          <cell r="N629">
            <v>0</v>
          </cell>
          <cell r="O629">
            <v>0</v>
          </cell>
          <cell r="P629">
            <v>0</v>
          </cell>
          <cell r="Q629">
            <v>0</v>
          </cell>
          <cell r="R629">
            <v>0</v>
          </cell>
          <cell r="S629">
            <v>0</v>
          </cell>
          <cell r="T629">
            <v>0</v>
          </cell>
        </row>
        <row r="630">
          <cell r="N630">
            <v>0</v>
          </cell>
          <cell r="O630">
            <v>0</v>
          </cell>
          <cell r="P630">
            <v>0</v>
          </cell>
          <cell r="Q630">
            <v>0</v>
          </cell>
          <cell r="R630">
            <v>0</v>
          </cell>
          <cell r="S630">
            <v>0</v>
          </cell>
          <cell r="T630">
            <v>0</v>
          </cell>
        </row>
        <row r="631">
          <cell r="N631">
            <v>0</v>
          </cell>
          <cell r="O631">
            <v>0</v>
          </cell>
          <cell r="P631">
            <v>0</v>
          </cell>
          <cell r="Q631">
            <v>0</v>
          </cell>
          <cell r="R631">
            <v>0</v>
          </cell>
          <cell r="S631">
            <v>0</v>
          </cell>
          <cell r="T631">
            <v>0</v>
          </cell>
        </row>
        <row r="632">
          <cell r="N632">
            <v>0</v>
          </cell>
          <cell r="O632">
            <v>0</v>
          </cell>
          <cell r="P632">
            <v>0</v>
          </cell>
          <cell r="Q632">
            <v>0</v>
          </cell>
          <cell r="R632">
            <v>0</v>
          </cell>
          <cell r="S632">
            <v>0</v>
          </cell>
          <cell r="T632">
            <v>0</v>
          </cell>
        </row>
        <row r="633">
          <cell r="N633">
            <v>0</v>
          </cell>
          <cell r="O633">
            <v>0</v>
          </cell>
          <cell r="P633">
            <v>0</v>
          </cell>
          <cell r="Q633">
            <v>0</v>
          </cell>
          <cell r="R633">
            <v>0</v>
          </cell>
          <cell r="S633">
            <v>0</v>
          </cell>
          <cell r="T633">
            <v>0</v>
          </cell>
        </row>
        <row r="634">
          <cell r="N634">
            <v>0</v>
          </cell>
          <cell r="O634">
            <v>0</v>
          </cell>
          <cell r="P634">
            <v>0</v>
          </cell>
          <cell r="Q634">
            <v>0</v>
          </cell>
          <cell r="R634">
            <v>0</v>
          </cell>
          <cell r="S634">
            <v>0</v>
          </cell>
          <cell r="T634">
            <v>0</v>
          </cell>
        </row>
        <row r="635">
          <cell r="N635">
            <v>0</v>
          </cell>
          <cell r="O635">
            <v>0</v>
          </cell>
          <cell r="P635">
            <v>0</v>
          </cell>
          <cell r="Q635">
            <v>0</v>
          </cell>
          <cell r="R635">
            <v>0</v>
          </cell>
          <cell r="S635">
            <v>0</v>
          </cell>
          <cell r="T635">
            <v>0</v>
          </cell>
        </row>
        <row r="636">
          <cell r="N636">
            <v>0</v>
          </cell>
          <cell r="O636">
            <v>0</v>
          </cell>
          <cell r="P636">
            <v>0</v>
          </cell>
          <cell r="Q636">
            <v>0</v>
          </cell>
          <cell r="R636">
            <v>0</v>
          </cell>
          <cell r="S636">
            <v>0</v>
          </cell>
          <cell r="T636">
            <v>0</v>
          </cell>
        </row>
        <row r="637">
          <cell r="N637">
            <v>0</v>
          </cell>
          <cell r="O637">
            <v>0</v>
          </cell>
          <cell r="P637">
            <v>0</v>
          </cell>
          <cell r="Q637">
            <v>0</v>
          </cell>
          <cell r="R637">
            <v>0</v>
          </cell>
          <cell r="S637">
            <v>0</v>
          </cell>
          <cell r="T637">
            <v>0</v>
          </cell>
        </row>
        <row r="638">
          <cell r="N638">
            <v>0</v>
          </cell>
          <cell r="O638">
            <v>0</v>
          </cell>
          <cell r="P638">
            <v>0</v>
          </cell>
          <cell r="Q638">
            <v>0</v>
          </cell>
          <cell r="R638">
            <v>0</v>
          </cell>
          <cell r="S638">
            <v>0</v>
          </cell>
          <cell r="T638">
            <v>0</v>
          </cell>
        </row>
        <row r="639">
          <cell r="N639">
            <v>0</v>
          </cell>
          <cell r="O639">
            <v>0</v>
          </cell>
          <cell r="P639">
            <v>0</v>
          </cell>
          <cell r="Q639">
            <v>0</v>
          </cell>
          <cell r="R639">
            <v>0</v>
          </cell>
          <cell r="S639">
            <v>0</v>
          </cell>
          <cell r="T639">
            <v>0</v>
          </cell>
        </row>
        <row r="640">
          <cell r="N640">
            <v>0</v>
          </cell>
          <cell r="O640">
            <v>0</v>
          </cell>
          <cell r="P640">
            <v>0</v>
          </cell>
          <cell r="Q640">
            <v>0</v>
          </cell>
          <cell r="R640">
            <v>0</v>
          </cell>
          <cell r="S640">
            <v>0</v>
          </cell>
          <cell r="T640">
            <v>0</v>
          </cell>
        </row>
        <row r="641">
          <cell r="N641">
            <v>0</v>
          </cell>
          <cell r="O641">
            <v>0</v>
          </cell>
          <cell r="P641">
            <v>0</v>
          </cell>
          <cell r="Q641">
            <v>0</v>
          </cell>
          <cell r="R641">
            <v>0</v>
          </cell>
          <cell r="S641">
            <v>0</v>
          </cell>
          <cell r="T641">
            <v>0</v>
          </cell>
        </row>
        <row r="642">
          <cell r="N642">
            <v>0</v>
          </cell>
          <cell r="O642">
            <v>0</v>
          </cell>
          <cell r="P642">
            <v>0</v>
          </cell>
          <cell r="Q642">
            <v>0</v>
          </cell>
          <cell r="R642">
            <v>0</v>
          </cell>
          <cell r="S642">
            <v>0</v>
          </cell>
          <cell r="T642">
            <v>0</v>
          </cell>
        </row>
        <row r="643">
          <cell r="N643">
            <v>0</v>
          </cell>
          <cell r="O643">
            <v>0</v>
          </cell>
          <cell r="P643">
            <v>0</v>
          </cell>
          <cell r="Q643">
            <v>0</v>
          </cell>
          <cell r="R643">
            <v>0</v>
          </cell>
          <cell r="S643">
            <v>0</v>
          </cell>
          <cell r="T643">
            <v>0</v>
          </cell>
        </row>
        <row r="644">
          <cell r="N644">
            <v>0</v>
          </cell>
          <cell r="O644">
            <v>0</v>
          </cell>
          <cell r="P644">
            <v>0</v>
          </cell>
          <cell r="Q644">
            <v>0</v>
          </cell>
          <cell r="R644">
            <v>0</v>
          </cell>
          <cell r="S644">
            <v>0</v>
          </cell>
          <cell r="T644">
            <v>0</v>
          </cell>
        </row>
        <row r="645">
          <cell r="N645">
            <v>0</v>
          </cell>
          <cell r="O645">
            <v>0</v>
          </cell>
          <cell r="P645">
            <v>0</v>
          </cell>
          <cell r="Q645">
            <v>0</v>
          </cell>
          <cell r="R645">
            <v>0</v>
          </cell>
          <cell r="S645">
            <v>0</v>
          </cell>
          <cell r="T645">
            <v>0</v>
          </cell>
        </row>
        <row r="646">
          <cell r="N646">
            <v>0</v>
          </cell>
          <cell r="O646">
            <v>0</v>
          </cell>
          <cell r="P646">
            <v>0</v>
          </cell>
          <cell r="Q646">
            <v>0</v>
          </cell>
          <cell r="R646">
            <v>0</v>
          </cell>
          <cell r="S646">
            <v>0</v>
          </cell>
          <cell r="T646">
            <v>0</v>
          </cell>
        </row>
        <row r="647">
          <cell r="N647">
            <v>0</v>
          </cell>
          <cell r="O647">
            <v>0</v>
          </cell>
          <cell r="P647">
            <v>0</v>
          </cell>
          <cell r="Q647">
            <v>0</v>
          </cell>
          <cell r="R647">
            <v>0</v>
          </cell>
          <cell r="S647">
            <v>0</v>
          </cell>
          <cell r="T647">
            <v>0</v>
          </cell>
        </row>
        <row r="648">
          <cell r="N648">
            <v>0</v>
          </cell>
          <cell r="O648">
            <v>0</v>
          </cell>
          <cell r="P648">
            <v>0</v>
          </cell>
          <cell r="Q648">
            <v>0</v>
          </cell>
          <cell r="R648">
            <v>0</v>
          </cell>
          <cell r="S648">
            <v>0</v>
          </cell>
          <cell r="T648">
            <v>0</v>
          </cell>
        </row>
        <row r="649">
          <cell r="N649">
            <v>0</v>
          </cell>
          <cell r="O649">
            <v>0</v>
          </cell>
          <cell r="P649">
            <v>0</v>
          </cell>
          <cell r="Q649">
            <v>0</v>
          </cell>
          <cell r="R649">
            <v>0</v>
          </cell>
          <cell r="S649">
            <v>0</v>
          </cell>
          <cell r="T649">
            <v>0</v>
          </cell>
        </row>
        <row r="650">
          <cell r="N650">
            <v>0</v>
          </cell>
          <cell r="O650">
            <v>0</v>
          </cell>
          <cell r="P650">
            <v>0</v>
          </cell>
          <cell r="Q650">
            <v>0</v>
          </cell>
          <cell r="R650">
            <v>0</v>
          </cell>
          <cell r="S650">
            <v>0</v>
          </cell>
          <cell r="T650">
            <v>0</v>
          </cell>
        </row>
        <row r="651">
          <cell r="N651">
            <v>0</v>
          </cell>
          <cell r="O651">
            <v>0</v>
          </cell>
          <cell r="P651">
            <v>0</v>
          </cell>
          <cell r="Q651">
            <v>0</v>
          </cell>
          <cell r="R651">
            <v>0</v>
          </cell>
          <cell r="S651">
            <v>0</v>
          </cell>
          <cell r="T651">
            <v>0</v>
          </cell>
        </row>
        <row r="652">
          <cell r="N652">
            <v>0</v>
          </cell>
          <cell r="O652">
            <v>0</v>
          </cell>
          <cell r="P652">
            <v>0</v>
          </cell>
          <cell r="Q652">
            <v>0</v>
          </cell>
          <cell r="R652">
            <v>0</v>
          </cell>
          <cell r="S652">
            <v>0</v>
          </cell>
          <cell r="T652">
            <v>0</v>
          </cell>
        </row>
        <row r="653">
          <cell r="N653">
            <v>0</v>
          </cell>
          <cell r="O653">
            <v>0</v>
          </cell>
          <cell r="P653">
            <v>0</v>
          </cell>
          <cell r="Q653">
            <v>0</v>
          </cell>
          <cell r="R653">
            <v>0</v>
          </cell>
          <cell r="S653">
            <v>0</v>
          </cell>
          <cell r="T653">
            <v>0</v>
          </cell>
        </row>
        <row r="654">
          <cell r="N654">
            <v>0</v>
          </cell>
          <cell r="O654">
            <v>0</v>
          </cell>
          <cell r="P654">
            <v>0</v>
          </cell>
          <cell r="Q654">
            <v>0</v>
          </cell>
          <cell r="R654">
            <v>0</v>
          </cell>
          <cell r="S654">
            <v>0</v>
          </cell>
          <cell r="T654">
            <v>0</v>
          </cell>
        </row>
        <row r="655">
          <cell r="N655">
            <v>0</v>
          </cell>
          <cell r="O655">
            <v>0</v>
          </cell>
          <cell r="P655">
            <v>0</v>
          </cell>
          <cell r="Q655">
            <v>0</v>
          </cell>
          <cell r="R655">
            <v>0</v>
          </cell>
          <cell r="S655">
            <v>0</v>
          </cell>
          <cell r="T655">
            <v>0</v>
          </cell>
        </row>
        <row r="656">
          <cell r="N656">
            <v>0</v>
          </cell>
          <cell r="O656">
            <v>0</v>
          </cell>
          <cell r="P656">
            <v>0</v>
          </cell>
          <cell r="Q656">
            <v>0</v>
          </cell>
          <cell r="R656">
            <v>0</v>
          </cell>
          <cell r="S656">
            <v>0</v>
          </cell>
          <cell r="T656">
            <v>0</v>
          </cell>
        </row>
        <row r="657">
          <cell r="N657">
            <v>0</v>
          </cell>
          <cell r="O657">
            <v>0</v>
          </cell>
          <cell r="P657">
            <v>0</v>
          </cell>
          <cell r="Q657">
            <v>0</v>
          </cell>
          <cell r="R657">
            <v>0</v>
          </cell>
          <cell r="S657">
            <v>0</v>
          </cell>
          <cell r="T657">
            <v>0</v>
          </cell>
        </row>
        <row r="658">
          <cell r="N658">
            <v>0</v>
          </cell>
          <cell r="O658">
            <v>0</v>
          </cell>
          <cell r="P658">
            <v>0</v>
          </cell>
          <cell r="Q658">
            <v>0</v>
          </cell>
          <cell r="R658">
            <v>0</v>
          </cell>
          <cell r="S658">
            <v>0</v>
          </cell>
          <cell r="T658">
            <v>0</v>
          </cell>
        </row>
        <row r="659">
          <cell r="N659">
            <v>0</v>
          </cell>
          <cell r="O659">
            <v>0</v>
          </cell>
          <cell r="P659">
            <v>0</v>
          </cell>
          <cell r="Q659">
            <v>0</v>
          </cell>
          <cell r="R659">
            <v>0</v>
          </cell>
          <cell r="S659">
            <v>0</v>
          </cell>
          <cell r="T659">
            <v>0</v>
          </cell>
        </row>
        <row r="660">
          <cell r="N660">
            <v>0</v>
          </cell>
          <cell r="O660">
            <v>0</v>
          </cell>
          <cell r="P660">
            <v>0</v>
          </cell>
          <cell r="Q660">
            <v>0</v>
          </cell>
          <cell r="R660">
            <v>0</v>
          </cell>
          <cell r="S660">
            <v>0</v>
          </cell>
          <cell r="T660">
            <v>0</v>
          </cell>
        </row>
        <row r="661">
          <cell r="N661">
            <v>0</v>
          </cell>
          <cell r="O661">
            <v>0</v>
          </cell>
          <cell r="P661">
            <v>0</v>
          </cell>
          <cell r="Q661">
            <v>0</v>
          </cell>
          <cell r="R661">
            <v>0</v>
          </cell>
          <cell r="S661">
            <v>0</v>
          </cell>
          <cell r="T661">
            <v>0</v>
          </cell>
        </row>
        <row r="662">
          <cell r="N662">
            <v>0</v>
          </cell>
          <cell r="O662">
            <v>0</v>
          </cell>
          <cell r="P662">
            <v>0</v>
          </cell>
          <cell r="Q662">
            <v>0</v>
          </cell>
          <cell r="R662">
            <v>0</v>
          </cell>
          <cell r="S662">
            <v>0</v>
          </cell>
          <cell r="T662">
            <v>0</v>
          </cell>
        </row>
        <row r="663">
          <cell r="N663">
            <v>0</v>
          </cell>
          <cell r="O663">
            <v>0</v>
          </cell>
          <cell r="P663">
            <v>0</v>
          </cell>
          <cell r="Q663">
            <v>0</v>
          </cell>
          <cell r="R663">
            <v>0</v>
          </cell>
          <cell r="S663">
            <v>0</v>
          </cell>
          <cell r="T663">
            <v>0</v>
          </cell>
        </row>
        <row r="664">
          <cell r="N664">
            <v>0</v>
          </cell>
          <cell r="O664">
            <v>0</v>
          </cell>
          <cell r="P664">
            <v>0</v>
          </cell>
          <cell r="Q664">
            <v>0</v>
          </cell>
          <cell r="R664">
            <v>0</v>
          </cell>
          <cell r="S664">
            <v>0</v>
          </cell>
          <cell r="T664">
            <v>0</v>
          </cell>
        </row>
        <row r="665">
          <cell r="N665">
            <v>0</v>
          </cell>
          <cell r="O665">
            <v>0</v>
          </cell>
          <cell r="P665">
            <v>0</v>
          </cell>
          <cell r="Q665">
            <v>0</v>
          </cell>
          <cell r="R665">
            <v>0</v>
          </cell>
          <cell r="S665">
            <v>0</v>
          </cell>
          <cell r="T665">
            <v>0</v>
          </cell>
        </row>
        <row r="666">
          <cell r="N666">
            <v>0</v>
          </cell>
          <cell r="O666">
            <v>0</v>
          </cell>
          <cell r="P666">
            <v>0</v>
          </cell>
          <cell r="Q666">
            <v>0</v>
          </cell>
          <cell r="R666">
            <v>0</v>
          </cell>
          <cell r="S666">
            <v>0</v>
          </cell>
          <cell r="T666">
            <v>0</v>
          </cell>
        </row>
        <row r="667">
          <cell r="N667">
            <v>0</v>
          </cell>
          <cell r="O667">
            <v>0</v>
          </cell>
          <cell r="P667">
            <v>0</v>
          </cell>
          <cell r="Q667">
            <v>0</v>
          </cell>
          <cell r="R667">
            <v>0</v>
          </cell>
          <cell r="S667">
            <v>0</v>
          </cell>
          <cell r="T667">
            <v>0</v>
          </cell>
        </row>
        <row r="668">
          <cell r="N668">
            <v>0</v>
          </cell>
          <cell r="O668">
            <v>0</v>
          </cell>
          <cell r="P668">
            <v>0</v>
          </cell>
          <cell r="Q668">
            <v>0</v>
          </cell>
          <cell r="R668">
            <v>0</v>
          </cell>
          <cell r="S668">
            <v>0</v>
          </cell>
          <cell r="T668">
            <v>0</v>
          </cell>
        </row>
        <row r="669">
          <cell r="N669">
            <v>0</v>
          </cell>
          <cell r="O669">
            <v>0</v>
          </cell>
          <cell r="P669">
            <v>0</v>
          </cell>
          <cell r="Q669">
            <v>0</v>
          </cell>
          <cell r="R669">
            <v>0</v>
          </cell>
          <cell r="S669">
            <v>0</v>
          </cell>
          <cell r="T669">
            <v>0</v>
          </cell>
        </row>
        <row r="670">
          <cell r="N670">
            <v>0</v>
          </cell>
          <cell r="O670">
            <v>0</v>
          </cell>
          <cell r="P670">
            <v>0</v>
          </cell>
          <cell r="Q670">
            <v>0</v>
          </cell>
          <cell r="R670">
            <v>0</v>
          </cell>
          <cell r="S670">
            <v>0</v>
          </cell>
          <cell r="T670">
            <v>0</v>
          </cell>
        </row>
        <row r="671">
          <cell r="N671">
            <v>0</v>
          </cell>
          <cell r="O671">
            <v>0</v>
          </cell>
          <cell r="P671">
            <v>0</v>
          </cell>
          <cell r="Q671">
            <v>0</v>
          </cell>
          <cell r="R671">
            <v>0</v>
          </cell>
          <cell r="S671">
            <v>0</v>
          </cell>
          <cell r="T671">
            <v>0</v>
          </cell>
        </row>
        <row r="672">
          <cell r="N672">
            <v>0</v>
          </cell>
          <cell r="O672">
            <v>0</v>
          </cell>
          <cell r="P672">
            <v>0</v>
          </cell>
          <cell r="Q672">
            <v>0</v>
          </cell>
          <cell r="R672">
            <v>0</v>
          </cell>
          <cell r="S672">
            <v>0</v>
          </cell>
          <cell r="T672">
            <v>0</v>
          </cell>
        </row>
        <row r="673">
          <cell r="N673">
            <v>0</v>
          </cell>
          <cell r="O673">
            <v>0</v>
          </cell>
          <cell r="P673">
            <v>0</v>
          </cell>
          <cell r="Q673">
            <v>0</v>
          </cell>
          <cell r="R673">
            <v>0</v>
          </cell>
          <cell r="S673">
            <v>0</v>
          </cell>
          <cell r="T673">
            <v>0</v>
          </cell>
        </row>
        <row r="674">
          <cell r="N674">
            <v>0</v>
          </cell>
          <cell r="O674">
            <v>0</v>
          </cell>
          <cell r="P674">
            <v>0</v>
          </cell>
          <cell r="Q674">
            <v>0</v>
          </cell>
          <cell r="R674">
            <v>0</v>
          </cell>
          <cell r="S674">
            <v>0</v>
          </cell>
          <cell r="T674">
            <v>0</v>
          </cell>
        </row>
        <row r="675">
          <cell r="N675">
            <v>0</v>
          </cell>
          <cell r="O675">
            <v>0</v>
          </cell>
          <cell r="P675">
            <v>0</v>
          </cell>
          <cell r="Q675">
            <v>0</v>
          </cell>
          <cell r="R675">
            <v>0</v>
          </cell>
          <cell r="S675">
            <v>0</v>
          </cell>
          <cell r="T675">
            <v>0</v>
          </cell>
        </row>
        <row r="676">
          <cell r="N676">
            <v>0</v>
          </cell>
          <cell r="O676">
            <v>0</v>
          </cell>
          <cell r="P676">
            <v>0</v>
          </cell>
          <cell r="Q676">
            <v>0</v>
          </cell>
          <cell r="R676">
            <v>0</v>
          </cell>
          <cell r="S676">
            <v>0</v>
          </cell>
          <cell r="T676">
            <v>0</v>
          </cell>
        </row>
        <row r="677">
          <cell r="N677">
            <v>0</v>
          </cell>
          <cell r="O677">
            <v>0</v>
          </cell>
          <cell r="P677">
            <v>0</v>
          </cell>
          <cell r="Q677">
            <v>0</v>
          </cell>
          <cell r="R677">
            <v>0</v>
          </cell>
          <cell r="S677">
            <v>0</v>
          </cell>
          <cell r="T677">
            <v>0</v>
          </cell>
        </row>
        <row r="678">
          <cell r="N678">
            <v>0</v>
          </cell>
          <cell r="O678">
            <v>0</v>
          </cell>
          <cell r="P678">
            <v>0</v>
          </cell>
          <cell r="Q678">
            <v>0</v>
          </cell>
          <cell r="R678">
            <v>0</v>
          </cell>
          <cell r="S678">
            <v>0</v>
          </cell>
          <cell r="T678">
            <v>0</v>
          </cell>
        </row>
        <row r="679">
          <cell r="N679">
            <v>0</v>
          </cell>
          <cell r="O679">
            <v>0</v>
          </cell>
          <cell r="P679">
            <v>0</v>
          </cell>
          <cell r="Q679">
            <v>0</v>
          </cell>
          <cell r="R679">
            <v>0</v>
          </cell>
          <cell r="S679">
            <v>0</v>
          </cell>
          <cell r="T679">
            <v>0</v>
          </cell>
        </row>
        <row r="680">
          <cell r="N680">
            <v>0</v>
          </cell>
          <cell r="O680">
            <v>0</v>
          </cell>
          <cell r="P680">
            <v>0</v>
          </cell>
          <cell r="Q680">
            <v>0</v>
          </cell>
          <cell r="R680">
            <v>0</v>
          </cell>
          <cell r="S680">
            <v>0</v>
          </cell>
          <cell r="T680">
            <v>0</v>
          </cell>
        </row>
        <row r="681">
          <cell r="N681">
            <v>0</v>
          </cell>
          <cell r="O681">
            <v>0</v>
          </cell>
          <cell r="P681">
            <v>0</v>
          </cell>
          <cell r="Q681">
            <v>0</v>
          </cell>
          <cell r="R681">
            <v>0</v>
          </cell>
          <cell r="S681">
            <v>0</v>
          </cell>
          <cell r="T681">
            <v>0</v>
          </cell>
        </row>
        <row r="682">
          <cell r="N682">
            <v>0</v>
          </cell>
          <cell r="O682">
            <v>0</v>
          </cell>
          <cell r="P682">
            <v>0</v>
          </cell>
          <cell r="Q682">
            <v>0</v>
          </cell>
          <cell r="R682">
            <v>0</v>
          </cell>
          <cell r="S682">
            <v>0</v>
          </cell>
          <cell r="T682">
            <v>0</v>
          </cell>
        </row>
        <row r="683">
          <cell r="N683">
            <v>0</v>
          </cell>
          <cell r="O683">
            <v>0</v>
          </cell>
          <cell r="P683">
            <v>0</v>
          </cell>
          <cell r="Q683">
            <v>0</v>
          </cell>
          <cell r="R683">
            <v>0</v>
          </cell>
          <cell r="S683">
            <v>0</v>
          </cell>
          <cell r="T683">
            <v>0</v>
          </cell>
        </row>
        <row r="684">
          <cell r="N684">
            <v>0</v>
          </cell>
          <cell r="O684">
            <v>0</v>
          </cell>
          <cell r="P684">
            <v>0</v>
          </cell>
          <cell r="Q684">
            <v>0</v>
          </cell>
          <cell r="R684">
            <v>0</v>
          </cell>
          <cell r="S684">
            <v>0</v>
          </cell>
          <cell r="T684">
            <v>0</v>
          </cell>
        </row>
        <row r="685">
          <cell r="N685">
            <v>0</v>
          </cell>
          <cell r="O685">
            <v>0</v>
          </cell>
          <cell r="P685">
            <v>0</v>
          </cell>
          <cell r="Q685">
            <v>0</v>
          </cell>
          <cell r="R685">
            <v>0</v>
          </cell>
          <cell r="S685">
            <v>0</v>
          </cell>
          <cell r="T685">
            <v>0</v>
          </cell>
        </row>
        <row r="686">
          <cell r="N686">
            <v>0</v>
          </cell>
          <cell r="O686">
            <v>0</v>
          </cell>
          <cell r="P686">
            <v>0</v>
          </cell>
          <cell r="Q686">
            <v>0</v>
          </cell>
          <cell r="R686">
            <v>0</v>
          </cell>
          <cell r="S686">
            <v>0</v>
          </cell>
          <cell r="T686">
            <v>0</v>
          </cell>
        </row>
        <row r="687">
          <cell r="N687">
            <v>0</v>
          </cell>
          <cell r="O687">
            <v>0</v>
          </cell>
          <cell r="P687">
            <v>0</v>
          </cell>
          <cell r="Q687">
            <v>0</v>
          </cell>
          <cell r="R687">
            <v>0</v>
          </cell>
          <cell r="S687">
            <v>0</v>
          </cell>
          <cell r="T687">
            <v>0</v>
          </cell>
        </row>
        <row r="688">
          <cell r="N688">
            <v>0</v>
          </cell>
          <cell r="O688">
            <v>0</v>
          </cell>
          <cell r="P688">
            <v>0</v>
          </cell>
          <cell r="Q688">
            <v>0</v>
          </cell>
          <cell r="R688">
            <v>0</v>
          </cell>
          <cell r="S688">
            <v>0</v>
          </cell>
          <cell r="T688">
            <v>0</v>
          </cell>
        </row>
        <row r="689">
          <cell r="N689">
            <v>0</v>
          </cell>
          <cell r="O689">
            <v>0</v>
          </cell>
          <cell r="P689">
            <v>0</v>
          </cell>
          <cell r="Q689">
            <v>0</v>
          </cell>
          <cell r="R689">
            <v>0</v>
          </cell>
          <cell r="S689">
            <v>0</v>
          </cell>
          <cell r="T689">
            <v>0</v>
          </cell>
        </row>
        <row r="690">
          <cell r="N690">
            <v>0</v>
          </cell>
          <cell r="O690">
            <v>0</v>
          </cell>
          <cell r="P690">
            <v>0</v>
          </cell>
          <cell r="Q690">
            <v>0</v>
          </cell>
          <cell r="R690">
            <v>0</v>
          </cell>
          <cell r="S690">
            <v>0</v>
          </cell>
          <cell r="T690">
            <v>0</v>
          </cell>
        </row>
        <row r="691">
          <cell r="N691">
            <v>0</v>
          </cell>
          <cell r="O691">
            <v>0</v>
          </cell>
          <cell r="P691">
            <v>0</v>
          </cell>
          <cell r="Q691">
            <v>0</v>
          </cell>
          <cell r="R691">
            <v>0</v>
          </cell>
          <cell r="S691">
            <v>0</v>
          </cell>
          <cell r="T691">
            <v>0</v>
          </cell>
        </row>
        <row r="692">
          <cell r="N692">
            <v>0</v>
          </cell>
          <cell r="O692">
            <v>0</v>
          </cell>
          <cell r="P692">
            <v>0</v>
          </cell>
          <cell r="Q692">
            <v>0</v>
          </cell>
          <cell r="R692">
            <v>0</v>
          </cell>
          <cell r="S692">
            <v>0</v>
          </cell>
          <cell r="T692">
            <v>0</v>
          </cell>
        </row>
        <row r="693">
          <cell r="N693">
            <v>0</v>
          </cell>
          <cell r="O693">
            <v>0</v>
          </cell>
          <cell r="P693">
            <v>0</v>
          </cell>
          <cell r="Q693">
            <v>0</v>
          </cell>
          <cell r="R693">
            <v>0</v>
          </cell>
          <cell r="S693">
            <v>0</v>
          </cell>
          <cell r="T693">
            <v>0</v>
          </cell>
        </row>
        <row r="694">
          <cell r="N694">
            <v>0</v>
          </cell>
          <cell r="O694">
            <v>0</v>
          </cell>
          <cell r="P694">
            <v>0</v>
          </cell>
          <cell r="Q694">
            <v>0</v>
          </cell>
          <cell r="R694">
            <v>0</v>
          </cell>
          <cell r="S694">
            <v>0</v>
          </cell>
          <cell r="T694">
            <v>0</v>
          </cell>
        </row>
        <row r="695">
          <cell r="N695">
            <v>0</v>
          </cell>
          <cell r="O695">
            <v>0</v>
          </cell>
          <cell r="P695">
            <v>0</v>
          </cell>
          <cell r="Q695">
            <v>0</v>
          </cell>
          <cell r="R695">
            <v>0</v>
          </cell>
          <cell r="S695">
            <v>0</v>
          </cell>
          <cell r="T695">
            <v>0</v>
          </cell>
        </row>
        <row r="696">
          <cell r="N696">
            <v>0</v>
          </cell>
          <cell r="O696">
            <v>0</v>
          </cell>
          <cell r="P696">
            <v>0</v>
          </cell>
          <cell r="Q696">
            <v>0</v>
          </cell>
          <cell r="R696">
            <v>0</v>
          </cell>
          <cell r="S696">
            <v>0</v>
          </cell>
          <cell r="T696">
            <v>0</v>
          </cell>
        </row>
        <row r="697">
          <cell r="N697">
            <v>0</v>
          </cell>
          <cell r="O697">
            <v>0</v>
          </cell>
          <cell r="P697">
            <v>0</v>
          </cell>
          <cell r="Q697">
            <v>0</v>
          </cell>
          <cell r="R697">
            <v>0</v>
          </cell>
          <cell r="S697">
            <v>0</v>
          </cell>
          <cell r="T697">
            <v>0</v>
          </cell>
        </row>
        <row r="698">
          <cell r="N698">
            <v>0</v>
          </cell>
          <cell r="O698">
            <v>0</v>
          </cell>
          <cell r="P698">
            <v>0</v>
          </cell>
          <cell r="Q698">
            <v>0</v>
          </cell>
          <cell r="R698">
            <v>0</v>
          </cell>
          <cell r="S698">
            <v>0</v>
          </cell>
          <cell r="T698">
            <v>0</v>
          </cell>
        </row>
        <row r="699">
          <cell r="N699">
            <v>0</v>
          </cell>
          <cell r="O699">
            <v>0</v>
          </cell>
          <cell r="P699">
            <v>0</v>
          </cell>
          <cell r="Q699">
            <v>0</v>
          </cell>
          <cell r="R699">
            <v>0</v>
          </cell>
          <cell r="S699">
            <v>0</v>
          </cell>
          <cell r="T699">
            <v>0</v>
          </cell>
        </row>
        <row r="700">
          <cell r="N700">
            <v>0</v>
          </cell>
          <cell r="O700">
            <v>0</v>
          </cell>
          <cell r="P700">
            <v>0</v>
          </cell>
          <cell r="Q700">
            <v>0</v>
          </cell>
          <cell r="R700">
            <v>0</v>
          </cell>
          <cell r="S700">
            <v>0</v>
          </cell>
          <cell r="T700">
            <v>0</v>
          </cell>
        </row>
        <row r="701">
          <cell r="N701">
            <v>0</v>
          </cell>
          <cell r="O701">
            <v>0</v>
          </cell>
          <cell r="P701">
            <v>0</v>
          </cell>
          <cell r="Q701">
            <v>0</v>
          </cell>
          <cell r="R701">
            <v>0</v>
          </cell>
          <cell r="S701">
            <v>0</v>
          </cell>
          <cell r="T701">
            <v>0</v>
          </cell>
        </row>
        <row r="702">
          <cell r="N702">
            <v>0</v>
          </cell>
          <cell r="O702">
            <v>0</v>
          </cell>
          <cell r="P702">
            <v>0</v>
          </cell>
          <cell r="Q702">
            <v>0</v>
          </cell>
          <cell r="R702">
            <v>0</v>
          </cell>
          <cell r="S702">
            <v>0</v>
          </cell>
          <cell r="T702">
            <v>0</v>
          </cell>
        </row>
        <row r="703">
          <cell r="N703">
            <v>0</v>
          </cell>
          <cell r="O703">
            <v>0</v>
          </cell>
          <cell r="P703">
            <v>0</v>
          </cell>
          <cell r="Q703">
            <v>0</v>
          </cell>
          <cell r="R703">
            <v>0</v>
          </cell>
          <cell r="S703">
            <v>0</v>
          </cell>
          <cell r="T703">
            <v>0</v>
          </cell>
        </row>
        <row r="704">
          <cell r="N704">
            <v>0</v>
          </cell>
          <cell r="O704">
            <v>0</v>
          </cell>
          <cell r="P704">
            <v>0</v>
          </cell>
          <cell r="Q704">
            <v>0</v>
          </cell>
          <cell r="R704">
            <v>0</v>
          </cell>
          <cell r="S704">
            <v>0</v>
          </cell>
          <cell r="T704">
            <v>0</v>
          </cell>
        </row>
        <row r="705">
          <cell r="N705">
            <v>0</v>
          </cell>
          <cell r="O705">
            <v>0</v>
          </cell>
          <cell r="P705">
            <v>0</v>
          </cell>
          <cell r="Q705">
            <v>0</v>
          </cell>
          <cell r="R705">
            <v>0</v>
          </cell>
          <cell r="S705">
            <v>0</v>
          </cell>
          <cell r="T705">
            <v>0</v>
          </cell>
        </row>
        <row r="706">
          <cell r="N706">
            <v>0</v>
          </cell>
          <cell r="O706">
            <v>0</v>
          </cell>
          <cell r="P706">
            <v>0</v>
          </cell>
          <cell r="Q706">
            <v>0</v>
          </cell>
          <cell r="R706">
            <v>0</v>
          </cell>
          <cell r="S706">
            <v>0</v>
          </cell>
          <cell r="T706">
            <v>0</v>
          </cell>
        </row>
        <row r="707">
          <cell r="N707">
            <v>0</v>
          </cell>
          <cell r="O707">
            <v>0</v>
          </cell>
          <cell r="P707">
            <v>0</v>
          </cell>
          <cell r="Q707">
            <v>0</v>
          </cell>
          <cell r="R707">
            <v>0</v>
          </cell>
          <cell r="S707">
            <v>0</v>
          </cell>
          <cell r="T707">
            <v>0</v>
          </cell>
        </row>
        <row r="708">
          <cell r="N708">
            <v>0</v>
          </cell>
          <cell r="O708">
            <v>0</v>
          </cell>
          <cell r="P708">
            <v>0</v>
          </cell>
          <cell r="Q708">
            <v>0</v>
          </cell>
          <cell r="R708">
            <v>0</v>
          </cell>
          <cell r="S708">
            <v>0</v>
          </cell>
          <cell r="T708">
            <v>0</v>
          </cell>
        </row>
        <row r="709">
          <cell r="N709">
            <v>0</v>
          </cell>
          <cell r="O709">
            <v>0</v>
          </cell>
          <cell r="P709">
            <v>0</v>
          </cell>
          <cell r="Q709">
            <v>0</v>
          </cell>
          <cell r="R709">
            <v>0</v>
          </cell>
          <cell r="S709">
            <v>0</v>
          </cell>
          <cell r="T709">
            <v>0</v>
          </cell>
        </row>
        <row r="710">
          <cell r="N710">
            <v>0</v>
          </cell>
          <cell r="O710">
            <v>0</v>
          </cell>
          <cell r="P710">
            <v>0</v>
          </cell>
          <cell r="Q710">
            <v>0</v>
          </cell>
          <cell r="R710">
            <v>0</v>
          </cell>
          <cell r="S710">
            <v>0</v>
          </cell>
          <cell r="T710">
            <v>0</v>
          </cell>
        </row>
        <row r="711">
          <cell r="N711">
            <v>0</v>
          </cell>
          <cell r="O711">
            <v>0</v>
          </cell>
          <cell r="P711">
            <v>0</v>
          </cell>
          <cell r="Q711">
            <v>0</v>
          </cell>
          <cell r="R711">
            <v>0</v>
          </cell>
          <cell r="S711">
            <v>0</v>
          </cell>
          <cell r="T711">
            <v>0</v>
          </cell>
        </row>
        <row r="712">
          <cell r="N712">
            <v>0</v>
          </cell>
          <cell r="O712">
            <v>0</v>
          </cell>
          <cell r="P712">
            <v>0</v>
          </cell>
          <cell r="Q712">
            <v>0</v>
          </cell>
          <cell r="R712">
            <v>0</v>
          </cell>
          <cell r="S712">
            <v>0</v>
          </cell>
          <cell r="T712">
            <v>0</v>
          </cell>
        </row>
        <row r="713">
          <cell r="N713">
            <v>0</v>
          </cell>
          <cell r="O713">
            <v>0</v>
          </cell>
          <cell r="P713">
            <v>0</v>
          </cell>
          <cell r="Q713">
            <v>0</v>
          </cell>
          <cell r="R713">
            <v>0</v>
          </cell>
          <cell r="S713">
            <v>0</v>
          </cell>
          <cell r="T713">
            <v>0</v>
          </cell>
        </row>
        <row r="714">
          <cell r="N714">
            <v>0</v>
          </cell>
          <cell r="O714">
            <v>0</v>
          </cell>
          <cell r="P714">
            <v>0</v>
          </cell>
          <cell r="Q714">
            <v>0</v>
          </cell>
          <cell r="R714">
            <v>0</v>
          </cell>
          <cell r="S714">
            <v>0</v>
          </cell>
          <cell r="T714">
            <v>0</v>
          </cell>
        </row>
        <row r="715">
          <cell r="N715">
            <v>0</v>
          </cell>
          <cell r="O715">
            <v>0</v>
          </cell>
          <cell r="P715">
            <v>0</v>
          </cell>
          <cell r="Q715">
            <v>0</v>
          </cell>
          <cell r="R715">
            <v>0</v>
          </cell>
          <cell r="S715">
            <v>0</v>
          </cell>
          <cell r="T715">
            <v>0</v>
          </cell>
        </row>
        <row r="716">
          <cell r="N716">
            <v>0</v>
          </cell>
          <cell r="O716">
            <v>0</v>
          </cell>
          <cell r="P716">
            <v>0</v>
          </cell>
          <cell r="Q716">
            <v>0</v>
          </cell>
          <cell r="R716">
            <v>0</v>
          </cell>
          <cell r="S716">
            <v>0</v>
          </cell>
          <cell r="T716">
            <v>0</v>
          </cell>
        </row>
        <row r="717">
          <cell r="N717">
            <v>0</v>
          </cell>
          <cell r="O717">
            <v>0</v>
          </cell>
          <cell r="P717">
            <v>0</v>
          </cell>
          <cell r="Q717">
            <v>0</v>
          </cell>
          <cell r="R717">
            <v>0</v>
          </cell>
          <cell r="S717">
            <v>0</v>
          </cell>
          <cell r="T717">
            <v>0</v>
          </cell>
        </row>
        <row r="718">
          <cell r="N718">
            <v>0</v>
          </cell>
          <cell r="O718">
            <v>0</v>
          </cell>
          <cell r="P718">
            <v>0</v>
          </cell>
          <cell r="Q718">
            <v>0</v>
          </cell>
          <cell r="R718">
            <v>0</v>
          </cell>
          <cell r="S718">
            <v>0</v>
          </cell>
          <cell r="T718">
            <v>0</v>
          </cell>
        </row>
        <row r="719">
          <cell r="N719">
            <v>0</v>
          </cell>
          <cell r="O719">
            <v>0</v>
          </cell>
          <cell r="P719">
            <v>0</v>
          </cell>
          <cell r="Q719">
            <v>0</v>
          </cell>
          <cell r="R719">
            <v>0</v>
          </cell>
          <cell r="S719">
            <v>0</v>
          </cell>
          <cell r="T719">
            <v>0</v>
          </cell>
        </row>
        <row r="720">
          <cell r="N720">
            <v>0</v>
          </cell>
          <cell r="O720">
            <v>0</v>
          </cell>
          <cell r="P720">
            <v>0</v>
          </cell>
          <cell r="Q720">
            <v>0</v>
          </cell>
          <cell r="R720">
            <v>0</v>
          </cell>
          <cell r="S720">
            <v>0</v>
          </cell>
          <cell r="T720">
            <v>0</v>
          </cell>
        </row>
        <row r="721">
          <cell r="N721">
            <v>0</v>
          </cell>
          <cell r="O721">
            <v>0</v>
          </cell>
          <cell r="P721">
            <v>0</v>
          </cell>
          <cell r="Q721">
            <v>0</v>
          </cell>
          <cell r="R721">
            <v>0</v>
          </cell>
          <cell r="S721">
            <v>0</v>
          </cell>
          <cell r="T721">
            <v>0</v>
          </cell>
        </row>
        <row r="722">
          <cell r="N722">
            <v>0</v>
          </cell>
          <cell r="O722">
            <v>0</v>
          </cell>
          <cell r="P722">
            <v>0</v>
          </cell>
          <cell r="Q722">
            <v>0</v>
          </cell>
          <cell r="R722">
            <v>0</v>
          </cell>
          <cell r="S722">
            <v>0</v>
          </cell>
          <cell r="T722">
            <v>0</v>
          </cell>
        </row>
        <row r="723">
          <cell r="N723">
            <v>0</v>
          </cell>
          <cell r="O723">
            <v>0</v>
          </cell>
          <cell r="P723">
            <v>0</v>
          </cell>
          <cell r="Q723">
            <v>0</v>
          </cell>
          <cell r="R723">
            <v>0</v>
          </cell>
          <cell r="S723">
            <v>0</v>
          </cell>
          <cell r="T723">
            <v>0</v>
          </cell>
        </row>
        <row r="724">
          <cell r="N724">
            <v>0</v>
          </cell>
          <cell r="O724">
            <v>0</v>
          </cell>
          <cell r="P724">
            <v>0</v>
          </cell>
          <cell r="Q724">
            <v>0</v>
          </cell>
          <cell r="R724">
            <v>0</v>
          </cell>
          <cell r="S724">
            <v>0</v>
          </cell>
          <cell r="T724">
            <v>0</v>
          </cell>
        </row>
        <row r="725">
          <cell r="N725">
            <v>0</v>
          </cell>
          <cell r="O725">
            <v>0</v>
          </cell>
          <cell r="P725">
            <v>0</v>
          </cell>
          <cell r="Q725">
            <v>0</v>
          </cell>
          <cell r="R725">
            <v>0</v>
          </cell>
          <cell r="S725">
            <v>0</v>
          </cell>
          <cell r="T725">
            <v>0</v>
          </cell>
        </row>
        <row r="726">
          <cell r="N726">
            <v>0</v>
          </cell>
          <cell r="O726">
            <v>0</v>
          </cell>
          <cell r="P726">
            <v>0</v>
          </cell>
          <cell r="Q726">
            <v>0</v>
          </cell>
          <cell r="R726">
            <v>0</v>
          </cell>
          <cell r="S726">
            <v>0</v>
          </cell>
          <cell r="T726">
            <v>0</v>
          </cell>
        </row>
        <row r="727">
          <cell r="N727">
            <v>0</v>
          </cell>
          <cell r="O727">
            <v>0</v>
          </cell>
          <cell r="P727">
            <v>0</v>
          </cell>
          <cell r="Q727">
            <v>0</v>
          </cell>
          <cell r="R727">
            <v>0</v>
          </cell>
          <cell r="S727">
            <v>0</v>
          </cell>
          <cell r="T727">
            <v>0</v>
          </cell>
        </row>
        <row r="728">
          <cell r="N728">
            <v>0</v>
          </cell>
          <cell r="O728">
            <v>0</v>
          </cell>
          <cell r="P728">
            <v>0</v>
          </cell>
          <cell r="Q728">
            <v>0</v>
          </cell>
          <cell r="R728">
            <v>0</v>
          </cell>
          <cell r="S728">
            <v>0</v>
          </cell>
          <cell r="T728">
            <v>0</v>
          </cell>
        </row>
        <row r="729">
          <cell r="N729">
            <v>0</v>
          </cell>
          <cell r="O729">
            <v>0</v>
          </cell>
          <cell r="P729">
            <v>0</v>
          </cell>
          <cell r="Q729">
            <v>0</v>
          </cell>
          <cell r="R729">
            <v>0</v>
          </cell>
          <cell r="S729">
            <v>0</v>
          </cell>
          <cell r="T729">
            <v>0</v>
          </cell>
        </row>
        <row r="730">
          <cell r="N730">
            <v>0</v>
          </cell>
          <cell r="O730">
            <v>0</v>
          </cell>
          <cell r="P730">
            <v>0</v>
          </cell>
          <cell r="Q730">
            <v>0</v>
          </cell>
          <cell r="R730">
            <v>0</v>
          </cell>
          <cell r="S730">
            <v>0</v>
          </cell>
          <cell r="T730">
            <v>0</v>
          </cell>
        </row>
        <row r="731">
          <cell r="N731">
            <v>0</v>
          </cell>
          <cell r="O731">
            <v>0</v>
          </cell>
          <cell r="P731">
            <v>0</v>
          </cell>
          <cell r="Q731">
            <v>0</v>
          </cell>
          <cell r="R731">
            <v>0</v>
          </cell>
          <cell r="S731">
            <v>0</v>
          </cell>
          <cell r="T731">
            <v>0</v>
          </cell>
        </row>
        <row r="732">
          <cell r="N732">
            <v>0</v>
          </cell>
          <cell r="O732">
            <v>0</v>
          </cell>
          <cell r="P732">
            <v>0</v>
          </cell>
          <cell r="Q732">
            <v>0</v>
          </cell>
          <cell r="R732">
            <v>0</v>
          </cell>
          <cell r="S732">
            <v>0</v>
          </cell>
          <cell r="T732">
            <v>0</v>
          </cell>
        </row>
        <row r="733">
          <cell r="N733">
            <v>0</v>
          </cell>
          <cell r="O733">
            <v>0</v>
          </cell>
          <cell r="P733">
            <v>0</v>
          </cell>
          <cell r="Q733">
            <v>0</v>
          </cell>
          <cell r="R733">
            <v>0</v>
          </cell>
          <cell r="S733">
            <v>0</v>
          </cell>
          <cell r="T733">
            <v>0</v>
          </cell>
        </row>
        <row r="734">
          <cell r="N734">
            <v>0</v>
          </cell>
          <cell r="O734">
            <v>0</v>
          </cell>
          <cell r="P734">
            <v>0</v>
          </cell>
          <cell r="Q734">
            <v>0</v>
          </cell>
          <cell r="R734">
            <v>0</v>
          </cell>
          <cell r="S734">
            <v>0</v>
          </cell>
          <cell r="T734">
            <v>0</v>
          </cell>
        </row>
        <row r="735">
          <cell r="N735">
            <v>0</v>
          </cell>
          <cell r="O735">
            <v>0</v>
          </cell>
          <cell r="P735">
            <v>0</v>
          </cell>
          <cell r="Q735">
            <v>0</v>
          </cell>
          <cell r="R735">
            <v>0</v>
          </cell>
          <cell r="S735">
            <v>0</v>
          </cell>
          <cell r="T735">
            <v>0</v>
          </cell>
        </row>
        <row r="736">
          <cell r="N736">
            <v>0</v>
          </cell>
          <cell r="O736">
            <v>0</v>
          </cell>
          <cell r="P736">
            <v>0</v>
          </cell>
          <cell r="Q736">
            <v>0</v>
          </cell>
          <cell r="R736">
            <v>0</v>
          </cell>
          <cell r="S736">
            <v>0</v>
          </cell>
          <cell r="T736">
            <v>0</v>
          </cell>
        </row>
        <row r="737">
          <cell r="N737">
            <v>0</v>
          </cell>
          <cell r="O737">
            <v>0</v>
          </cell>
          <cell r="P737">
            <v>0</v>
          </cell>
          <cell r="Q737">
            <v>0</v>
          </cell>
          <cell r="R737">
            <v>0</v>
          </cell>
          <cell r="S737">
            <v>0</v>
          </cell>
          <cell r="T737">
            <v>0</v>
          </cell>
        </row>
        <row r="738">
          <cell r="N738">
            <v>0</v>
          </cell>
          <cell r="O738">
            <v>0</v>
          </cell>
          <cell r="P738">
            <v>0</v>
          </cell>
          <cell r="Q738">
            <v>0</v>
          </cell>
          <cell r="R738">
            <v>0</v>
          </cell>
          <cell r="S738">
            <v>0</v>
          </cell>
          <cell r="T738">
            <v>0</v>
          </cell>
        </row>
        <row r="739">
          <cell r="N739">
            <v>0</v>
          </cell>
          <cell r="O739">
            <v>0</v>
          </cell>
          <cell r="P739">
            <v>0</v>
          </cell>
          <cell r="Q739">
            <v>0</v>
          </cell>
          <cell r="R739">
            <v>0</v>
          </cell>
          <cell r="S739">
            <v>0</v>
          </cell>
          <cell r="T739">
            <v>0</v>
          </cell>
        </row>
        <row r="740">
          <cell r="N740">
            <v>0</v>
          </cell>
          <cell r="O740">
            <v>0</v>
          </cell>
          <cell r="P740">
            <v>0</v>
          </cell>
          <cell r="Q740">
            <v>0</v>
          </cell>
          <cell r="R740">
            <v>0</v>
          </cell>
          <cell r="S740">
            <v>0</v>
          </cell>
          <cell r="T740">
            <v>0</v>
          </cell>
        </row>
        <row r="741">
          <cell r="N741">
            <v>0</v>
          </cell>
          <cell r="O741">
            <v>0</v>
          </cell>
          <cell r="P741">
            <v>0</v>
          </cell>
          <cell r="Q741">
            <v>0</v>
          </cell>
          <cell r="R741">
            <v>0</v>
          </cell>
          <cell r="S741">
            <v>0</v>
          </cell>
          <cell r="T741">
            <v>0</v>
          </cell>
        </row>
        <row r="742">
          <cell r="N742">
            <v>0</v>
          </cell>
          <cell r="O742">
            <v>0</v>
          </cell>
          <cell r="P742">
            <v>0</v>
          </cell>
          <cell r="Q742">
            <v>0</v>
          </cell>
          <cell r="R742">
            <v>0</v>
          </cell>
          <cell r="S742">
            <v>0</v>
          </cell>
          <cell r="T742">
            <v>0</v>
          </cell>
        </row>
        <row r="743">
          <cell r="N743">
            <v>0</v>
          </cell>
          <cell r="O743">
            <v>0</v>
          </cell>
          <cell r="P743">
            <v>0</v>
          </cell>
          <cell r="Q743">
            <v>0</v>
          </cell>
          <cell r="R743">
            <v>0</v>
          </cell>
          <cell r="S743">
            <v>0</v>
          </cell>
          <cell r="T743">
            <v>0</v>
          </cell>
        </row>
        <row r="744">
          <cell r="N744">
            <v>0</v>
          </cell>
          <cell r="O744">
            <v>0</v>
          </cell>
          <cell r="P744">
            <v>0</v>
          </cell>
          <cell r="Q744">
            <v>0</v>
          </cell>
          <cell r="R744">
            <v>0</v>
          </cell>
          <cell r="S744">
            <v>0</v>
          </cell>
          <cell r="T744">
            <v>0</v>
          </cell>
        </row>
        <row r="745">
          <cell r="N745">
            <v>0</v>
          </cell>
          <cell r="O745">
            <v>0</v>
          </cell>
          <cell r="P745">
            <v>0</v>
          </cell>
          <cell r="Q745">
            <v>0</v>
          </cell>
          <cell r="R745">
            <v>0</v>
          </cell>
          <cell r="S745">
            <v>0</v>
          </cell>
          <cell r="T745">
            <v>0</v>
          </cell>
        </row>
        <row r="746">
          <cell r="N746">
            <v>0</v>
          </cell>
          <cell r="O746">
            <v>0</v>
          </cell>
          <cell r="P746">
            <v>0</v>
          </cell>
          <cell r="Q746">
            <v>0</v>
          </cell>
          <cell r="R746">
            <v>0</v>
          </cell>
          <cell r="S746">
            <v>0</v>
          </cell>
          <cell r="T746">
            <v>0</v>
          </cell>
        </row>
        <row r="747">
          <cell r="N747">
            <v>0</v>
          </cell>
          <cell r="O747">
            <v>0</v>
          </cell>
          <cell r="P747">
            <v>0</v>
          </cell>
          <cell r="Q747">
            <v>0</v>
          </cell>
          <cell r="R747">
            <v>0</v>
          </cell>
          <cell r="S747">
            <v>0</v>
          </cell>
          <cell r="T747">
            <v>0</v>
          </cell>
        </row>
        <row r="748">
          <cell r="N748">
            <v>0</v>
          </cell>
          <cell r="O748">
            <v>0</v>
          </cell>
          <cell r="P748">
            <v>0</v>
          </cell>
          <cell r="Q748">
            <v>0</v>
          </cell>
          <cell r="R748">
            <v>0</v>
          </cell>
          <cell r="S748">
            <v>0</v>
          </cell>
          <cell r="T748">
            <v>0</v>
          </cell>
        </row>
        <row r="749">
          <cell r="N749">
            <v>0</v>
          </cell>
          <cell r="O749">
            <v>0</v>
          </cell>
          <cell r="P749">
            <v>0</v>
          </cell>
          <cell r="Q749">
            <v>0</v>
          </cell>
          <cell r="R749">
            <v>0</v>
          </cell>
          <cell r="S749">
            <v>0</v>
          </cell>
          <cell r="T749">
            <v>0</v>
          </cell>
        </row>
        <row r="750">
          <cell r="N750">
            <v>0</v>
          </cell>
          <cell r="O750">
            <v>0</v>
          </cell>
          <cell r="P750">
            <v>0</v>
          </cell>
          <cell r="Q750">
            <v>0</v>
          </cell>
          <cell r="R750">
            <v>0</v>
          </cell>
          <cell r="S750">
            <v>0</v>
          </cell>
          <cell r="T750">
            <v>0</v>
          </cell>
        </row>
        <row r="751">
          <cell r="N751">
            <v>0</v>
          </cell>
          <cell r="O751">
            <v>0</v>
          </cell>
          <cell r="P751">
            <v>0</v>
          </cell>
          <cell r="Q751">
            <v>0</v>
          </cell>
          <cell r="R751">
            <v>0</v>
          </cell>
          <cell r="S751">
            <v>0</v>
          </cell>
          <cell r="T751">
            <v>0</v>
          </cell>
        </row>
        <row r="752">
          <cell r="N752">
            <v>0</v>
          </cell>
          <cell r="O752">
            <v>0</v>
          </cell>
          <cell r="P752">
            <v>0</v>
          </cell>
          <cell r="Q752">
            <v>0</v>
          </cell>
          <cell r="R752">
            <v>0</v>
          </cell>
          <cell r="S752">
            <v>0</v>
          </cell>
          <cell r="T752">
            <v>0</v>
          </cell>
        </row>
        <row r="753">
          <cell r="N753">
            <v>0</v>
          </cell>
          <cell r="O753">
            <v>0</v>
          </cell>
          <cell r="P753">
            <v>0</v>
          </cell>
          <cell r="Q753">
            <v>0</v>
          </cell>
          <cell r="R753">
            <v>0</v>
          </cell>
          <cell r="S753">
            <v>0</v>
          </cell>
          <cell r="T753">
            <v>0</v>
          </cell>
        </row>
        <row r="754">
          <cell r="N754">
            <v>0</v>
          </cell>
          <cell r="O754">
            <v>0</v>
          </cell>
          <cell r="P754">
            <v>0</v>
          </cell>
          <cell r="Q754">
            <v>0</v>
          </cell>
          <cell r="R754">
            <v>0</v>
          </cell>
          <cell r="S754">
            <v>0</v>
          </cell>
          <cell r="T754">
            <v>0</v>
          </cell>
        </row>
        <row r="755">
          <cell r="N755">
            <v>0</v>
          </cell>
          <cell r="O755">
            <v>0</v>
          </cell>
          <cell r="P755">
            <v>0</v>
          </cell>
          <cell r="Q755">
            <v>0</v>
          </cell>
          <cell r="R755">
            <v>0</v>
          </cell>
          <cell r="S755">
            <v>0</v>
          </cell>
          <cell r="T755">
            <v>0</v>
          </cell>
        </row>
        <row r="756">
          <cell r="N756">
            <v>0</v>
          </cell>
          <cell r="O756">
            <v>0</v>
          </cell>
          <cell r="P756">
            <v>0</v>
          </cell>
          <cell r="Q756">
            <v>0</v>
          </cell>
          <cell r="R756">
            <v>0</v>
          </cell>
          <cell r="S756">
            <v>0</v>
          </cell>
          <cell r="T756">
            <v>0</v>
          </cell>
        </row>
        <row r="757">
          <cell r="N757">
            <v>0</v>
          </cell>
          <cell r="O757">
            <v>0</v>
          </cell>
          <cell r="P757">
            <v>0</v>
          </cell>
          <cell r="Q757">
            <v>0</v>
          </cell>
          <cell r="R757">
            <v>0</v>
          </cell>
          <cell r="S757">
            <v>0</v>
          </cell>
          <cell r="T757">
            <v>0</v>
          </cell>
        </row>
        <row r="758">
          <cell r="N758">
            <v>0</v>
          </cell>
          <cell r="O758">
            <v>0</v>
          </cell>
          <cell r="P758">
            <v>0</v>
          </cell>
          <cell r="Q758">
            <v>0</v>
          </cell>
          <cell r="R758">
            <v>0</v>
          </cell>
          <cell r="S758">
            <v>0</v>
          </cell>
          <cell r="T758">
            <v>0</v>
          </cell>
        </row>
        <row r="759">
          <cell r="N759">
            <v>0</v>
          </cell>
          <cell r="O759">
            <v>0</v>
          </cell>
          <cell r="P759">
            <v>0</v>
          </cell>
          <cell r="Q759">
            <v>0</v>
          </cell>
          <cell r="R759">
            <v>0</v>
          </cell>
          <cell r="S759">
            <v>0</v>
          </cell>
          <cell r="T759">
            <v>0</v>
          </cell>
        </row>
        <row r="760">
          <cell r="N760">
            <v>0</v>
          </cell>
          <cell r="O760">
            <v>0</v>
          </cell>
          <cell r="P760">
            <v>0</v>
          </cell>
          <cell r="Q760">
            <v>0</v>
          </cell>
          <cell r="R760">
            <v>0</v>
          </cell>
          <cell r="S760">
            <v>0</v>
          </cell>
          <cell r="T760">
            <v>0</v>
          </cell>
        </row>
        <row r="761">
          <cell r="N761">
            <v>0</v>
          </cell>
          <cell r="O761">
            <v>0</v>
          </cell>
          <cell r="P761">
            <v>0</v>
          </cell>
          <cell r="Q761">
            <v>0</v>
          </cell>
          <cell r="R761">
            <v>0</v>
          </cell>
          <cell r="S761">
            <v>0</v>
          </cell>
          <cell r="T761">
            <v>0</v>
          </cell>
        </row>
        <row r="762">
          <cell r="N762">
            <v>0</v>
          </cell>
          <cell r="O762">
            <v>0</v>
          </cell>
          <cell r="P762">
            <v>0</v>
          </cell>
          <cell r="Q762">
            <v>0</v>
          </cell>
          <cell r="R762">
            <v>0</v>
          </cell>
          <cell r="S762">
            <v>0</v>
          </cell>
          <cell r="T762">
            <v>0</v>
          </cell>
        </row>
        <row r="763">
          <cell r="N763">
            <v>0</v>
          </cell>
          <cell r="O763">
            <v>0</v>
          </cell>
          <cell r="P763">
            <v>0</v>
          </cell>
          <cell r="Q763">
            <v>0</v>
          </cell>
          <cell r="R763">
            <v>0</v>
          </cell>
          <cell r="S763">
            <v>0</v>
          </cell>
          <cell r="T763">
            <v>0</v>
          </cell>
        </row>
        <row r="764">
          <cell r="N764">
            <v>0</v>
          </cell>
          <cell r="O764">
            <v>0</v>
          </cell>
          <cell r="P764">
            <v>0</v>
          </cell>
          <cell r="Q764">
            <v>0</v>
          </cell>
          <cell r="R764">
            <v>0</v>
          </cell>
          <cell r="S764">
            <v>0</v>
          </cell>
          <cell r="T764">
            <v>0</v>
          </cell>
        </row>
        <row r="765">
          <cell r="N765">
            <v>0</v>
          </cell>
          <cell r="O765">
            <v>0</v>
          </cell>
          <cell r="P765">
            <v>0</v>
          </cell>
          <cell r="Q765">
            <v>0</v>
          </cell>
          <cell r="R765">
            <v>0</v>
          </cell>
          <cell r="S765">
            <v>0</v>
          </cell>
          <cell r="T765">
            <v>0</v>
          </cell>
        </row>
        <row r="766">
          <cell r="N766">
            <v>0</v>
          </cell>
          <cell r="O766">
            <v>0</v>
          </cell>
          <cell r="P766">
            <v>0</v>
          </cell>
          <cell r="Q766">
            <v>0</v>
          </cell>
          <cell r="R766">
            <v>0</v>
          </cell>
          <cell r="S766">
            <v>0</v>
          </cell>
          <cell r="T766">
            <v>0</v>
          </cell>
        </row>
        <row r="767">
          <cell r="N767">
            <v>0</v>
          </cell>
          <cell r="O767">
            <v>0</v>
          </cell>
          <cell r="P767">
            <v>0</v>
          </cell>
          <cell r="Q767">
            <v>0</v>
          </cell>
          <cell r="R767">
            <v>0</v>
          </cell>
          <cell r="S767">
            <v>0</v>
          </cell>
          <cell r="T767">
            <v>0</v>
          </cell>
        </row>
        <row r="768">
          <cell r="N768">
            <v>0</v>
          </cell>
          <cell r="O768">
            <v>0</v>
          </cell>
          <cell r="P768">
            <v>0</v>
          </cell>
          <cell r="Q768">
            <v>0</v>
          </cell>
          <cell r="R768">
            <v>0</v>
          </cell>
          <cell r="S768">
            <v>0</v>
          </cell>
          <cell r="T768">
            <v>0</v>
          </cell>
        </row>
        <row r="769">
          <cell r="N769">
            <v>0</v>
          </cell>
          <cell r="O769">
            <v>0</v>
          </cell>
          <cell r="P769">
            <v>0</v>
          </cell>
          <cell r="Q769">
            <v>0</v>
          </cell>
          <cell r="R769">
            <v>0</v>
          </cell>
          <cell r="S769">
            <v>0</v>
          </cell>
          <cell r="T769">
            <v>0</v>
          </cell>
        </row>
        <row r="770">
          <cell r="N770">
            <v>0</v>
          </cell>
          <cell r="O770">
            <v>0</v>
          </cell>
          <cell r="P770">
            <v>0</v>
          </cell>
          <cell r="Q770">
            <v>0</v>
          </cell>
          <cell r="R770">
            <v>0</v>
          </cell>
          <cell r="S770">
            <v>0</v>
          </cell>
          <cell r="T770">
            <v>0</v>
          </cell>
        </row>
        <row r="771">
          <cell r="N771">
            <v>0</v>
          </cell>
          <cell r="O771">
            <v>0</v>
          </cell>
          <cell r="P771">
            <v>0</v>
          </cell>
          <cell r="Q771">
            <v>0</v>
          </cell>
          <cell r="R771">
            <v>0</v>
          </cell>
          <cell r="S771">
            <v>0</v>
          </cell>
          <cell r="T771">
            <v>0</v>
          </cell>
        </row>
        <row r="772">
          <cell r="N772">
            <v>0</v>
          </cell>
          <cell r="O772">
            <v>0</v>
          </cell>
          <cell r="P772">
            <v>0</v>
          </cell>
          <cell r="Q772">
            <v>0</v>
          </cell>
          <cell r="R772">
            <v>0</v>
          </cell>
          <cell r="S772">
            <v>0</v>
          </cell>
          <cell r="T772">
            <v>0</v>
          </cell>
        </row>
        <row r="773">
          <cell r="N773">
            <v>0</v>
          </cell>
          <cell r="O773">
            <v>0</v>
          </cell>
          <cell r="P773">
            <v>0</v>
          </cell>
          <cell r="Q773">
            <v>0</v>
          </cell>
          <cell r="R773">
            <v>0</v>
          </cell>
          <cell r="S773">
            <v>0</v>
          </cell>
          <cell r="T773">
            <v>0</v>
          </cell>
        </row>
        <row r="774">
          <cell r="N774">
            <v>0</v>
          </cell>
          <cell r="O774">
            <v>0</v>
          </cell>
          <cell r="P774">
            <v>0</v>
          </cell>
          <cell r="Q774">
            <v>0</v>
          </cell>
          <cell r="R774">
            <v>0</v>
          </cell>
          <cell r="S774">
            <v>0</v>
          </cell>
          <cell r="T774">
            <v>0</v>
          </cell>
        </row>
        <row r="775">
          <cell r="N775">
            <v>0</v>
          </cell>
          <cell r="O775">
            <v>0</v>
          </cell>
          <cell r="P775">
            <v>0</v>
          </cell>
          <cell r="Q775">
            <v>0</v>
          </cell>
          <cell r="R775">
            <v>0</v>
          </cell>
          <cell r="S775">
            <v>0</v>
          </cell>
          <cell r="T775">
            <v>0</v>
          </cell>
        </row>
        <row r="776">
          <cell r="N776">
            <v>0</v>
          </cell>
          <cell r="O776">
            <v>0</v>
          </cell>
          <cell r="P776">
            <v>0</v>
          </cell>
          <cell r="Q776">
            <v>0</v>
          </cell>
          <cell r="R776">
            <v>0</v>
          </cell>
          <cell r="S776">
            <v>0</v>
          </cell>
          <cell r="T776">
            <v>0</v>
          </cell>
        </row>
        <row r="777">
          <cell r="N777">
            <v>0</v>
          </cell>
          <cell r="O777">
            <v>0</v>
          </cell>
          <cell r="P777">
            <v>0</v>
          </cell>
          <cell r="Q777">
            <v>0</v>
          </cell>
          <cell r="R777">
            <v>0</v>
          </cell>
          <cell r="S777">
            <v>0</v>
          </cell>
          <cell r="T777">
            <v>0</v>
          </cell>
        </row>
        <row r="778">
          <cell r="N778">
            <v>0</v>
          </cell>
          <cell r="O778">
            <v>0</v>
          </cell>
          <cell r="P778">
            <v>0</v>
          </cell>
          <cell r="Q778">
            <v>0</v>
          </cell>
          <cell r="R778">
            <v>0</v>
          </cell>
          <cell r="S778">
            <v>0</v>
          </cell>
          <cell r="T778">
            <v>0</v>
          </cell>
        </row>
        <row r="779">
          <cell r="N779">
            <v>0</v>
          </cell>
          <cell r="O779">
            <v>0</v>
          </cell>
          <cell r="P779">
            <v>0</v>
          </cell>
          <cell r="Q779">
            <v>0</v>
          </cell>
          <cell r="R779">
            <v>0</v>
          </cell>
          <cell r="S779">
            <v>0</v>
          </cell>
          <cell r="T779">
            <v>0</v>
          </cell>
        </row>
        <row r="780">
          <cell r="N780">
            <v>0</v>
          </cell>
          <cell r="O780">
            <v>0</v>
          </cell>
          <cell r="P780">
            <v>0</v>
          </cell>
          <cell r="Q780">
            <v>0</v>
          </cell>
          <cell r="R780">
            <v>0</v>
          </cell>
          <cell r="S780">
            <v>0</v>
          </cell>
          <cell r="T780">
            <v>0</v>
          </cell>
        </row>
        <row r="781">
          <cell r="N781">
            <v>0</v>
          </cell>
          <cell r="O781">
            <v>0</v>
          </cell>
          <cell r="P781">
            <v>0</v>
          </cell>
          <cell r="Q781">
            <v>0</v>
          </cell>
          <cell r="R781">
            <v>0</v>
          </cell>
          <cell r="S781">
            <v>0</v>
          </cell>
          <cell r="T781">
            <v>0</v>
          </cell>
        </row>
        <row r="782">
          <cell r="N782">
            <v>0</v>
          </cell>
          <cell r="O782">
            <v>0</v>
          </cell>
          <cell r="P782">
            <v>0</v>
          </cell>
          <cell r="Q782">
            <v>0</v>
          </cell>
          <cell r="R782">
            <v>0</v>
          </cell>
          <cell r="S782">
            <v>0</v>
          </cell>
          <cell r="T782">
            <v>0</v>
          </cell>
        </row>
        <row r="783">
          <cell r="N783">
            <v>0</v>
          </cell>
          <cell r="O783">
            <v>0</v>
          </cell>
          <cell r="P783">
            <v>0</v>
          </cell>
          <cell r="Q783">
            <v>0</v>
          </cell>
          <cell r="R783">
            <v>0</v>
          </cell>
          <cell r="S783">
            <v>0</v>
          </cell>
          <cell r="T783">
            <v>0</v>
          </cell>
        </row>
        <row r="784">
          <cell r="N784">
            <v>0</v>
          </cell>
          <cell r="O784">
            <v>0</v>
          </cell>
          <cell r="P784">
            <v>0</v>
          </cell>
          <cell r="Q784">
            <v>0</v>
          </cell>
          <cell r="R784">
            <v>0</v>
          </cell>
          <cell r="S784">
            <v>0</v>
          </cell>
          <cell r="T784">
            <v>0</v>
          </cell>
        </row>
        <row r="785">
          <cell r="N785">
            <v>0</v>
          </cell>
          <cell r="O785">
            <v>0</v>
          </cell>
          <cell r="P785">
            <v>0</v>
          </cell>
          <cell r="Q785">
            <v>0</v>
          </cell>
          <cell r="R785">
            <v>0</v>
          </cell>
          <cell r="S785">
            <v>0</v>
          </cell>
          <cell r="T785">
            <v>0</v>
          </cell>
        </row>
        <row r="786">
          <cell r="N786">
            <v>0</v>
          </cell>
          <cell r="O786">
            <v>0</v>
          </cell>
          <cell r="P786">
            <v>0</v>
          </cell>
          <cell r="Q786">
            <v>0</v>
          </cell>
          <cell r="R786">
            <v>0</v>
          </cell>
          <cell r="S786">
            <v>0</v>
          </cell>
          <cell r="T786">
            <v>0</v>
          </cell>
        </row>
        <row r="787">
          <cell r="N787">
            <v>0</v>
          </cell>
          <cell r="O787">
            <v>0</v>
          </cell>
          <cell r="P787">
            <v>0</v>
          </cell>
          <cell r="Q787">
            <v>0</v>
          </cell>
          <cell r="R787">
            <v>0</v>
          </cell>
          <cell r="S787">
            <v>0</v>
          </cell>
          <cell r="T787">
            <v>0</v>
          </cell>
        </row>
        <row r="788">
          <cell r="N788">
            <v>0</v>
          </cell>
          <cell r="O788">
            <v>0</v>
          </cell>
          <cell r="P788">
            <v>0</v>
          </cell>
          <cell r="Q788">
            <v>0</v>
          </cell>
          <cell r="R788">
            <v>0</v>
          </cell>
          <cell r="S788">
            <v>0</v>
          </cell>
          <cell r="T788">
            <v>0</v>
          </cell>
        </row>
        <row r="789">
          <cell r="N789">
            <v>0</v>
          </cell>
          <cell r="O789">
            <v>0</v>
          </cell>
          <cell r="P789">
            <v>0</v>
          </cell>
          <cell r="Q789">
            <v>0</v>
          </cell>
          <cell r="R789">
            <v>0</v>
          </cell>
          <cell r="S789">
            <v>0</v>
          </cell>
          <cell r="T789">
            <v>0</v>
          </cell>
        </row>
        <row r="790">
          <cell r="N790">
            <v>0</v>
          </cell>
          <cell r="O790">
            <v>0</v>
          </cell>
          <cell r="P790">
            <v>0</v>
          </cell>
          <cell r="Q790">
            <v>0</v>
          </cell>
          <cell r="R790">
            <v>0</v>
          </cell>
          <cell r="S790">
            <v>0</v>
          </cell>
          <cell r="T790">
            <v>0</v>
          </cell>
        </row>
        <row r="791">
          <cell r="N791">
            <v>0</v>
          </cell>
          <cell r="O791">
            <v>0</v>
          </cell>
          <cell r="P791">
            <v>0</v>
          </cell>
          <cell r="Q791">
            <v>0</v>
          </cell>
          <cell r="R791">
            <v>0</v>
          </cell>
          <cell r="S791">
            <v>0</v>
          </cell>
          <cell r="T791">
            <v>0</v>
          </cell>
        </row>
        <row r="792">
          <cell r="N792">
            <v>0</v>
          </cell>
          <cell r="O792">
            <v>0</v>
          </cell>
          <cell r="P792">
            <v>0</v>
          </cell>
          <cell r="Q792">
            <v>0</v>
          </cell>
          <cell r="R792">
            <v>0</v>
          </cell>
          <cell r="S792">
            <v>0</v>
          </cell>
          <cell r="T792">
            <v>0</v>
          </cell>
        </row>
        <row r="793">
          <cell r="N793">
            <v>0</v>
          </cell>
          <cell r="O793">
            <v>0</v>
          </cell>
          <cell r="P793">
            <v>0</v>
          </cell>
          <cell r="Q793">
            <v>0</v>
          </cell>
          <cell r="R793">
            <v>0</v>
          </cell>
          <cell r="S793">
            <v>0</v>
          </cell>
          <cell r="T793">
            <v>0</v>
          </cell>
        </row>
        <row r="794">
          <cell r="N794">
            <v>0</v>
          </cell>
          <cell r="O794">
            <v>0</v>
          </cell>
          <cell r="P794">
            <v>0</v>
          </cell>
          <cell r="Q794">
            <v>0</v>
          </cell>
          <cell r="R794">
            <v>0</v>
          </cell>
          <cell r="S794">
            <v>0</v>
          </cell>
          <cell r="T794">
            <v>0</v>
          </cell>
        </row>
        <row r="795">
          <cell r="N795">
            <v>0</v>
          </cell>
          <cell r="O795">
            <v>0</v>
          </cell>
          <cell r="P795">
            <v>0</v>
          </cell>
          <cell r="Q795">
            <v>0</v>
          </cell>
          <cell r="R795">
            <v>0</v>
          </cell>
          <cell r="S795">
            <v>0</v>
          </cell>
          <cell r="T795">
            <v>0</v>
          </cell>
        </row>
        <row r="796">
          <cell r="N796">
            <v>0</v>
          </cell>
          <cell r="O796">
            <v>0</v>
          </cell>
          <cell r="P796">
            <v>0</v>
          </cell>
          <cell r="Q796">
            <v>0</v>
          </cell>
          <cell r="R796">
            <v>0</v>
          </cell>
          <cell r="S796">
            <v>0</v>
          </cell>
          <cell r="T796">
            <v>0</v>
          </cell>
        </row>
        <row r="797">
          <cell r="N797">
            <v>0</v>
          </cell>
          <cell r="O797">
            <v>0</v>
          </cell>
          <cell r="P797">
            <v>0</v>
          </cell>
          <cell r="Q797">
            <v>0</v>
          </cell>
          <cell r="R797">
            <v>0</v>
          </cell>
          <cell r="S797">
            <v>0</v>
          </cell>
          <cell r="T797">
            <v>0</v>
          </cell>
        </row>
        <row r="798">
          <cell r="N798">
            <v>0</v>
          </cell>
          <cell r="O798">
            <v>0</v>
          </cell>
          <cell r="P798">
            <v>0</v>
          </cell>
          <cell r="Q798">
            <v>0</v>
          </cell>
          <cell r="R798">
            <v>0</v>
          </cell>
          <cell r="S798">
            <v>0</v>
          </cell>
          <cell r="T798">
            <v>0</v>
          </cell>
        </row>
        <row r="799">
          <cell r="N799">
            <v>0</v>
          </cell>
          <cell r="O799">
            <v>0</v>
          </cell>
          <cell r="P799">
            <v>0</v>
          </cell>
          <cell r="Q799">
            <v>0</v>
          </cell>
          <cell r="R799">
            <v>0</v>
          </cell>
          <cell r="S799">
            <v>0</v>
          </cell>
          <cell r="T799">
            <v>0</v>
          </cell>
        </row>
        <row r="800">
          <cell r="N800">
            <v>0</v>
          </cell>
          <cell r="O800">
            <v>0</v>
          </cell>
          <cell r="P800">
            <v>0</v>
          </cell>
          <cell r="Q800">
            <v>0</v>
          </cell>
          <cell r="R800">
            <v>0</v>
          </cell>
          <cell r="S800">
            <v>0</v>
          </cell>
          <cell r="T800">
            <v>0</v>
          </cell>
        </row>
        <row r="801">
          <cell r="N801">
            <v>0</v>
          </cell>
          <cell r="O801">
            <v>0</v>
          </cell>
          <cell r="P801">
            <v>0</v>
          </cell>
          <cell r="Q801">
            <v>0</v>
          </cell>
          <cell r="R801">
            <v>0</v>
          </cell>
          <cell r="S801">
            <v>0</v>
          </cell>
          <cell r="T801">
            <v>0</v>
          </cell>
        </row>
        <row r="802">
          <cell r="N802">
            <v>0</v>
          </cell>
          <cell r="O802">
            <v>0</v>
          </cell>
          <cell r="P802">
            <v>0</v>
          </cell>
          <cell r="Q802">
            <v>0</v>
          </cell>
          <cell r="R802">
            <v>0</v>
          </cell>
          <cell r="S802">
            <v>0</v>
          </cell>
          <cell r="T802">
            <v>0</v>
          </cell>
        </row>
        <row r="803">
          <cell r="N803">
            <v>0</v>
          </cell>
          <cell r="O803">
            <v>0</v>
          </cell>
          <cell r="P803">
            <v>0</v>
          </cell>
          <cell r="Q803">
            <v>0</v>
          </cell>
          <cell r="R803">
            <v>0</v>
          </cell>
          <cell r="S803">
            <v>0</v>
          </cell>
          <cell r="T803">
            <v>0</v>
          </cell>
        </row>
        <row r="804">
          <cell r="N804">
            <v>0</v>
          </cell>
          <cell r="O804">
            <v>0</v>
          </cell>
          <cell r="P804">
            <v>0</v>
          </cell>
          <cell r="Q804">
            <v>0</v>
          </cell>
          <cell r="R804">
            <v>0</v>
          </cell>
          <cell r="S804">
            <v>0</v>
          </cell>
          <cell r="T804">
            <v>0</v>
          </cell>
        </row>
        <row r="805">
          <cell r="N805">
            <v>0</v>
          </cell>
          <cell r="O805">
            <v>0</v>
          </cell>
          <cell r="P805">
            <v>0</v>
          </cell>
          <cell r="Q805">
            <v>0</v>
          </cell>
          <cell r="R805">
            <v>0</v>
          </cell>
          <cell r="S805">
            <v>0</v>
          </cell>
          <cell r="T805">
            <v>0</v>
          </cell>
        </row>
        <row r="806">
          <cell r="N806">
            <v>0</v>
          </cell>
          <cell r="O806">
            <v>0</v>
          </cell>
          <cell r="P806">
            <v>0</v>
          </cell>
          <cell r="Q806">
            <v>0</v>
          </cell>
          <cell r="R806">
            <v>0</v>
          </cell>
          <cell r="S806">
            <v>0</v>
          </cell>
          <cell r="T806">
            <v>0</v>
          </cell>
        </row>
        <row r="807">
          <cell r="N807">
            <v>0</v>
          </cell>
          <cell r="O807">
            <v>0</v>
          </cell>
          <cell r="P807">
            <v>0</v>
          </cell>
          <cell r="Q807">
            <v>0</v>
          </cell>
          <cell r="R807">
            <v>0</v>
          </cell>
          <cell r="S807">
            <v>0</v>
          </cell>
          <cell r="T807">
            <v>0</v>
          </cell>
        </row>
        <row r="808">
          <cell r="N808">
            <v>0</v>
          </cell>
          <cell r="O808">
            <v>0</v>
          </cell>
          <cell r="P808">
            <v>0</v>
          </cell>
          <cell r="Q808">
            <v>0</v>
          </cell>
          <cell r="R808">
            <v>0</v>
          </cell>
          <cell r="S808">
            <v>0</v>
          </cell>
          <cell r="T808">
            <v>0</v>
          </cell>
        </row>
        <row r="809">
          <cell r="N809">
            <v>0</v>
          </cell>
          <cell r="O809">
            <v>0</v>
          </cell>
          <cell r="P809">
            <v>0</v>
          </cell>
          <cell r="Q809">
            <v>0</v>
          </cell>
          <cell r="R809">
            <v>0</v>
          </cell>
          <cell r="S809">
            <v>0</v>
          </cell>
          <cell r="T809">
            <v>0</v>
          </cell>
        </row>
        <row r="810">
          <cell r="N810">
            <v>0</v>
          </cell>
          <cell r="O810">
            <v>0</v>
          </cell>
          <cell r="P810">
            <v>0</v>
          </cell>
          <cell r="Q810">
            <v>0</v>
          </cell>
          <cell r="R810">
            <v>0</v>
          </cell>
          <cell r="S810">
            <v>0</v>
          </cell>
          <cell r="T810">
            <v>0</v>
          </cell>
        </row>
        <row r="811">
          <cell r="N811">
            <v>0</v>
          </cell>
          <cell r="O811">
            <v>0</v>
          </cell>
          <cell r="P811">
            <v>0</v>
          </cell>
          <cell r="Q811">
            <v>0</v>
          </cell>
          <cell r="R811">
            <v>0</v>
          </cell>
          <cell r="S811">
            <v>0</v>
          </cell>
          <cell r="T811">
            <v>0</v>
          </cell>
        </row>
        <row r="812">
          <cell r="N812">
            <v>0</v>
          </cell>
          <cell r="O812">
            <v>0</v>
          </cell>
          <cell r="P812">
            <v>0</v>
          </cell>
          <cell r="Q812">
            <v>0</v>
          </cell>
          <cell r="R812">
            <v>0</v>
          </cell>
          <cell r="S812">
            <v>0</v>
          </cell>
          <cell r="T812">
            <v>0</v>
          </cell>
        </row>
        <row r="813">
          <cell r="N813">
            <v>0</v>
          </cell>
          <cell r="O813">
            <v>0</v>
          </cell>
          <cell r="P813">
            <v>0</v>
          </cell>
          <cell r="Q813">
            <v>0</v>
          </cell>
          <cell r="R813">
            <v>0</v>
          </cell>
          <cell r="S813">
            <v>0</v>
          </cell>
          <cell r="T813">
            <v>0</v>
          </cell>
        </row>
        <row r="814">
          <cell r="N814">
            <v>0</v>
          </cell>
          <cell r="O814">
            <v>0</v>
          </cell>
          <cell r="P814">
            <v>0</v>
          </cell>
          <cell r="Q814">
            <v>0</v>
          </cell>
          <cell r="R814">
            <v>0</v>
          </cell>
          <cell r="S814">
            <v>0</v>
          </cell>
          <cell r="T814">
            <v>0</v>
          </cell>
        </row>
        <row r="815">
          <cell r="N815">
            <v>0</v>
          </cell>
          <cell r="O815">
            <v>0</v>
          </cell>
          <cell r="P815">
            <v>0</v>
          </cell>
          <cell r="Q815">
            <v>0</v>
          </cell>
          <cell r="R815">
            <v>0</v>
          </cell>
          <cell r="S815">
            <v>0</v>
          </cell>
          <cell r="T815">
            <v>0</v>
          </cell>
        </row>
        <row r="816">
          <cell r="N816">
            <v>0</v>
          </cell>
          <cell r="O816">
            <v>0</v>
          </cell>
          <cell r="P816">
            <v>0</v>
          </cell>
          <cell r="Q816">
            <v>0</v>
          </cell>
          <cell r="R816">
            <v>0</v>
          </cell>
          <cell r="S816">
            <v>0</v>
          </cell>
          <cell r="T816">
            <v>0</v>
          </cell>
        </row>
        <row r="817">
          <cell r="N817">
            <v>0</v>
          </cell>
          <cell r="O817">
            <v>0</v>
          </cell>
          <cell r="P817">
            <v>0</v>
          </cell>
          <cell r="Q817">
            <v>0</v>
          </cell>
          <cell r="R817">
            <v>0</v>
          </cell>
          <cell r="S817">
            <v>0</v>
          </cell>
          <cell r="T817">
            <v>0</v>
          </cell>
        </row>
        <row r="818">
          <cell r="N818">
            <v>0</v>
          </cell>
          <cell r="O818">
            <v>0</v>
          </cell>
          <cell r="P818">
            <v>0</v>
          </cell>
          <cell r="Q818">
            <v>0</v>
          </cell>
          <cell r="R818">
            <v>0</v>
          </cell>
          <cell r="S818">
            <v>0</v>
          </cell>
          <cell r="T818">
            <v>0</v>
          </cell>
        </row>
        <row r="819">
          <cell r="N819">
            <v>0</v>
          </cell>
          <cell r="O819">
            <v>0</v>
          </cell>
          <cell r="P819">
            <v>0</v>
          </cell>
          <cell r="Q819">
            <v>0</v>
          </cell>
          <cell r="R819">
            <v>0</v>
          </cell>
          <cell r="S819">
            <v>0</v>
          </cell>
          <cell r="T819">
            <v>0</v>
          </cell>
        </row>
        <row r="820">
          <cell r="N820">
            <v>0</v>
          </cell>
          <cell r="O820">
            <v>0</v>
          </cell>
          <cell r="P820">
            <v>0</v>
          </cell>
          <cell r="Q820">
            <v>0</v>
          </cell>
          <cell r="R820">
            <v>0</v>
          </cell>
          <cell r="S820">
            <v>0</v>
          </cell>
          <cell r="T820">
            <v>0</v>
          </cell>
        </row>
        <row r="821">
          <cell r="N821">
            <v>0</v>
          </cell>
          <cell r="O821">
            <v>0</v>
          </cell>
          <cell r="P821">
            <v>0</v>
          </cell>
          <cell r="Q821">
            <v>0</v>
          </cell>
          <cell r="R821">
            <v>0</v>
          </cell>
          <cell r="S821">
            <v>0</v>
          </cell>
          <cell r="T821">
            <v>0</v>
          </cell>
        </row>
        <row r="822">
          <cell r="N822">
            <v>0</v>
          </cell>
          <cell r="O822">
            <v>0</v>
          </cell>
          <cell r="P822">
            <v>0</v>
          </cell>
          <cell r="Q822">
            <v>0</v>
          </cell>
          <cell r="R822">
            <v>0</v>
          </cell>
          <cell r="S822">
            <v>0</v>
          </cell>
          <cell r="T822">
            <v>0</v>
          </cell>
        </row>
        <row r="823">
          <cell r="N823">
            <v>0</v>
          </cell>
          <cell r="O823">
            <v>0</v>
          </cell>
          <cell r="P823">
            <v>0</v>
          </cell>
          <cell r="Q823">
            <v>0</v>
          </cell>
          <cell r="R823">
            <v>0</v>
          </cell>
          <cell r="S823">
            <v>0</v>
          </cell>
          <cell r="T823">
            <v>0</v>
          </cell>
        </row>
        <row r="824">
          <cell r="N824">
            <v>0</v>
          </cell>
          <cell r="O824">
            <v>0</v>
          </cell>
          <cell r="P824">
            <v>0</v>
          </cell>
          <cell r="Q824">
            <v>0</v>
          </cell>
          <cell r="R824">
            <v>0</v>
          </cell>
          <cell r="S824">
            <v>0</v>
          </cell>
          <cell r="T824">
            <v>0</v>
          </cell>
        </row>
        <row r="825">
          <cell r="N825">
            <v>0</v>
          </cell>
          <cell r="O825">
            <v>0</v>
          </cell>
          <cell r="P825">
            <v>0</v>
          </cell>
          <cell r="Q825">
            <v>0</v>
          </cell>
          <cell r="R825">
            <v>0</v>
          </cell>
          <cell r="S825">
            <v>0</v>
          </cell>
          <cell r="T825">
            <v>0</v>
          </cell>
        </row>
        <row r="826">
          <cell r="N826">
            <v>0</v>
          </cell>
          <cell r="O826">
            <v>0</v>
          </cell>
          <cell r="P826">
            <v>0</v>
          </cell>
          <cell r="Q826">
            <v>0</v>
          </cell>
          <cell r="R826">
            <v>0</v>
          </cell>
          <cell r="S826">
            <v>0</v>
          </cell>
          <cell r="T826">
            <v>0</v>
          </cell>
        </row>
        <row r="827">
          <cell r="N827">
            <v>0</v>
          </cell>
          <cell r="O827">
            <v>0</v>
          </cell>
          <cell r="P827">
            <v>0</v>
          </cell>
          <cell r="Q827">
            <v>0</v>
          </cell>
          <cell r="R827">
            <v>0</v>
          </cell>
          <cell r="S827">
            <v>0</v>
          </cell>
          <cell r="T827">
            <v>0</v>
          </cell>
        </row>
        <row r="828">
          <cell r="N828">
            <v>0</v>
          </cell>
          <cell r="O828">
            <v>0</v>
          </cell>
          <cell r="P828">
            <v>0</v>
          </cell>
          <cell r="Q828">
            <v>0</v>
          </cell>
          <cell r="R828">
            <v>0</v>
          </cell>
          <cell r="S828">
            <v>0</v>
          </cell>
          <cell r="T828">
            <v>0</v>
          </cell>
        </row>
        <row r="829">
          <cell r="N829">
            <v>0</v>
          </cell>
          <cell r="O829">
            <v>0</v>
          </cell>
          <cell r="P829">
            <v>0</v>
          </cell>
          <cell r="Q829">
            <v>0</v>
          </cell>
          <cell r="R829">
            <v>0</v>
          </cell>
          <cell r="S829">
            <v>0</v>
          </cell>
          <cell r="T829">
            <v>0</v>
          </cell>
        </row>
        <row r="830">
          <cell r="N830">
            <v>0</v>
          </cell>
          <cell r="O830">
            <v>0</v>
          </cell>
          <cell r="P830">
            <v>0</v>
          </cell>
          <cell r="Q830">
            <v>0</v>
          </cell>
          <cell r="R830">
            <v>0</v>
          </cell>
          <cell r="S830">
            <v>0</v>
          </cell>
          <cell r="T830">
            <v>0</v>
          </cell>
        </row>
        <row r="831">
          <cell r="N831">
            <v>0</v>
          </cell>
          <cell r="O831">
            <v>0</v>
          </cell>
          <cell r="P831">
            <v>0</v>
          </cell>
          <cell r="Q831">
            <v>0</v>
          </cell>
          <cell r="R831">
            <v>0</v>
          </cell>
          <cell r="S831">
            <v>0</v>
          </cell>
          <cell r="T831">
            <v>0</v>
          </cell>
        </row>
        <row r="832">
          <cell r="N832">
            <v>0</v>
          </cell>
          <cell r="O832">
            <v>0</v>
          </cell>
          <cell r="P832">
            <v>0</v>
          </cell>
          <cell r="Q832">
            <v>0</v>
          </cell>
          <cell r="R832">
            <v>0</v>
          </cell>
          <cell r="S832">
            <v>0</v>
          </cell>
          <cell r="T832">
            <v>0</v>
          </cell>
        </row>
        <row r="833">
          <cell r="N833">
            <v>0</v>
          </cell>
          <cell r="O833">
            <v>0</v>
          </cell>
          <cell r="P833">
            <v>0</v>
          </cell>
          <cell r="Q833">
            <v>0</v>
          </cell>
          <cell r="R833">
            <v>0</v>
          </cell>
          <cell r="S833">
            <v>0</v>
          </cell>
          <cell r="T833">
            <v>0</v>
          </cell>
        </row>
        <row r="834">
          <cell r="N834">
            <v>0</v>
          </cell>
          <cell r="O834">
            <v>0</v>
          </cell>
          <cell r="P834">
            <v>0</v>
          </cell>
          <cell r="Q834">
            <v>0</v>
          </cell>
          <cell r="R834">
            <v>0</v>
          </cell>
          <cell r="S834">
            <v>0</v>
          </cell>
          <cell r="T834">
            <v>0</v>
          </cell>
        </row>
        <row r="835">
          <cell r="N835">
            <v>0</v>
          </cell>
          <cell r="O835">
            <v>0</v>
          </cell>
          <cell r="P835">
            <v>0</v>
          </cell>
          <cell r="Q835">
            <v>0</v>
          </cell>
          <cell r="R835">
            <v>0</v>
          </cell>
          <cell r="S835">
            <v>0</v>
          </cell>
          <cell r="T835">
            <v>0</v>
          </cell>
        </row>
        <row r="836">
          <cell r="N836">
            <v>0</v>
          </cell>
          <cell r="O836">
            <v>0</v>
          </cell>
          <cell r="P836">
            <v>0</v>
          </cell>
          <cell r="Q836">
            <v>0</v>
          </cell>
          <cell r="R836">
            <v>0</v>
          </cell>
          <cell r="S836">
            <v>0</v>
          </cell>
          <cell r="T836">
            <v>0</v>
          </cell>
        </row>
        <row r="837">
          <cell r="N837">
            <v>0</v>
          </cell>
          <cell r="O837">
            <v>0</v>
          </cell>
          <cell r="P837">
            <v>0</v>
          </cell>
          <cell r="Q837">
            <v>0</v>
          </cell>
          <cell r="R837">
            <v>0</v>
          </cell>
          <cell r="S837">
            <v>0</v>
          </cell>
          <cell r="T837">
            <v>0</v>
          </cell>
        </row>
        <row r="838">
          <cell r="N838">
            <v>0</v>
          </cell>
          <cell r="O838">
            <v>0</v>
          </cell>
          <cell r="P838">
            <v>0</v>
          </cell>
          <cell r="Q838">
            <v>0</v>
          </cell>
          <cell r="R838">
            <v>0</v>
          </cell>
          <cell r="S838">
            <v>0</v>
          </cell>
          <cell r="T838">
            <v>0</v>
          </cell>
        </row>
        <row r="839">
          <cell r="N839">
            <v>0</v>
          </cell>
          <cell r="O839">
            <v>0</v>
          </cell>
          <cell r="P839">
            <v>0</v>
          </cell>
          <cell r="Q839">
            <v>0</v>
          </cell>
          <cell r="R839">
            <v>0</v>
          </cell>
          <cell r="S839">
            <v>0</v>
          </cell>
          <cell r="T839">
            <v>0</v>
          </cell>
        </row>
        <row r="840">
          <cell r="N840">
            <v>0</v>
          </cell>
          <cell r="O840">
            <v>0</v>
          </cell>
          <cell r="P840">
            <v>0</v>
          </cell>
          <cell r="Q840">
            <v>0</v>
          </cell>
          <cell r="R840">
            <v>0</v>
          </cell>
          <cell r="S840">
            <v>0</v>
          </cell>
          <cell r="T840">
            <v>0</v>
          </cell>
        </row>
        <row r="841">
          <cell r="N841">
            <v>0</v>
          </cell>
          <cell r="O841">
            <v>0</v>
          </cell>
          <cell r="P841">
            <v>0</v>
          </cell>
          <cell r="Q841">
            <v>0</v>
          </cell>
          <cell r="R841">
            <v>0</v>
          </cell>
          <cell r="S841">
            <v>0</v>
          </cell>
          <cell r="T841">
            <v>0</v>
          </cell>
        </row>
        <row r="842">
          <cell r="N842">
            <v>0</v>
          </cell>
          <cell r="O842">
            <v>0</v>
          </cell>
          <cell r="P842">
            <v>0</v>
          </cell>
          <cell r="Q842">
            <v>0</v>
          </cell>
          <cell r="R842">
            <v>0</v>
          </cell>
          <cell r="S842">
            <v>0</v>
          </cell>
          <cell r="T842">
            <v>0</v>
          </cell>
        </row>
        <row r="843">
          <cell r="N843">
            <v>0</v>
          </cell>
          <cell r="O843">
            <v>0</v>
          </cell>
          <cell r="P843">
            <v>0</v>
          </cell>
          <cell r="Q843">
            <v>0</v>
          </cell>
          <cell r="R843">
            <v>0</v>
          </cell>
          <cell r="S843">
            <v>0</v>
          </cell>
          <cell r="T843">
            <v>0</v>
          </cell>
        </row>
        <row r="844">
          <cell r="N844">
            <v>0</v>
          </cell>
          <cell r="O844">
            <v>0</v>
          </cell>
          <cell r="P844">
            <v>0</v>
          </cell>
          <cell r="Q844">
            <v>0</v>
          </cell>
          <cell r="R844">
            <v>0</v>
          </cell>
          <cell r="S844">
            <v>0</v>
          </cell>
          <cell r="T844">
            <v>0</v>
          </cell>
        </row>
        <row r="845">
          <cell r="N845">
            <v>0</v>
          </cell>
          <cell r="O845">
            <v>0</v>
          </cell>
          <cell r="P845">
            <v>0</v>
          </cell>
          <cell r="Q845">
            <v>0</v>
          </cell>
          <cell r="R845">
            <v>0</v>
          </cell>
          <cell r="S845">
            <v>0</v>
          </cell>
          <cell r="T845">
            <v>0</v>
          </cell>
        </row>
        <row r="846">
          <cell r="N846">
            <v>0</v>
          </cell>
          <cell r="O846">
            <v>0</v>
          </cell>
          <cell r="P846">
            <v>0</v>
          </cell>
          <cell r="Q846">
            <v>0</v>
          </cell>
          <cell r="R846">
            <v>0</v>
          </cell>
          <cell r="S846">
            <v>0</v>
          </cell>
          <cell r="T846">
            <v>0</v>
          </cell>
        </row>
        <row r="847">
          <cell r="N847">
            <v>0</v>
          </cell>
          <cell r="O847">
            <v>0</v>
          </cell>
          <cell r="P847">
            <v>0</v>
          </cell>
          <cell r="Q847">
            <v>0</v>
          </cell>
          <cell r="R847">
            <v>0</v>
          </cell>
          <cell r="S847">
            <v>0</v>
          </cell>
          <cell r="T847">
            <v>0</v>
          </cell>
        </row>
        <row r="848">
          <cell r="N848">
            <v>0</v>
          </cell>
          <cell r="O848">
            <v>0</v>
          </cell>
          <cell r="P848">
            <v>0</v>
          </cell>
          <cell r="Q848">
            <v>0</v>
          </cell>
          <cell r="R848">
            <v>0</v>
          </cell>
          <cell r="S848">
            <v>0</v>
          </cell>
          <cell r="T848">
            <v>0</v>
          </cell>
        </row>
        <row r="849">
          <cell r="N849">
            <v>0</v>
          </cell>
          <cell r="O849">
            <v>0</v>
          </cell>
          <cell r="P849">
            <v>0</v>
          </cell>
          <cell r="Q849">
            <v>0</v>
          </cell>
          <cell r="R849">
            <v>0</v>
          </cell>
          <cell r="S849">
            <v>0</v>
          </cell>
          <cell r="T849">
            <v>0</v>
          </cell>
        </row>
        <row r="850">
          <cell r="N850">
            <v>0</v>
          </cell>
          <cell r="O850">
            <v>0</v>
          </cell>
          <cell r="P850">
            <v>0</v>
          </cell>
          <cell r="Q850">
            <v>0</v>
          </cell>
          <cell r="R850">
            <v>0</v>
          </cell>
          <cell r="S850">
            <v>0</v>
          </cell>
          <cell r="T850">
            <v>0</v>
          </cell>
        </row>
        <row r="851">
          <cell r="N851">
            <v>0</v>
          </cell>
          <cell r="O851">
            <v>0</v>
          </cell>
          <cell r="P851">
            <v>0</v>
          </cell>
          <cell r="Q851">
            <v>0</v>
          </cell>
          <cell r="R851">
            <v>0</v>
          </cell>
          <cell r="S851">
            <v>0</v>
          </cell>
          <cell r="T851">
            <v>0</v>
          </cell>
        </row>
        <row r="852">
          <cell r="N852">
            <v>0</v>
          </cell>
          <cell r="O852">
            <v>0</v>
          </cell>
          <cell r="P852">
            <v>0</v>
          </cell>
          <cell r="Q852">
            <v>0</v>
          </cell>
          <cell r="R852">
            <v>0</v>
          </cell>
          <cell r="S852">
            <v>0</v>
          </cell>
          <cell r="T852">
            <v>0</v>
          </cell>
        </row>
        <row r="853">
          <cell r="N853">
            <v>0</v>
          </cell>
          <cell r="O853">
            <v>0</v>
          </cell>
          <cell r="P853">
            <v>0</v>
          </cell>
          <cell r="Q853">
            <v>0</v>
          </cell>
          <cell r="R853">
            <v>0</v>
          </cell>
          <cell r="S853">
            <v>0</v>
          </cell>
          <cell r="T853">
            <v>0</v>
          </cell>
        </row>
        <row r="854">
          <cell r="N854">
            <v>0</v>
          </cell>
          <cell r="O854">
            <v>0</v>
          </cell>
          <cell r="P854">
            <v>0</v>
          </cell>
          <cell r="Q854">
            <v>0</v>
          </cell>
          <cell r="R854">
            <v>0</v>
          </cell>
          <cell r="S854">
            <v>0</v>
          </cell>
          <cell r="T854">
            <v>0</v>
          </cell>
        </row>
        <row r="855">
          <cell r="N855">
            <v>0</v>
          </cell>
          <cell r="O855">
            <v>0</v>
          </cell>
          <cell r="P855">
            <v>0</v>
          </cell>
          <cell r="Q855">
            <v>0</v>
          </cell>
          <cell r="R855">
            <v>0</v>
          </cell>
          <cell r="S855">
            <v>0</v>
          </cell>
          <cell r="T855">
            <v>0</v>
          </cell>
        </row>
        <row r="856">
          <cell r="N856">
            <v>0</v>
          </cell>
          <cell r="O856">
            <v>0</v>
          </cell>
          <cell r="P856">
            <v>0</v>
          </cell>
          <cell r="Q856">
            <v>0</v>
          </cell>
          <cell r="R856">
            <v>0</v>
          </cell>
          <cell r="S856">
            <v>0</v>
          </cell>
          <cell r="T856">
            <v>0</v>
          </cell>
        </row>
        <row r="857">
          <cell r="N857">
            <v>0</v>
          </cell>
          <cell r="O857">
            <v>0</v>
          </cell>
          <cell r="P857">
            <v>0</v>
          </cell>
          <cell r="Q857">
            <v>0</v>
          </cell>
          <cell r="R857">
            <v>0</v>
          </cell>
          <cell r="S857">
            <v>0</v>
          </cell>
          <cell r="T857">
            <v>0</v>
          </cell>
        </row>
        <row r="858">
          <cell r="N858">
            <v>0</v>
          </cell>
          <cell r="O858">
            <v>0</v>
          </cell>
          <cell r="P858">
            <v>0</v>
          </cell>
          <cell r="Q858">
            <v>0</v>
          </cell>
          <cell r="R858">
            <v>0</v>
          </cell>
          <cell r="S858">
            <v>0</v>
          </cell>
          <cell r="T858">
            <v>0</v>
          </cell>
        </row>
        <row r="859">
          <cell r="N859">
            <v>0</v>
          </cell>
          <cell r="O859">
            <v>0</v>
          </cell>
          <cell r="P859">
            <v>0</v>
          </cell>
          <cell r="Q859">
            <v>0</v>
          </cell>
          <cell r="R859">
            <v>0</v>
          </cell>
          <cell r="S859">
            <v>0</v>
          </cell>
          <cell r="T859">
            <v>0</v>
          </cell>
        </row>
        <row r="860">
          <cell r="N860">
            <v>0</v>
          </cell>
          <cell r="O860">
            <v>0</v>
          </cell>
          <cell r="P860">
            <v>0</v>
          </cell>
          <cell r="Q860">
            <v>0</v>
          </cell>
          <cell r="R860">
            <v>0</v>
          </cell>
          <cell r="S860">
            <v>0</v>
          </cell>
          <cell r="T860">
            <v>0</v>
          </cell>
        </row>
        <row r="861">
          <cell r="N861">
            <v>0</v>
          </cell>
          <cell r="O861">
            <v>0</v>
          </cell>
          <cell r="P861">
            <v>0</v>
          </cell>
          <cell r="Q861">
            <v>0</v>
          </cell>
          <cell r="R861">
            <v>0</v>
          </cell>
          <cell r="S861">
            <v>0</v>
          </cell>
          <cell r="T861">
            <v>0</v>
          </cell>
        </row>
        <row r="862">
          <cell r="N862">
            <v>0</v>
          </cell>
          <cell r="O862">
            <v>0</v>
          </cell>
          <cell r="P862">
            <v>0</v>
          </cell>
          <cell r="Q862">
            <v>0</v>
          </cell>
          <cell r="R862">
            <v>0</v>
          </cell>
          <cell r="S862">
            <v>0</v>
          </cell>
          <cell r="T862">
            <v>0</v>
          </cell>
        </row>
        <row r="863">
          <cell r="N863">
            <v>0</v>
          </cell>
          <cell r="O863">
            <v>0</v>
          </cell>
          <cell r="P863">
            <v>0</v>
          </cell>
          <cell r="Q863">
            <v>0</v>
          </cell>
          <cell r="R863">
            <v>0</v>
          </cell>
          <cell r="S863">
            <v>0</v>
          </cell>
          <cell r="T863">
            <v>0</v>
          </cell>
        </row>
        <row r="864">
          <cell r="N864">
            <v>0</v>
          </cell>
          <cell r="O864">
            <v>0</v>
          </cell>
          <cell r="P864">
            <v>0</v>
          </cell>
          <cell r="Q864">
            <v>0</v>
          </cell>
          <cell r="R864">
            <v>0</v>
          </cell>
          <cell r="S864">
            <v>0</v>
          </cell>
          <cell r="T864">
            <v>0</v>
          </cell>
        </row>
        <row r="865">
          <cell r="N865">
            <v>0</v>
          </cell>
          <cell r="O865">
            <v>0</v>
          </cell>
          <cell r="P865">
            <v>0</v>
          </cell>
          <cell r="Q865">
            <v>0</v>
          </cell>
          <cell r="R865">
            <v>0</v>
          </cell>
          <cell r="S865">
            <v>0</v>
          </cell>
          <cell r="T865">
            <v>0</v>
          </cell>
        </row>
        <row r="866">
          <cell r="N866">
            <v>0</v>
          </cell>
          <cell r="O866">
            <v>0</v>
          </cell>
          <cell r="P866">
            <v>0</v>
          </cell>
          <cell r="Q866">
            <v>0</v>
          </cell>
          <cell r="R866">
            <v>0</v>
          </cell>
          <cell r="S866">
            <v>0</v>
          </cell>
          <cell r="T866">
            <v>0</v>
          </cell>
        </row>
        <row r="867">
          <cell r="N867">
            <v>0</v>
          </cell>
          <cell r="O867">
            <v>0</v>
          </cell>
          <cell r="P867">
            <v>0</v>
          </cell>
          <cell r="Q867">
            <v>0</v>
          </cell>
          <cell r="R867">
            <v>0</v>
          </cell>
          <cell r="S867">
            <v>0</v>
          </cell>
          <cell r="T867">
            <v>0</v>
          </cell>
        </row>
        <row r="868">
          <cell r="N868">
            <v>0</v>
          </cell>
          <cell r="O868">
            <v>0</v>
          </cell>
          <cell r="P868">
            <v>0</v>
          </cell>
          <cell r="Q868">
            <v>0</v>
          </cell>
          <cell r="R868">
            <v>0</v>
          </cell>
          <cell r="S868">
            <v>0</v>
          </cell>
          <cell r="T868">
            <v>0</v>
          </cell>
        </row>
        <row r="869">
          <cell r="N869">
            <v>0</v>
          </cell>
          <cell r="O869">
            <v>0</v>
          </cell>
          <cell r="P869">
            <v>0</v>
          </cell>
          <cell r="Q869">
            <v>0</v>
          </cell>
          <cell r="R869">
            <v>0</v>
          </cell>
          <cell r="S869">
            <v>0</v>
          </cell>
          <cell r="T869">
            <v>0</v>
          </cell>
        </row>
        <row r="870">
          <cell r="N870">
            <v>0</v>
          </cell>
          <cell r="O870">
            <v>0</v>
          </cell>
          <cell r="P870">
            <v>0</v>
          </cell>
          <cell r="Q870">
            <v>0</v>
          </cell>
          <cell r="R870">
            <v>0</v>
          </cell>
          <cell r="S870">
            <v>0</v>
          </cell>
          <cell r="T870">
            <v>0</v>
          </cell>
        </row>
        <row r="871">
          <cell r="N871">
            <v>0</v>
          </cell>
          <cell r="O871">
            <v>0</v>
          </cell>
          <cell r="P871">
            <v>0</v>
          </cell>
          <cell r="Q871">
            <v>0</v>
          </cell>
          <cell r="R871">
            <v>0</v>
          </cell>
          <cell r="S871">
            <v>0</v>
          </cell>
          <cell r="T871">
            <v>0</v>
          </cell>
        </row>
        <row r="872">
          <cell r="N872">
            <v>0</v>
          </cell>
          <cell r="O872">
            <v>0</v>
          </cell>
          <cell r="P872">
            <v>0</v>
          </cell>
          <cell r="Q872">
            <v>0</v>
          </cell>
          <cell r="R872">
            <v>0</v>
          </cell>
          <cell r="S872">
            <v>0</v>
          </cell>
          <cell r="T872">
            <v>0</v>
          </cell>
        </row>
        <row r="873">
          <cell r="N873">
            <v>0</v>
          </cell>
          <cell r="O873">
            <v>0</v>
          </cell>
          <cell r="P873">
            <v>0</v>
          </cell>
          <cell r="Q873">
            <v>0</v>
          </cell>
          <cell r="R873">
            <v>0</v>
          </cell>
          <cell r="S873">
            <v>0</v>
          </cell>
          <cell r="T873">
            <v>0</v>
          </cell>
        </row>
        <row r="874">
          <cell r="N874">
            <v>0</v>
          </cell>
          <cell r="O874">
            <v>0</v>
          </cell>
          <cell r="P874">
            <v>0</v>
          </cell>
          <cell r="Q874">
            <v>0</v>
          </cell>
          <cell r="R874">
            <v>0</v>
          </cell>
          <cell r="S874">
            <v>0</v>
          </cell>
          <cell r="T874">
            <v>0</v>
          </cell>
        </row>
        <row r="875">
          <cell r="N875">
            <v>0</v>
          </cell>
          <cell r="O875">
            <v>0</v>
          </cell>
          <cell r="P875">
            <v>0</v>
          </cell>
          <cell r="Q875">
            <v>0</v>
          </cell>
          <cell r="R875">
            <v>0</v>
          </cell>
          <cell r="S875">
            <v>0</v>
          </cell>
          <cell r="T875">
            <v>0</v>
          </cell>
        </row>
        <row r="876">
          <cell r="N876">
            <v>0</v>
          </cell>
          <cell r="O876">
            <v>0</v>
          </cell>
          <cell r="P876">
            <v>0</v>
          </cell>
          <cell r="Q876">
            <v>0</v>
          </cell>
          <cell r="R876">
            <v>0</v>
          </cell>
          <cell r="S876">
            <v>0</v>
          </cell>
          <cell r="T876">
            <v>0</v>
          </cell>
        </row>
        <row r="877">
          <cell r="N877">
            <v>0</v>
          </cell>
          <cell r="O877">
            <v>0</v>
          </cell>
          <cell r="P877">
            <v>0</v>
          </cell>
          <cell r="Q877">
            <v>0</v>
          </cell>
          <cell r="R877">
            <v>0</v>
          </cell>
          <cell r="S877">
            <v>0</v>
          </cell>
          <cell r="T877">
            <v>0</v>
          </cell>
        </row>
        <row r="878">
          <cell r="N878">
            <v>0</v>
          </cell>
          <cell r="O878">
            <v>0</v>
          </cell>
          <cell r="P878">
            <v>0</v>
          </cell>
          <cell r="Q878">
            <v>0</v>
          </cell>
          <cell r="R878">
            <v>0</v>
          </cell>
          <cell r="S878">
            <v>0</v>
          </cell>
          <cell r="T878">
            <v>0</v>
          </cell>
        </row>
        <row r="879">
          <cell r="N879">
            <v>0</v>
          </cell>
          <cell r="O879">
            <v>0</v>
          </cell>
          <cell r="P879">
            <v>0</v>
          </cell>
          <cell r="Q879">
            <v>0</v>
          </cell>
          <cell r="R879">
            <v>0</v>
          </cell>
          <cell r="S879">
            <v>0</v>
          </cell>
          <cell r="T879">
            <v>0</v>
          </cell>
        </row>
        <row r="880">
          <cell r="N880">
            <v>0</v>
          </cell>
          <cell r="O880">
            <v>0</v>
          </cell>
          <cell r="P880">
            <v>0</v>
          </cell>
          <cell r="Q880">
            <v>0</v>
          </cell>
          <cell r="R880">
            <v>0</v>
          </cell>
          <cell r="S880">
            <v>0</v>
          </cell>
          <cell r="T880">
            <v>0</v>
          </cell>
        </row>
        <row r="881">
          <cell r="N881">
            <v>0</v>
          </cell>
          <cell r="O881">
            <v>0</v>
          </cell>
          <cell r="P881">
            <v>0</v>
          </cell>
          <cell r="Q881">
            <v>0</v>
          </cell>
          <cell r="R881">
            <v>0</v>
          </cell>
          <cell r="S881">
            <v>0</v>
          </cell>
          <cell r="T881">
            <v>0</v>
          </cell>
        </row>
        <row r="882">
          <cell r="N882">
            <v>0</v>
          </cell>
          <cell r="O882">
            <v>0</v>
          </cell>
          <cell r="P882">
            <v>0</v>
          </cell>
          <cell r="Q882">
            <v>0</v>
          </cell>
          <cell r="R882">
            <v>0</v>
          </cell>
          <cell r="S882">
            <v>0</v>
          </cell>
          <cell r="T882">
            <v>0</v>
          </cell>
        </row>
        <row r="883">
          <cell r="N883">
            <v>0</v>
          </cell>
          <cell r="O883">
            <v>0</v>
          </cell>
          <cell r="P883">
            <v>0</v>
          </cell>
          <cell r="Q883">
            <v>0</v>
          </cell>
          <cell r="R883">
            <v>0</v>
          </cell>
          <cell r="S883">
            <v>0</v>
          </cell>
          <cell r="T883">
            <v>0</v>
          </cell>
        </row>
        <row r="884">
          <cell r="N884">
            <v>0</v>
          </cell>
          <cell r="O884">
            <v>0</v>
          </cell>
          <cell r="P884">
            <v>0</v>
          </cell>
          <cell r="Q884">
            <v>0</v>
          </cell>
          <cell r="R884">
            <v>0</v>
          </cell>
          <cell r="S884">
            <v>0</v>
          </cell>
          <cell r="T884">
            <v>0</v>
          </cell>
        </row>
        <row r="885">
          <cell r="N885">
            <v>0</v>
          </cell>
          <cell r="O885">
            <v>0</v>
          </cell>
          <cell r="P885">
            <v>0</v>
          </cell>
          <cell r="Q885">
            <v>0</v>
          </cell>
          <cell r="R885">
            <v>0</v>
          </cell>
          <cell r="S885">
            <v>0</v>
          </cell>
          <cell r="T885">
            <v>0</v>
          </cell>
        </row>
        <row r="886">
          <cell r="N886">
            <v>0</v>
          </cell>
          <cell r="O886">
            <v>0</v>
          </cell>
          <cell r="P886">
            <v>0</v>
          </cell>
          <cell r="Q886">
            <v>0</v>
          </cell>
          <cell r="R886">
            <v>0</v>
          </cell>
          <cell r="S886">
            <v>0</v>
          </cell>
          <cell r="T886">
            <v>0</v>
          </cell>
        </row>
        <row r="887">
          <cell r="N887">
            <v>0</v>
          </cell>
          <cell r="O887">
            <v>0</v>
          </cell>
          <cell r="P887">
            <v>0</v>
          </cell>
          <cell r="Q887">
            <v>0</v>
          </cell>
          <cell r="R887">
            <v>0</v>
          </cell>
          <cell r="S887">
            <v>0</v>
          </cell>
          <cell r="T887">
            <v>0</v>
          </cell>
        </row>
        <row r="888">
          <cell r="N888">
            <v>0</v>
          </cell>
          <cell r="O888">
            <v>0</v>
          </cell>
          <cell r="P888">
            <v>0</v>
          </cell>
          <cell r="Q888">
            <v>0</v>
          </cell>
          <cell r="R888">
            <v>0</v>
          </cell>
          <cell r="S888">
            <v>0</v>
          </cell>
          <cell r="T888">
            <v>0</v>
          </cell>
        </row>
        <row r="889">
          <cell r="N889">
            <v>0</v>
          </cell>
          <cell r="O889">
            <v>0</v>
          </cell>
          <cell r="P889">
            <v>0</v>
          </cell>
          <cell r="Q889">
            <v>0</v>
          </cell>
          <cell r="R889">
            <v>0</v>
          </cell>
          <cell r="S889">
            <v>0</v>
          </cell>
          <cell r="T889">
            <v>0</v>
          </cell>
        </row>
        <row r="890">
          <cell r="N890">
            <v>0</v>
          </cell>
          <cell r="O890">
            <v>0</v>
          </cell>
          <cell r="P890">
            <v>0</v>
          </cell>
          <cell r="Q890">
            <v>0</v>
          </cell>
          <cell r="R890">
            <v>0</v>
          </cell>
          <cell r="S890">
            <v>0</v>
          </cell>
          <cell r="T890">
            <v>0</v>
          </cell>
        </row>
        <row r="891">
          <cell r="N891">
            <v>0</v>
          </cell>
          <cell r="O891">
            <v>0</v>
          </cell>
          <cell r="P891">
            <v>0</v>
          </cell>
          <cell r="Q891">
            <v>0</v>
          </cell>
          <cell r="R891">
            <v>0</v>
          </cell>
          <cell r="S891">
            <v>0</v>
          </cell>
          <cell r="T891">
            <v>0</v>
          </cell>
        </row>
        <row r="892">
          <cell r="N892">
            <v>0</v>
          </cell>
          <cell r="O892">
            <v>0</v>
          </cell>
          <cell r="P892">
            <v>0</v>
          </cell>
          <cell r="Q892">
            <v>0</v>
          </cell>
          <cell r="R892">
            <v>0</v>
          </cell>
          <cell r="S892">
            <v>0</v>
          </cell>
          <cell r="T892">
            <v>0</v>
          </cell>
        </row>
        <row r="893">
          <cell r="N893">
            <v>0</v>
          </cell>
          <cell r="O893">
            <v>0</v>
          </cell>
          <cell r="P893">
            <v>0</v>
          </cell>
          <cell r="Q893">
            <v>0</v>
          </cell>
          <cell r="R893">
            <v>0</v>
          </cell>
          <cell r="S893">
            <v>0</v>
          </cell>
          <cell r="T893">
            <v>0</v>
          </cell>
        </row>
        <row r="894">
          <cell r="N894">
            <v>0</v>
          </cell>
          <cell r="O894">
            <v>0</v>
          </cell>
          <cell r="P894">
            <v>0</v>
          </cell>
          <cell r="Q894">
            <v>0</v>
          </cell>
          <cell r="R894">
            <v>0</v>
          </cell>
          <cell r="S894">
            <v>0</v>
          </cell>
          <cell r="T894">
            <v>0</v>
          </cell>
        </row>
        <row r="895">
          <cell r="N895">
            <v>0</v>
          </cell>
          <cell r="O895">
            <v>0</v>
          </cell>
          <cell r="P895">
            <v>0</v>
          </cell>
          <cell r="Q895">
            <v>0</v>
          </cell>
          <cell r="R895">
            <v>0</v>
          </cell>
          <cell r="S895">
            <v>0</v>
          </cell>
          <cell r="T895">
            <v>0</v>
          </cell>
        </row>
        <row r="896">
          <cell r="N896">
            <v>0</v>
          </cell>
          <cell r="O896">
            <v>0</v>
          </cell>
          <cell r="P896">
            <v>0</v>
          </cell>
          <cell r="Q896">
            <v>0</v>
          </cell>
          <cell r="R896">
            <v>0</v>
          </cell>
          <cell r="S896">
            <v>0</v>
          </cell>
          <cell r="T896">
            <v>0</v>
          </cell>
        </row>
        <row r="897">
          <cell r="N897">
            <v>0</v>
          </cell>
          <cell r="O897">
            <v>0</v>
          </cell>
          <cell r="P897">
            <v>0</v>
          </cell>
          <cell r="Q897">
            <v>0</v>
          </cell>
          <cell r="R897">
            <v>0</v>
          </cell>
          <cell r="S897">
            <v>0</v>
          </cell>
          <cell r="T897">
            <v>0</v>
          </cell>
        </row>
        <row r="898">
          <cell r="N898">
            <v>0</v>
          </cell>
          <cell r="O898">
            <v>0</v>
          </cell>
          <cell r="P898">
            <v>0</v>
          </cell>
          <cell r="Q898">
            <v>0</v>
          </cell>
          <cell r="R898">
            <v>0</v>
          </cell>
          <cell r="S898">
            <v>0</v>
          </cell>
          <cell r="T898">
            <v>0</v>
          </cell>
        </row>
        <row r="899">
          <cell r="N899">
            <v>0</v>
          </cell>
          <cell r="O899">
            <v>0</v>
          </cell>
          <cell r="P899">
            <v>0</v>
          </cell>
          <cell r="Q899">
            <v>0</v>
          </cell>
          <cell r="R899">
            <v>0</v>
          </cell>
          <cell r="S899">
            <v>0</v>
          </cell>
          <cell r="T899">
            <v>0</v>
          </cell>
        </row>
        <row r="900">
          <cell r="N900">
            <v>0</v>
          </cell>
          <cell r="O900">
            <v>0</v>
          </cell>
          <cell r="P900">
            <v>0</v>
          </cell>
          <cell r="Q900">
            <v>0</v>
          </cell>
          <cell r="R900">
            <v>0</v>
          </cell>
          <cell r="S900">
            <v>0</v>
          </cell>
          <cell r="T900">
            <v>0</v>
          </cell>
        </row>
        <row r="901">
          <cell r="N901">
            <v>0</v>
          </cell>
          <cell r="O901">
            <v>0</v>
          </cell>
          <cell r="P901">
            <v>0</v>
          </cell>
          <cell r="Q901">
            <v>0</v>
          </cell>
          <cell r="R901">
            <v>0</v>
          </cell>
          <cell r="S901">
            <v>0</v>
          </cell>
          <cell r="T901">
            <v>0</v>
          </cell>
        </row>
        <row r="902">
          <cell r="N902">
            <v>0</v>
          </cell>
          <cell r="O902">
            <v>0</v>
          </cell>
          <cell r="P902">
            <v>0</v>
          </cell>
          <cell r="Q902">
            <v>0</v>
          </cell>
          <cell r="R902">
            <v>0</v>
          </cell>
          <cell r="S902">
            <v>0</v>
          </cell>
          <cell r="T902">
            <v>0</v>
          </cell>
        </row>
        <row r="903">
          <cell r="N903">
            <v>0</v>
          </cell>
          <cell r="O903">
            <v>0</v>
          </cell>
          <cell r="P903">
            <v>0</v>
          </cell>
          <cell r="Q903">
            <v>0</v>
          </cell>
          <cell r="R903">
            <v>0</v>
          </cell>
          <cell r="S903">
            <v>0</v>
          </cell>
          <cell r="T903">
            <v>0</v>
          </cell>
        </row>
        <row r="904">
          <cell r="N904">
            <v>0</v>
          </cell>
          <cell r="O904">
            <v>0</v>
          </cell>
          <cell r="P904">
            <v>0</v>
          </cell>
          <cell r="Q904">
            <v>0</v>
          </cell>
          <cell r="R904">
            <v>0</v>
          </cell>
          <cell r="S904">
            <v>0</v>
          </cell>
          <cell r="T904">
            <v>0</v>
          </cell>
        </row>
        <row r="905">
          <cell r="N905">
            <v>0</v>
          </cell>
          <cell r="O905">
            <v>0</v>
          </cell>
          <cell r="P905">
            <v>0</v>
          </cell>
          <cell r="Q905">
            <v>0</v>
          </cell>
          <cell r="R905">
            <v>0</v>
          </cell>
          <cell r="S905">
            <v>0</v>
          </cell>
          <cell r="T905">
            <v>0</v>
          </cell>
        </row>
        <row r="906">
          <cell r="N906">
            <v>0</v>
          </cell>
          <cell r="O906">
            <v>0</v>
          </cell>
          <cell r="P906">
            <v>0</v>
          </cell>
          <cell r="Q906">
            <v>0</v>
          </cell>
          <cell r="R906">
            <v>0</v>
          </cell>
          <cell r="S906">
            <v>0</v>
          </cell>
          <cell r="T906">
            <v>0</v>
          </cell>
        </row>
        <row r="907">
          <cell r="N907">
            <v>0</v>
          </cell>
          <cell r="O907">
            <v>0</v>
          </cell>
          <cell r="P907">
            <v>0</v>
          </cell>
          <cell r="Q907">
            <v>0</v>
          </cell>
          <cell r="R907">
            <v>0</v>
          </cell>
          <cell r="S907">
            <v>0</v>
          </cell>
          <cell r="T907">
            <v>0</v>
          </cell>
        </row>
        <row r="908">
          <cell r="N908">
            <v>0</v>
          </cell>
          <cell r="O908">
            <v>0</v>
          </cell>
          <cell r="P908">
            <v>0</v>
          </cell>
          <cell r="Q908">
            <v>0</v>
          </cell>
          <cell r="R908">
            <v>0</v>
          </cell>
          <cell r="S908">
            <v>0</v>
          </cell>
          <cell r="T908">
            <v>0</v>
          </cell>
        </row>
        <row r="909">
          <cell r="N909">
            <v>0</v>
          </cell>
          <cell r="O909">
            <v>0</v>
          </cell>
          <cell r="P909">
            <v>0</v>
          </cell>
          <cell r="Q909">
            <v>0</v>
          </cell>
          <cell r="R909">
            <v>0</v>
          </cell>
          <cell r="S909">
            <v>0</v>
          </cell>
          <cell r="T909">
            <v>0</v>
          </cell>
        </row>
        <row r="910">
          <cell r="N910">
            <v>0</v>
          </cell>
          <cell r="O910">
            <v>0</v>
          </cell>
          <cell r="P910">
            <v>0</v>
          </cell>
          <cell r="Q910">
            <v>0</v>
          </cell>
          <cell r="R910">
            <v>0</v>
          </cell>
          <cell r="S910">
            <v>0</v>
          </cell>
          <cell r="T910">
            <v>0</v>
          </cell>
        </row>
        <row r="911">
          <cell r="N911">
            <v>0</v>
          </cell>
          <cell r="O911">
            <v>0</v>
          </cell>
          <cell r="P911">
            <v>0</v>
          </cell>
          <cell r="Q911">
            <v>0</v>
          </cell>
          <cell r="R911">
            <v>0</v>
          </cell>
          <cell r="S911">
            <v>0</v>
          </cell>
          <cell r="T911">
            <v>0</v>
          </cell>
        </row>
        <row r="912">
          <cell r="N912">
            <v>0</v>
          </cell>
          <cell r="O912">
            <v>0</v>
          </cell>
          <cell r="P912">
            <v>0</v>
          </cell>
          <cell r="Q912">
            <v>0</v>
          </cell>
          <cell r="R912">
            <v>0</v>
          </cell>
          <cell r="S912">
            <v>0</v>
          </cell>
          <cell r="T912">
            <v>0</v>
          </cell>
        </row>
        <row r="913">
          <cell r="N913">
            <v>0</v>
          </cell>
          <cell r="O913">
            <v>0</v>
          </cell>
          <cell r="P913">
            <v>0</v>
          </cell>
          <cell r="Q913">
            <v>0</v>
          </cell>
          <cell r="R913">
            <v>0</v>
          </cell>
          <cell r="S913">
            <v>0</v>
          </cell>
          <cell r="T913">
            <v>0</v>
          </cell>
        </row>
        <row r="914">
          <cell r="N914">
            <v>0</v>
          </cell>
          <cell r="O914">
            <v>0</v>
          </cell>
          <cell r="P914">
            <v>0</v>
          </cell>
          <cell r="Q914">
            <v>0</v>
          </cell>
          <cell r="R914">
            <v>0</v>
          </cell>
          <cell r="S914">
            <v>0</v>
          </cell>
          <cell r="T914">
            <v>0</v>
          </cell>
        </row>
        <row r="915">
          <cell r="N915">
            <v>0</v>
          </cell>
          <cell r="O915">
            <v>0</v>
          </cell>
          <cell r="P915">
            <v>0</v>
          </cell>
          <cell r="Q915">
            <v>0</v>
          </cell>
          <cell r="R915">
            <v>0</v>
          </cell>
          <cell r="S915">
            <v>0</v>
          </cell>
          <cell r="T915">
            <v>0</v>
          </cell>
        </row>
        <row r="916">
          <cell r="N916">
            <v>0</v>
          </cell>
          <cell r="O916">
            <v>0</v>
          </cell>
          <cell r="P916">
            <v>0</v>
          </cell>
          <cell r="Q916">
            <v>0</v>
          </cell>
          <cell r="R916">
            <v>0</v>
          </cell>
          <cell r="S916">
            <v>0</v>
          </cell>
          <cell r="T916">
            <v>0</v>
          </cell>
        </row>
        <row r="917">
          <cell r="N917">
            <v>0</v>
          </cell>
          <cell r="O917">
            <v>0</v>
          </cell>
          <cell r="P917">
            <v>0</v>
          </cell>
          <cell r="Q917">
            <v>0</v>
          </cell>
          <cell r="R917">
            <v>0</v>
          </cell>
          <cell r="S917">
            <v>0</v>
          </cell>
          <cell r="T917">
            <v>0</v>
          </cell>
        </row>
        <row r="918">
          <cell r="N918">
            <v>0</v>
          </cell>
          <cell r="O918">
            <v>0</v>
          </cell>
          <cell r="P918">
            <v>0</v>
          </cell>
          <cell r="Q918">
            <v>0</v>
          </cell>
          <cell r="R918">
            <v>0</v>
          </cell>
          <cell r="S918">
            <v>0</v>
          </cell>
          <cell r="T918">
            <v>0</v>
          </cell>
        </row>
        <row r="919">
          <cell r="N919">
            <v>0</v>
          </cell>
          <cell r="O919">
            <v>0</v>
          </cell>
          <cell r="P919">
            <v>0</v>
          </cell>
          <cell r="Q919">
            <v>0</v>
          </cell>
          <cell r="R919">
            <v>0</v>
          </cell>
          <cell r="S919">
            <v>0</v>
          </cell>
          <cell r="T919">
            <v>0</v>
          </cell>
        </row>
        <row r="920">
          <cell r="N920">
            <v>0</v>
          </cell>
          <cell r="O920">
            <v>0</v>
          </cell>
          <cell r="P920">
            <v>0</v>
          </cell>
          <cell r="Q920">
            <v>0</v>
          </cell>
          <cell r="R920">
            <v>0</v>
          </cell>
          <cell r="S920">
            <v>0</v>
          </cell>
          <cell r="T920">
            <v>0</v>
          </cell>
        </row>
        <row r="921">
          <cell r="N921">
            <v>0</v>
          </cell>
          <cell r="O921">
            <v>0</v>
          </cell>
          <cell r="P921">
            <v>0</v>
          </cell>
          <cell r="Q921">
            <v>0</v>
          </cell>
          <cell r="R921">
            <v>0</v>
          </cell>
          <cell r="S921">
            <v>0</v>
          </cell>
          <cell r="T921">
            <v>0</v>
          </cell>
        </row>
        <row r="922">
          <cell r="N922">
            <v>0</v>
          </cell>
          <cell r="O922">
            <v>0</v>
          </cell>
          <cell r="P922">
            <v>0</v>
          </cell>
          <cell r="Q922">
            <v>0</v>
          </cell>
          <cell r="R922">
            <v>0</v>
          </cell>
          <cell r="S922">
            <v>0</v>
          </cell>
          <cell r="T922">
            <v>0</v>
          </cell>
        </row>
        <row r="923">
          <cell r="N923">
            <v>0</v>
          </cell>
          <cell r="O923">
            <v>0</v>
          </cell>
          <cell r="P923">
            <v>0</v>
          </cell>
          <cell r="Q923">
            <v>0</v>
          </cell>
          <cell r="R923">
            <v>0</v>
          </cell>
          <cell r="S923">
            <v>0</v>
          </cell>
          <cell r="T923">
            <v>0</v>
          </cell>
        </row>
        <row r="924">
          <cell r="N924">
            <v>0</v>
          </cell>
          <cell r="O924">
            <v>0</v>
          </cell>
          <cell r="P924">
            <v>0</v>
          </cell>
          <cell r="Q924">
            <v>0</v>
          </cell>
          <cell r="R924">
            <v>0</v>
          </cell>
          <cell r="S924">
            <v>0</v>
          </cell>
          <cell r="T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N4"/>
  <sheetViews>
    <sheetView showGridLines="0" workbookViewId="0">
      <pane ySplit="4" topLeftCell="A5" activePane="bottomLeft" state="frozen"/>
      <selection pane="bottomLeft" activeCell="I2" sqref="I2"/>
    </sheetView>
  </sheetViews>
  <sheetFormatPr defaultRowHeight="12.6"/>
  <cols>
    <col min="1" max="1" width="27.6640625" customWidth="1"/>
  </cols>
  <sheetData>
    <row r="1" spans="1:14" ht="15">
      <c r="A1" s="23" t="s">
        <v>0</v>
      </c>
      <c r="B1" s="193" t="str">
        <f>'2-Kosten per locatie'!B3</f>
        <v>Hogeschool InHolland</v>
      </c>
    </row>
    <row r="2" spans="1:14" ht="15">
      <c r="A2" s="23" t="s">
        <v>1</v>
      </c>
      <c r="B2" s="193" t="str">
        <f ca="1">MID(CELL("bestandsnaam",$B$11),SEARCH("]",CELL("bestandsnaam",$B$11),1)+1,256)</f>
        <v>1-Uitgangspunten</v>
      </c>
      <c r="I2" s="431" t="s">
        <v>1001</v>
      </c>
      <c r="J2" s="431"/>
      <c r="K2" s="431"/>
      <c r="L2" s="431"/>
      <c r="M2" s="431"/>
      <c r="N2" s="431"/>
    </row>
    <row r="3" spans="1:14" ht="15">
      <c r="A3" s="23" t="s">
        <v>2</v>
      </c>
      <c r="B3" s="193" t="str">
        <f>'2-Kosten per locatie'!B5</f>
        <v>Divers</v>
      </c>
    </row>
    <row r="4" spans="1:14" ht="15">
      <c r="A4" s="23" t="s">
        <v>3</v>
      </c>
      <c r="B4" s="193" t="str">
        <f>'2-Kosten per locatie'!B6</f>
        <v>IH-EA-MvD-DK-2023</v>
      </c>
      <c r="G4" s="195"/>
      <c r="H4" s="195"/>
      <c r="I4" s="195"/>
      <c r="J4" s="195"/>
      <c r="K4" s="195"/>
      <c r="L4" s="195"/>
      <c r="M4" s="19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823E-0F39-4CE6-B7EC-D6D6489B718C}">
  <sheetPr>
    <tabColor theme="0" tint="-0.14999847407452621"/>
    <pageSetUpPr fitToPage="1"/>
  </sheetPr>
  <dimension ref="A1:J34"/>
  <sheetViews>
    <sheetView showGridLines="0" zoomScale="70" zoomScaleNormal="70" workbookViewId="0">
      <pane ySplit="10" topLeftCell="A11" activePane="bottomLeft" state="frozen"/>
      <selection activeCell="D33" sqref="D33"/>
      <selection pane="bottomLeft" activeCell="F15" sqref="F15"/>
    </sheetView>
  </sheetViews>
  <sheetFormatPr defaultColWidth="9.109375" defaultRowHeight="13.2"/>
  <cols>
    <col min="1" max="1" width="26.109375" style="3" bestFit="1" customWidth="1"/>
    <col min="2" max="2" width="64.6640625" style="3" customWidth="1"/>
    <col min="3" max="3" width="13.6640625" style="3" customWidth="1"/>
    <col min="4" max="4" width="12.88671875" style="3" customWidth="1"/>
    <col min="5" max="5" width="14.88671875" style="3" customWidth="1"/>
    <col min="6" max="7" width="12.88671875" style="3" customWidth="1"/>
    <col min="8" max="8" width="14.44140625" style="3" customWidth="1"/>
    <col min="9" max="9" width="16.6640625" style="3" customWidth="1"/>
    <col min="10" max="10" width="14.88671875" style="3" customWidth="1"/>
    <col min="11" max="16384" width="9.109375" style="3"/>
  </cols>
  <sheetData>
    <row r="1" spans="1:10">
      <c r="A1" s="364" t="s">
        <v>4</v>
      </c>
    </row>
    <row r="3" spans="1:10" ht="15">
      <c r="A3" s="175" t="str">
        <f>'2-Kosten per locatie'!A3</f>
        <v>Naam opdrachtgever</v>
      </c>
      <c r="B3" s="15" t="str">
        <f>'2-Kosten per locatie'!B3</f>
        <v>Hogeschool InHolland</v>
      </c>
      <c r="C3" s="15"/>
    </row>
    <row r="4" spans="1:10" ht="15">
      <c r="A4" s="175" t="str">
        <f>'2-Kosten per locatie'!A4</f>
        <v>Calculatie onderdeel</v>
      </c>
      <c r="B4" s="35" t="str">
        <f ca="1">MID(CELL("bestandsnaam",$D$9),SEARCH("]",CELL("bestandsnaam",$D$9),1)+1,256)</f>
        <v>10-stelpost kosten vakanties</v>
      </c>
      <c r="C4" s="35"/>
      <c r="J4" s="221"/>
    </row>
    <row r="5" spans="1:10" ht="15">
      <c r="A5" s="175" t="str">
        <f>'2-Kosten per locatie'!A5</f>
        <v>Gebouw/plaats</v>
      </c>
      <c r="B5" s="15" t="str">
        <f>'2-Kosten per locatie'!B5</f>
        <v>Divers</v>
      </c>
      <c r="C5" s="15"/>
      <c r="J5" s="221"/>
    </row>
    <row r="6" spans="1:10" ht="15" customHeight="1">
      <c r="A6" s="175" t="str">
        <f>'2-Kosten per locatie'!A6</f>
        <v>Referentie nummer</v>
      </c>
      <c r="B6" s="15" t="str">
        <f>'2-Kosten per locatie'!B6</f>
        <v>IH-EA-MvD-DK-2023</v>
      </c>
      <c r="C6" s="15"/>
      <c r="H6" s="216"/>
      <c r="I6" s="216"/>
    </row>
    <row r="7" spans="1:10" ht="15">
      <c r="A7" s="175" t="str">
        <f>'2-Kosten per locatie'!A7</f>
        <v>Naam dienstverlener</v>
      </c>
      <c r="B7" s="15" t="str">
        <f>'2-Kosten per locatie'!B7</f>
        <v>Voorcalculatie</v>
      </c>
      <c r="C7" s="15"/>
      <c r="H7" s="216"/>
      <c r="I7" s="216"/>
      <c r="J7" s="221"/>
    </row>
    <row r="8" spans="1:10" ht="15">
      <c r="A8" s="175" t="str">
        <f>'2-Kosten per locatie'!A9</f>
        <v>Prijspeil</v>
      </c>
      <c r="B8" s="196">
        <f>'2-Kosten per locatie'!B9</f>
        <v>45474</v>
      </c>
      <c r="C8" s="196"/>
      <c r="H8" s="216"/>
      <c r="I8" s="216"/>
    </row>
    <row r="10" spans="1:10" ht="64.95" customHeight="1">
      <c r="A10" s="223" t="s">
        <v>20</v>
      </c>
      <c r="B10" s="223" t="s">
        <v>913</v>
      </c>
      <c r="C10" s="223" t="s">
        <v>971</v>
      </c>
      <c r="D10" s="223" t="s">
        <v>972</v>
      </c>
      <c r="E10" s="223" t="s">
        <v>973</v>
      </c>
      <c r="F10" s="223" t="s">
        <v>974</v>
      </c>
      <c r="G10" s="223" t="s">
        <v>975</v>
      </c>
      <c r="H10" s="223" t="s">
        <v>918</v>
      </c>
      <c r="I10" s="223" t="s">
        <v>919</v>
      </c>
      <c r="J10" s="217"/>
    </row>
    <row r="11" spans="1:10">
      <c r="A11" s="250" t="str">
        <f>'2-Kosten per locatie'!A13</f>
        <v>Amsterdam</v>
      </c>
      <c r="B11" s="192" t="s">
        <v>976</v>
      </c>
      <c r="C11" s="367">
        <v>9</v>
      </c>
      <c r="D11" s="226">
        <v>0.13</v>
      </c>
      <c r="E11" s="242">
        <f>F11/5</f>
        <v>0</v>
      </c>
      <c r="F11" s="397">
        <v>0</v>
      </c>
      <c r="G11" s="224">
        <f t="shared" ref="G11" si="0">F11*C11</f>
        <v>0</v>
      </c>
      <c r="H11" s="368">
        <v>0</v>
      </c>
      <c r="I11" s="178">
        <f t="shared" ref="I11" si="1">H11*G11</f>
        <v>0</v>
      </c>
      <c r="J11" s="221"/>
    </row>
    <row r="12" spans="1:10">
      <c r="A12" s="218" t="s">
        <v>38</v>
      </c>
      <c r="B12" s="219"/>
      <c r="C12" s="220"/>
      <c r="D12" s="220"/>
      <c r="E12" s="220"/>
      <c r="F12" s="220"/>
      <c r="G12" s="219"/>
      <c r="H12" s="128">
        <f>SUM(I11:I11)</f>
        <v>0</v>
      </c>
    </row>
    <row r="15" spans="1:10" ht="57" customHeight="1">
      <c r="A15" s="222"/>
      <c r="B15" s="223" t="s">
        <v>42</v>
      </c>
      <c r="C15" s="223" t="s">
        <v>977</v>
      </c>
    </row>
    <row r="16" spans="1:10">
      <c r="B16" s="265" t="s">
        <v>46</v>
      </c>
      <c r="C16" s="395">
        <v>0.1</v>
      </c>
    </row>
    <row r="17" spans="2:3">
      <c r="B17" s="265" t="s">
        <v>47</v>
      </c>
      <c r="C17" s="395">
        <v>0.5</v>
      </c>
    </row>
    <row r="18" spans="2:3">
      <c r="B18" s="265" t="s">
        <v>48</v>
      </c>
      <c r="C18" s="395">
        <v>0.5</v>
      </c>
    </row>
    <row r="19" spans="2:3">
      <c r="B19" s="265" t="s">
        <v>49</v>
      </c>
      <c r="C19" s="395">
        <v>0</v>
      </c>
    </row>
    <row r="20" spans="2:3">
      <c r="B20" s="268" t="s">
        <v>50</v>
      </c>
      <c r="C20" s="395">
        <v>0</v>
      </c>
    </row>
    <row r="21" spans="2:3">
      <c r="B21" s="265" t="s">
        <v>51</v>
      </c>
      <c r="C21" s="395">
        <v>0</v>
      </c>
    </row>
    <row r="22" spans="2:3">
      <c r="B22" s="265" t="s">
        <v>52</v>
      </c>
      <c r="C22" s="395">
        <v>0.1</v>
      </c>
    </row>
    <row r="23" spans="2:3">
      <c r="B23" s="265" t="s">
        <v>53</v>
      </c>
      <c r="C23" s="395">
        <v>0.05</v>
      </c>
    </row>
    <row r="24" spans="2:3">
      <c r="B24" s="265" t="s">
        <v>54</v>
      </c>
      <c r="C24" s="395">
        <v>0</v>
      </c>
    </row>
    <row r="25" spans="2:3">
      <c r="B25" s="265" t="s">
        <v>55</v>
      </c>
      <c r="C25" s="395">
        <v>0.2</v>
      </c>
    </row>
    <row r="26" spans="2:3">
      <c r="B26" s="268" t="s">
        <v>56</v>
      </c>
      <c r="C26" s="395">
        <v>0.5</v>
      </c>
    </row>
    <row r="27" spans="2:3">
      <c r="B27" s="268" t="s">
        <v>57</v>
      </c>
      <c r="C27" s="395">
        <v>0.2</v>
      </c>
    </row>
    <row r="28" spans="2:3">
      <c r="B28" s="268" t="s">
        <v>58</v>
      </c>
      <c r="C28" s="395">
        <v>0.1</v>
      </c>
    </row>
    <row r="29" spans="2:3">
      <c r="B29" s="268" t="s">
        <v>59</v>
      </c>
      <c r="C29" s="395">
        <v>0</v>
      </c>
    </row>
    <row r="30" spans="2:3">
      <c r="B30" s="268" t="s">
        <v>60</v>
      </c>
      <c r="C30" s="395">
        <v>0</v>
      </c>
    </row>
    <row r="31" spans="2:3">
      <c r="B31" s="268" t="s">
        <v>61</v>
      </c>
      <c r="C31" s="395">
        <v>0</v>
      </c>
    </row>
    <row r="32" spans="2:3">
      <c r="B32" s="268" t="s">
        <v>62</v>
      </c>
      <c r="C32" s="395">
        <v>0</v>
      </c>
    </row>
    <row r="33" spans="2:5">
      <c r="B33" s="127" t="s">
        <v>38</v>
      </c>
      <c r="C33" s="227">
        <f>AVERAGE(C16:C32)</f>
        <v>0.13235294117647062</v>
      </c>
    </row>
    <row r="34" spans="2:5">
      <c r="E34" s="225"/>
    </row>
  </sheetData>
  <pageMargins left="0.59375" right="0.7" top="0.75" bottom="0.75" header="0.3" footer="0.3"/>
  <pageSetup paperSize="9" scale="66"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8"/>
  <sheetViews>
    <sheetView showGridLines="0" showZeros="0" zoomScale="70" zoomScaleNormal="70" workbookViewId="0">
      <selection activeCell="B11" sqref="B11"/>
    </sheetView>
  </sheetViews>
  <sheetFormatPr defaultColWidth="8.6640625" defaultRowHeight="14.1" customHeight="1"/>
  <cols>
    <col min="1" max="1" width="34.6640625" style="16" customWidth="1"/>
    <col min="2" max="2" width="26.33203125" style="16" bestFit="1" customWidth="1"/>
    <col min="3" max="3" width="17.33203125" style="16" bestFit="1" customWidth="1"/>
    <col min="4" max="4" width="15.109375" style="21" customWidth="1"/>
    <col min="5" max="5" width="17.5546875" style="21" customWidth="1"/>
    <col min="6" max="6" width="18" style="21" bestFit="1" customWidth="1"/>
    <col min="7" max="7" width="16.33203125" style="21" customWidth="1"/>
    <col min="8" max="8" width="16.33203125" style="21" bestFit="1" customWidth="1"/>
    <col min="9" max="9" width="15.33203125" style="21" customWidth="1"/>
    <col min="10" max="10" width="17.6640625" style="21" customWidth="1"/>
    <col min="11" max="11" width="14.88671875" style="21" customWidth="1"/>
    <col min="12" max="12" width="15.109375" style="21" customWidth="1"/>
    <col min="13" max="14" width="13.6640625" style="21" customWidth="1"/>
    <col min="15" max="15" width="14.44140625" style="21" bestFit="1" customWidth="1"/>
    <col min="16" max="16" width="17.33203125" style="21" customWidth="1"/>
    <col min="17" max="17" width="16.6640625" style="21" customWidth="1"/>
    <col min="18" max="18" width="16.5546875" style="21" customWidth="1"/>
    <col min="19" max="23" width="13.6640625" style="21" customWidth="1"/>
    <col min="24" max="28" width="13.33203125" style="21" customWidth="1"/>
    <col min="29" max="29" width="14.6640625" style="21" customWidth="1"/>
    <col min="30" max="33" width="13.33203125" style="21" customWidth="1"/>
    <col min="34" max="16384" width="8.6640625" style="16"/>
  </cols>
  <sheetData>
    <row r="1" spans="1:33" ht="14.1" customHeight="1">
      <c r="A1" s="246" t="s">
        <v>4</v>
      </c>
      <c r="E1" s="159" t="s">
        <v>5</v>
      </c>
      <c r="F1" s="160"/>
      <c r="G1" s="17"/>
      <c r="K1" s="180" t="s">
        <v>6</v>
      </c>
      <c r="L1" s="153"/>
      <c r="M1" s="153"/>
      <c r="N1" s="153"/>
      <c r="O1" s="153"/>
      <c r="P1" s="154"/>
      <c r="Q1" s="186" t="e">
        <f>P14</f>
        <v>#DIV/0!</v>
      </c>
    </row>
    <row r="2" spans="1:33" ht="14.1" customHeight="1">
      <c r="E2" s="163">
        <v>0</v>
      </c>
      <c r="F2" s="161" t="s">
        <v>7</v>
      </c>
      <c r="G2" s="17"/>
      <c r="K2" s="181" t="s">
        <v>8</v>
      </c>
      <c r="L2" s="182"/>
      <c r="M2" s="182"/>
      <c r="N2" s="182"/>
      <c r="O2" s="182"/>
      <c r="P2" s="183">
        <v>0.21</v>
      </c>
      <c r="Q2" s="184" t="e">
        <f>P2*Q1</f>
        <v>#DIV/0!</v>
      </c>
    </row>
    <row r="3" spans="1:33" ht="14.1" customHeight="1">
      <c r="A3" s="23" t="s">
        <v>0</v>
      </c>
      <c r="B3" s="193" t="s">
        <v>9</v>
      </c>
      <c r="C3" s="396"/>
      <c r="D3" s="17"/>
      <c r="E3" s="17"/>
      <c r="G3" s="17"/>
      <c r="H3" s="17"/>
      <c r="I3" s="17"/>
      <c r="K3" s="181" t="s">
        <v>10</v>
      </c>
      <c r="L3" s="182"/>
      <c r="M3" s="182"/>
      <c r="N3" s="182"/>
      <c r="O3" s="182"/>
      <c r="P3" s="182"/>
      <c r="Q3" s="185" t="e">
        <f>Q1+Q2</f>
        <v>#DIV/0!</v>
      </c>
      <c r="AF3" s="17"/>
      <c r="AG3" s="17"/>
    </row>
    <row r="4" spans="1:33" ht="14.1" customHeight="1">
      <c r="A4" s="23" t="s">
        <v>1</v>
      </c>
      <c r="B4" s="35" t="str">
        <f ca="1">MID(CELL("bestandsnaam",$B$11),SEARCH("]",CELL("bestandsnaam",$B$11),1)+1,256)</f>
        <v>2-Kosten per locatie</v>
      </c>
      <c r="C4" s="35"/>
      <c r="D4" s="17"/>
      <c r="G4" s="17"/>
      <c r="H4" s="17"/>
      <c r="I4" s="17"/>
      <c r="K4" s="182"/>
      <c r="L4" s="182"/>
      <c r="M4" s="182"/>
      <c r="N4" s="182"/>
      <c r="O4" s="182"/>
      <c r="P4" s="182"/>
      <c r="Q4" s="182"/>
      <c r="AF4" s="17"/>
      <c r="AG4" s="17"/>
    </row>
    <row r="5" spans="1:33" ht="14.1" customHeight="1">
      <c r="A5" s="23" t="s">
        <v>2</v>
      </c>
      <c r="B5" s="193" t="s">
        <v>11</v>
      </c>
      <c r="C5" s="396"/>
      <c r="D5" s="17"/>
      <c r="G5" s="17"/>
      <c r="H5" s="17"/>
      <c r="I5" s="17"/>
      <c r="K5" s="156" t="s">
        <v>12</v>
      </c>
      <c r="L5" s="157"/>
      <c r="M5" s="157"/>
      <c r="N5" s="157"/>
      <c r="O5" s="157"/>
      <c r="P5" s="157"/>
      <c r="Q5" s="158">
        <v>428000</v>
      </c>
      <c r="AF5" s="17"/>
      <c r="AG5" s="17"/>
    </row>
    <row r="6" spans="1:33" ht="14.1" customHeight="1">
      <c r="A6" s="23" t="s">
        <v>3</v>
      </c>
      <c r="B6" s="193" t="s">
        <v>980</v>
      </c>
      <c r="C6" s="396"/>
      <c r="D6" s="17"/>
      <c r="E6" s="17"/>
      <c r="F6" s="17"/>
      <c r="G6" s="17"/>
      <c r="H6" s="17"/>
      <c r="I6" s="17"/>
      <c r="K6" s="156" t="s">
        <v>13</v>
      </c>
      <c r="L6" s="157"/>
      <c r="M6" s="157"/>
      <c r="N6" s="157"/>
      <c r="O6" s="157"/>
      <c r="P6" s="157"/>
      <c r="Q6" s="158">
        <v>386000</v>
      </c>
      <c r="AF6" s="17"/>
      <c r="AG6" s="17"/>
    </row>
    <row r="7" spans="1:33" ht="14.1" customHeight="1">
      <c r="A7" s="23" t="s">
        <v>14</v>
      </c>
      <c r="B7" s="193" t="s">
        <v>15</v>
      </c>
      <c r="C7" s="396"/>
      <c r="D7" s="17"/>
      <c r="E7" s="17"/>
      <c r="F7" s="17"/>
      <c r="G7" s="17"/>
      <c r="H7" s="17"/>
      <c r="I7" s="17"/>
      <c r="J7" s="17"/>
      <c r="K7" s="17"/>
      <c r="V7" s="17"/>
      <c r="W7" s="16"/>
      <c r="X7" s="16"/>
      <c r="Y7" s="16"/>
      <c r="AF7" s="17"/>
      <c r="AG7" s="17"/>
    </row>
    <row r="8" spans="1:33" ht="14.1" customHeight="1">
      <c r="A8" s="23" t="s">
        <v>978</v>
      </c>
      <c r="B8" s="396" t="s">
        <v>979</v>
      </c>
      <c r="C8" s="396"/>
      <c r="D8" s="17"/>
      <c r="E8" s="17"/>
      <c r="F8" s="17"/>
      <c r="G8" s="17"/>
      <c r="H8" s="17"/>
      <c r="I8" s="17"/>
      <c r="J8" s="17"/>
      <c r="K8" s="17"/>
      <c r="V8" s="17"/>
      <c r="W8" s="16"/>
      <c r="X8" s="16"/>
      <c r="Y8" s="16"/>
      <c r="AF8" s="17"/>
      <c r="AG8" s="17"/>
    </row>
    <row r="9" spans="1:33" ht="14.1" customHeight="1">
      <c r="A9" s="23" t="s">
        <v>16</v>
      </c>
      <c r="B9" s="24">
        <v>45474</v>
      </c>
      <c r="C9" s="23"/>
      <c r="D9" s="17"/>
      <c r="E9" s="17"/>
      <c r="F9" s="17"/>
      <c r="G9" s="17"/>
      <c r="H9" s="17"/>
      <c r="I9" s="17"/>
      <c r="J9" s="17"/>
      <c r="K9" s="17"/>
      <c r="L9" s="17"/>
      <c r="M9" s="17"/>
      <c r="N9" s="17"/>
      <c r="O9" s="17"/>
      <c r="P9" s="17"/>
      <c r="Q9" s="17"/>
      <c r="R9" s="17"/>
      <c r="S9" s="17"/>
      <c r="T9" s="17"/>
      <c r="U9" s="17"/>
      <c r="V9" s="17"/>
      <c r="W9" s="17"/>
      <c r="X9" s="17"/>
      <c r="Y9" s="17"/>
      <c r="Z9" s="17"/>
      <c r="AA9" s="155"/>
      <c r="AB9" s="155"/>
      <c r="AC9" s="155"/>
      <c r="AD9" s="155"/>
      <c r="AE9" s="155"/>
      <c r="AF9" s="17"/>
      <c r="AG9" s="17"/>
    </row>
    <row r="10" spans="1:33" ht="14.1" customHeight="1">
      <c r="A10" s="23" t="s">
        <v>17</v>
      </c>
      <c r="B10" s="199" t="s">
        <v>981</v>
      </c>
      <c r="C10" s="23"/>
      <c r="D10" s="17"/>
      <c r="E10" s="17"/>
      <c r="F10" s="17"/>
      <c r="G10" s="17"/>
      <c r="H10" s="17"/>
      <c r="I10" s="17"/>
      <c r="J10" s="194"/>
      <c r="L10" s="17"/>
      <c r="M10" s="17"/>
      <c r="P10" s="17"/>
      <c r="Q10" s="17"/>
      <c r="V10" s="17"/>
      <c r="W10" s="16"/>
      <c r="X10" s="16"/>
      <c r="Y10" s="16"/>
      <c r="Z10" s="16"/>
      <c r="AA10" s="16"/>
      <c r="AB10" s="16"/>
      <c r="AC10" s="16"/>
      <c r="AD10" s="16"/>
      <c r="AE10" s="16"/>
      <c r="AF10" s="17"/>
      <c r="AG10" s="17"/>
    </row>
    <row r="11" spans="1:33" ht="14.1" customHeight="1">
      <c r="A11" s="23" t="s">
        <v>999</v>
      </c>
      <c r="B11" s="193" t="s">
        <v>1000</v>
      </c>
      <c r="C11" s="19"/>
      <c r="D11" s="19"/>
      <c r="E11" s="19"/>
      <c r="F11" s="399" t="s">
        <v>18</v>
      </c>
      <c r="G11" s="400"/>
      <c r="H11" s="399" t="s">
        <v>19</v>
      </c>
      <c r="I11" s="400"/>
      <c r="L11" s="17"/>
      <c r="M11" s="17"/>
      <c r="P11" s="17"/>
      <c r="Q11" s="17"/>
      <c r="V11" s="17"/>
      <c r="W11" s="17"/>
      <c r="X11" s="17"/>
      <c r="Y11" s="17"/>
      <c r="Z11" s="17"/>
      <c r="AA11" s="17"/>
      <c r="AB11" s="17"/>
      <c r="AC11" s="16"/>
      <c r="AD11" s="16"/>
      <c r="AE11" s="16"/>
      <c r="AF11" s="16"/>
      <c r="AG11" s="16"/>
    </row>
    <row r="12" spans="1:33" ht="64.5" customHeight="1">
      <c r="A12" s="247" t="s">
        <v>20</v>
      </c>
      <c r="B12" s="140" t="s">
        <v>21</v>
      </c>
      <c r="C12" s="140" t="s">
        <v>22</v>
      </c>
      <c r="D12" s="173" t="s">
        <v>23</v>
      </c>
      <c r="E12" s="173" t="s">
        <v>24</v>
      </c>
      <c r="F12" s="172" t="s">
        <v>25</v>
      </c>
      <c r="G12" s="172" t="s">
        <v>26</v>
      </c>
      <c r="H12" s="172" t="s">
        <v>27</v>
      </c>
      <c r="I12" s="172" t="s">
        <v>28</v>
      </c>
      <c r="J12" s="22" t="s">
        <v>29</v>
      </c>
      <c r="K12" s="22" t="s">
        <v>30</v>
      </c>
      <c r="L12" s="22" t="s">
        <v>31</v>
      </c>
      <c r="M12" s="22" t="s">
        <v>32</v>
      </c>
      <c r="N12" s="22" t="s">
        <v>33</v>
      </c>
      <c r="O12" s="172" t="s">
        <v>34</v>
      </c>
      <c r="P12" s="22" t="s">
        <v>35</v>
      </c>
      <c r="Q12" s="22" t="s">
        <v>36</v>
      </c>
      <c r="R12" s="16"/>
      <c r="S12" s="16"/>
      <c r="T12" s="16"/>
      <c r="U12" s="16"/>
      <c r="V12" s="16"/>
      <c r="W12" s="16"/>
      <c r="X12" s="16"/>
      <c r="Y12" s="16"/>
      <c r="Z12" s="16"/>
      <c r="AA12" s="16"/>
      <c r="AB12" s="16"/>
      <c r="AC12" s="16"/>
      <c r="AD12" s="16"/>
      <c r="AE12" s="16"/>
      <c r="AF12" s="16"/>
      <c r="AG12" s="16"/>
    </row>
    <row r="13" spans="1:33" ht="15" customHeight="1">
      <c r="A13" s="250" t="s">
        <v>37</v>
      </c>
      <c r="B13" s="248">
        <f>SUMIF('4-Basis ruimtestaat'!B:B,'2-Kosten per locatie'!A13,'4-Basis ruimtestaat'!I:I)</f>
        <v>29079.460000000014</v>
      </c>
      <c r="C13" s="162">
        <v>1</v>
      </c>
      <c r="D13" s="174">
        <f>_xlfn.MAXIFS('4-Basis ruimtestaat'!K:K,'4-Basis ruimtestaat'!B:B,'2-Kosten per locatie'!A13)</f>
        <v>200</v>
      </c>
      <c r="E13" s="174">
        <f>_xlfn.MAXIFS('4-Basis ruimtestaat'!L:L,'4-Basis ruimtestaat'!B:B,'2-Kosten per locatie'!A13)</f>
        <v>200</v>
      </c>
      <c r="F13" s="249" t="e">
        <f>SUMIF('4-Basis ruimtestaat'!B:B,'2-Kosten per locatie'!A13,'4-Basis ruimtestaat'!M:M)</f>
        <v>#DIV/0!</v>
      </c>
      <c r="G13" s="249" t="e">
        <f>SUMIF('4-Basis ruimtestaat'!B:B,'2-Kosten per locatie'!A13,'4-Basis ruimtestaat'!N:N)</f>
        <v>#DIV/0!</v>
      </c>
      <c r="H13" s="249" t="e">
        <f t="shared" ref="H13:I13" si="0">F13*$E$2</f>
        <v>#DIV/0!</v>
      </c>
      <c r="I13" s="249" t="e">
        <f t="shared" si="0"/>
        <v>#DIV/0!</v>
      </c>
      <c r="J13" s="177" t="e">
        <f>F13*'6-Opbouw uurtarief productie'!$E$47</f>
        <v>#DIV/0!</v>
      </c>
      <c r="K13" s="177" t="e">
        <f>G13*'6-Opbouw uurtarief productie'!$E$47</f>
        <v>#DIV/0!</v>
      </c>
      <c r="L13" s="176" t="e">
        <f>H13*'7-Opbouw uurtarief toezicht'!$E$47</f>
        <v>#DIV/0!</v>
      </c>
      <c r="M13" s="176" t="e">
        <f>I13*'7-Opbouw uurtarief toezicht'!$E$47</f>
        <v>#DIV/0!</v>
      </c>
      <c r="N13" s="176">
        <f>SUMIF('8-Additionele kosten'!A:A,'2-Kosten per locatie'!A13,'8-Additionele kosten'!H:H)</f>
        <v>0</v>
      </c>
      <c r="O13" s="178">
        <f>SUMIF('10-stelpost kosten vakanties'!A:A,'2-Kosten per locatie'!A13,'10-stelpost kosten vakanties'!I:I)</f>
        <v>0</v>
      </c>
      <c r="P13" s="176" t="e">
        <f t="shared" ref="P13" si="1">SUM(J13:O13)</f>
        <v>#DIV/0!</v>
      </c>
      <c r="Q13" s="176" t="e">
        <f t="shared" ref="Q13" si="2">P13/12</f>
        <v>#DIV/0!</v>
      </c>
      <c r="R13" s="16"/>
      <c r="S13" s="16"/>
      <c r="T13" s="16"/>
      <c r="U13" s="16"/>
      <c r="V13" s="16"/>
      <c r="W13" s="16"/>
      <c r="X13" s="16"/>
      <c r="Y13" s="16"/>
      <c r="Z13" s="16"/>
      <c r="AA13" s="16"/>
      <c r="AB13" s="16"/>
      <c r="AC13" s="16"/>
      <c r="AD13" s="16"/>
      <c r="AE13" s="16"/>
      <c r="AF13" s="16"/>
      <c r="AG13" s="16"/>
    </row>
    <row r="14" spans="1:33" s="20" customFormat="1" ht="15" customHeight="1">
      <c r="A14" s="228" t="s">
        <v>38</v>
      </c>
      <c r="B14" s="251">
        <f>SUM(B13:B13)</f>
        <v>29079.460000000014</v>
      </c>
      <c r="C14" s="164"/>
      <c r="D14" s="141"/>
      <c r="E14" s="141"/>
      <c r="F14" s="252" t="e">
        <f t="shared" ref="F14:Q14" si="3">SUM(F13:F13)</f>
        <v>#DIV/0!</v>
      </c>
      <c r="G14" s="252" t="e">
        <f t="shared" si="3"/>
        <v>#DIV/0!</v>
      </c>
      <c r="H14" s="252" t="e">
        <f t="shared" si="3"/>
        <v>#DIV/0!</v>
      </c>
      <c r="I14" s="252" t="e">
        <f t="shared" si="3"/>
        <v>#DIV/0!</v>
      </c>
      <c r="J14" s="253" t="e">
        <f t="shared" si="3"/>
        <v>#DIV/0!</v>
      </c>
      <c r="K14" s="253" t="e">
        <f t="shared" si="3"/>
        <v>#DIV/0!</v>
      </c>
      <c r="L14" s="253" t="e">
        <f t="shared" si="3"/>
        <v>#DIV/0!</v>
      </c>
      <c r="M14" s="253" t="e">
        <f t="shared" si="3"/>
        <v>#DIV/0!</v>
      </c>
      <c r="N14" s="253">
        <f t="shared" si="3"/>
        <v>0</v>
      </c>
      <c r="O14" s="253">
        <f t="shared" si="3"/>
        <v>0</v>
      </c>
      <c r="P14" s="253" t="e">
        <f t="shared" si="3"/>
        <v>#DIV/0!</v>
      </c>
      <c r="Q14" s="253" t="e">
        <f t="shared" si="3"/>
        <v>#DIV/0!</v>
      </c>
    </row>
    <row r="15" spans="1:33" ht="14.1" customHeight="1">
      <c r="B15" s="391"/>
    </row>
    <row r="16" spans="1:33" ht="14.1" customHeight="1">
      <c r="B16" s="391"/>
    </row>
    <row r="17" spans="2:2" ht="14.1" customHeight="1">
      <c r="B17" s="391"/>
    </row>
    <row r="18" spans="2:2" ht="14.1" customHeight="1">
      <c r="B18" s="391"/>
    </row>
  </sheetData>
  <mergeCells count="2">
    <mergeCell ref="F11:G11"/>
    <mergeCell ref="H11:I11"/>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1"/>
  <sheetViews>
    <sheetView showGridLines="0" zoomScale="85" zoomScaleNormal="85" workbookViewId="0">
      <pane ySplit="9" topLeftCell="A10" activePane="bottomLeft" state="frozen"/>
      <selection activeCell="B1" sqref="B1"/>
      <selection pane="bottomLeft" activeCell="A7" sqref="A7"/>
    </sheetView>
  </sheetViews>
  <sheetFormatPr defaultColWidth="9.109375" defaultRowHeight="13.2"/>
  <cols>
    <col min="1" max="1" width="29.6640625" style="3" customWidth="1"/>
    <col min="2" max="2" width="9.109375" style="3" customWidth="1"/>
    <col min="3" max="6" width="9.109375" style="3"/>
    <col min="7" max="7" width="9" style="3" customWidth="1"/>
    <col min="8" max="8" width="9.109375" style="3"/>
    <col min="9" max="9" width="2.109375" style="3" customWidth="1"/>
    <col min="10" max="10" width="9.6640625" style="25" bestFit="1" customWidth="1"/>
    <col min="11" max="11" width="10.109375" style="3" customWidth="1"/>
    <col min="12" max="12" width="3" style="3" customWidth="1"/>
    <col min="13" max="13" width="9.109375" style="3"/>
    <col min="14" max="14" width="30.44140625" style="3" customWidth="1"/>
    <col min="15" max="18" width="9.109375" style="3"/>
    <col min="19" max="19" width="9.109375" style="3" customWidth="1"/>
    <col min="20" max="16384" width="9.109375" style="3"/>
  </cols>
  <sheetData>
    <row r="1" spans="1:12">
      <c r="A1" s="254" t="s">
        <v>4</v>
      </c>
    </row>
    <row r="3" spans="1:12" ht="15">
      <c r="A3" s="23" t="str">
        <f>'2-Kosten per locatie'!A3</f>
        <v>Naam opdrachtgever</v>
      </c>
      <c r="B3" s="35" t="str">
        <f>'2-Kosten per locatie'!B3</f>
        <v>Hogeschool InHolland</v>
      </c>
      <c r="C3" s="117"/>
    </row>
    <row r="4" spans="1:12" ht="15">
      <c r="A4" s="23" t="str">
        <f>'2-Kosten per locatie'!A4</f>
        <v>Calculatie onderdeel</v>
      </c>
      <c r="B4" s="35" t="str">
        <f ca="1">MID(CELL("bestandsnaam",$B$7),SEARCH("]",CELL("bestandsnaam",$B$7),1)+1,256)</f>
        <v>3-Productie normen</v>
      </c>
      <c r="C4" s="35"/>
    </row>
    <row r="5" spans="1:12" ht="15">
      <c r="A5" s="23" t="str">
        <f>'2-Kosten per locatie'!A5</f>
        <v>Gebouw/plaats</v>
      </c>
      <c r="B5" s="35" t="str">
        <f>'2-Kosten per locatie'!B5</f>
        <v>Divers</v>
      </c>
      <c r="C5" s="35"/>
    </row>
    <row r="6" spans="1:12" ht="15">
      <c r="A6" s="23" t="str">
        <f>'2-Kosten per locatie'!A6</f>
        <v>Referentie nummer</v>
      </c>
      <c r="B6" s="35" t="str">
        <f>'2-Kosten per locatie'!B6</f>
        <v>IH-EA-MvD-DK-2023</v>
      </c>
      <c r="C6" s="35"/>
      <c r="E6" s="255" t="s">
        <v>39</v>
      </c>
      <c r="F6" s="256"/>
      <c r="G6" s="257" t="e">
        <f>SUM('4-Basis ruimtestaat'!S:S)/SUM('4-Basis ruimtestaat'!M:N)</f>
        <v>#DIV/0!</v>
      </c>
      <c r="H6" s="258" t="s">
        <v>40</v>
      </c>
    </row>
    <row r="7" spans="1:12">
      <c r="A7" s="26"/>
      <c r="B7" s="27"/>
      <c r="C7" s="27"/>
      <c r="D7" s="28"/>
      <c r="E7" s="29"/>
      <c r="F7" s="29"/>
      <c r="G7" s="30"/>
      <c r="H7" s="31"/>
      <c r="I7" s="33"/>
      <c r="K7" s="32"/>
      <c r="L7" s="33"/>
    </row>
    <row r="8" spans="1:12" ht="27.75" customHeight="1">
      <c r="A8" s="259" t="s">
        <v>41</v>
      </c>
      <c r="B8" s="260"/>
      <c r="C8" s="260"/>
      <c r="D8" s="260"/>
      <c r="E8" s="260"/>
      <c r="F8" s="260">
        <v>80</v>
      </c>
      <c r="G8" s="260">
        <v>200</v>
      </c>
      <c r="H8" s="260"/>
      <c r="I8" s="33"/>
      <c r="K8" s="261">
        <v>0</v>
      </c>
      <c r="L8" s="34"/>
    </row>
    <row r="9" spans="1:12" ht="58.2" customHeight="1">
      <c r="A9" s="262" t="s">
        <v>42</v>
      </c>
      <c r="B9" s="401" t="s">
        <v>43</v>
      </c>
      <c r="C9" s="402"/>
      <c r="D9" s="402"/>
      <c r="E9" s="402"/>
      <c r="F9" s="402"/>
      <c r="G9" s="402"/>
      <c r="H9" s="403"/>
      <c r="I9" s="33"/>
      <c r="J9" s="263" t="s">
        <v>44</v>
      </c>
      <c r="K9" s="264" t="s">
        <v>45</v>
      </c>
      <c r="L9" s="34"/>
    </row>
    <row r="10" spans="1:12">
      <c r="A10" s="265" t="s">
        <v>46</v>
      </c>
      <c r="B10" s="214"/>
      <c r="C10" s="214"/>
      <c r="D10" s="214"/>
      <c r="E10" s="214"/>
      <c r="F10" s="215"/>
      <c r="G10" s="266"/>
      <c r="H10" s="266"/>
      <c r="I10" s="33"/>
      <c r="J10" s="267">
        <f>SUMIF('4-Basis ruimtestaat'!G:G,'3-Productie normen'!A10,'4-Basis ruimtestaat'!I:I)</f>
        <v>2576.4399999999991</v>
      </c>
      <c r="K10" s="179"/>
      <c r="L10" s="33"/>
    </row>
    <row r="11" spans="1:12">
      <c r="A11" s="265" t="s">
        <v>47</v>
      </c>
      <c r="B11" s="214"/>
      <c r="C11" s="214"/>
      <c r="D11" s="214"/>
      <c r="E11" s="214"/>
      <c r="F11" s="214"/>
      <c r="G11" s="215"/>
      <c r="H11" s="229"/>
      <c r="I11" s="33"/>
      <c r="J11" s="267">
        <f>SUMIF('4-Basis ruimtestaat'!G:G,'3-Productie normen'!A11,'4-Basis ruimtestaat'!I:I)</f>
        <v>416.06000000000029</v>
      </c>
      <c r="L11" s="33"/>
    </row>
    <row r="12" spans="1:12">
      <c r="A12" s="265" t="s">
        <v>48</v>
      </c>
      <c r="B12" s="214"/>
      <c r="C12" s="214"/>
      <c r="D12" s="214"/>
      <c r="E12" s="214"/>
      <c r="F12" s="214"/>
      <c r="G12" s="215"/>
      <c r="H12" s="266"/>
      <c r="I12" s="33"/>
      <c r="J12" s="267">
        <f>SUMIF('4-Basis ruimtestaat'!G:G,'3-Productie normen'!A12,'4-Basis ruimtestaat'!I:I)</f>
        <v>7893.159999999998</v>
      </c>
    </row>
    <row r="13" spans="1:12">
      <c r="A13" s="265" t="s">
        <v>49</v>
      </c>
      <c r="B13" s="214"/>
      <c r="C13" s="214"/>
      <c r="D13" s="214"/>
      <c r="E13" s="214"/>
      <c r="F13" s="214"/>
      <c r="G13" s="215"/>
      <c r="H13" s="229"/>
      <c r="I13" s="33"/>
      <c r="J13" s="267">
        <f>SUMIF('4-Basis ruimtestaat'!G:G,'3-Productie normen'!A13,'4-Basis ruimtestaat'!I:I)</f>
        <v>22.79</v>
      </c>
    </row>
    <row r="14" spans="1:12">
      <c r="A14" s="268" t="s">
        <v>50</v>
      </c>
      <c r="B14" s="214"/>
      <c r="C14" s="214"/>
      <c r="D14" s="214"/>
      <c r="E14" s="214"/>
      <c r="F14" s="214"/>
      <c r="G14" s="215"/>
      <c r="H14" s="266"/>
      <c r="I14" s="33"/>
      <c r="J14" s="267">
        <f>SUMIF('4-Basis ruimtestaat'!G:G,'3-Productie normen'!A14,'4-Basis ruimtestaat'!I:I)</f>
        <v>787.85</v>
      </c>
    </row>
    <row r="15" spans="1:12">
      <c r="A15" s="265" t="s">
        <v>51</v>
      </c>
      <c r="B15" s="214"/>
      <c r="C15" s="214"/>
      <c r="D15" s="214"/>
      <c r="E15" s="214"/>
      <c r="F15" s="214"/>
      <c r="G15" s="215"/>
      <c r="H15" s="229"/>
      <c r="I15" s="33"/>
      <c r="J15" s="267">
        <f>SUMIF('4-Basis ruimtestaat'!G:G,'3-Productie normen'!A15,'4-Basis ruimtestaat'!I:I)</f>
        <v>0</v>
      </c>
    </row>
    <row r="16" spans="1:12">
      <c r="A16" s="265" t="s">
        <v>52</v>
      </c>
      <c r="B16" s="214"/>
      <c r="C16" s="214"/>
      <c r="D16" s="214"/>
      <c r="E16" s="214"/>
      <c r="F16" s="214"/>
      <c r="G16" s="215"/>
      <c r="H16" s="266"/>
      <c r="I16" s="33"/>
      <c r="J16" s="267">
        <f>SUMIF('4-Basis ruimtestaat'!G:G,'3-Productie normen'!A16,'4-Basis ruimtestaat'!I:I)</f>
        <v>1037.8799999999992</v>
      </c>
    </row>
    <row r="17" spans="1:12">
      <c r="A17" s="265" t="s">
        <v>53</v>
      </c>
      <c r="B17" s="214"/>
      <c r="C17" s="214"/>
      <c r="D17" s="214"/>
      <c r="E17" s="214"/>
      <c r="F17" s="214"/>
      <c r="G17" s="215"/>
      <c r="H17" s="229"/>
      <c r="I17" s="33"/>
      <c r="J17" s="267">
        <f>SUMIF('4-Basis ruimtestaat'!G:G,'3-Productie normen'!A17,'4-Basis ruimtestaat'!I:I)</f>
        <v>701.82</v>
      </c>
    </row>
    <row r="18" spans="1:12">
      <c r="A18" s="265" t="s">
        <v>54</v>
      </c>
      <c r="B18" s="214"/>
      <c r="C18" s="214"/>
      <c r="D18" s="214"/>
      <c r="E18" s="214"/>
      <c r="F18" s="214"/>
      <c r="G18" s="215"/>
      <c r="H18" s="266"/>
      <c r="I18" s="33"/>
      <c r="J18" s="267">
        <f>SUMIF('4-Basis ruimtestaat'!G:G,'3-Productie normen'!A18,'4-Basis ruimtestaat'!I:I)</f>
        <v>0</v>
      </c>
    </row>
    <row r="19" spans="1:12">
      <c r="A19" s="265" t="s">
        <v>55</v>
      </c>
      <c r="B19" s="214"/>
      <c r="C19" s="214"/>
      <c r="D19" s="214"/>
      <c r="E19" s="214"/>
      <c r="F19" s="214"/>
      <c r="G19" s="215"/>
      <c r="H19" s="229"/>
      <c r="I19" s="33"/>
      <c r="J19" s="267">
        <f>SUMIF('4-Basis ruimtestaat'!G:G,'3-Productie normen'!A19,'4-Basis ruimtestaat'!I:I)</f>
        <v>1557.1899999999998</v>
      </c>
    </row>
    <row r="20" spans="1:12">
      <c r="A20" s="268" t="s">
        <v>56</v>
      </c>
      <c r="B20" s="214"/>
      <c r="C20" s="214"/>
      <c r="D20" s="214"/>
      <c r="E20" s="214"/>
      <c r="F20" s="214"/>
      <c r="G20" s="215"/>
      <c r="H20" s="266"/>
      <c r="I20" s="33"/>
      <c r="J20" s="267">
        <f>SUMIF('4-Basis ruimtestaat'!G:G,'3-Productie normen'!A20,'4-Basis ruimtestaat'!I:I)</f>
        <v>250.24</v>
      </c>
    </row>
    <row r="21" spans="1:12">
      <c r="A21" s="268" t="s">
        <v>57</v>
      </c>
      <c r="B21" s="214"/>
      <c r="C21" s="214"/>
      <c r="D21" s="214"/>
      <c r="E21" s="214"/>
      <c r="F21" s="214"/>
      <c r="G21" s="215"/>
      <c r="H21" s="229"/>
      <c r="I21" s="33"/>
      <c r="J21" s="267">
        <f>SUMIF('4-Basis ruimtestaat'!G:G,'3-Productie normen'!A21,'4-Basis ruimtestaat'!I:I)</f>
        <v>1088.8800000000001</v>
      </c>
    </row>
    <row r="22" spans="1:12">
      <c r="A22" s="268" t="s">
        <v>58</v>
      </c>
      <c r="B22" s="214"/>
      <c r="C22" s="214"/>
      <c r="D22" s="214"/>
      <c r="E22" s="214"/>
      <c r="F22" s="214"/>
      <c r="G22" s="215"/>
      <c r="H22" s="266"/>
      <c r="I22" s="33"/>
      <c r="J22" s="267">
        <f>SUMIF('4-Basis ruimtestaat'!G:G,'3-Productie normen'!A22,'4-Basis ruimtestaat'!I:I)</f>
        <v>29</v>
      </c>
    </row>
    <row r="23" spans="1:12">
      <c r="A23" s="268" t="s">
        <v>59</v>
      </c>
      <c r="B23" s="214"/>
      <c r="C23" s="214"/>
      <c r="D23" s="214"/>
      <c r="E23" s="214"/>
      <c r="F23" s="214"/>
      <c r="G23" s="215"/>
      <c r="H23" s="229"/>
      <c r="I23" s="33"/>
      <c r="J23" s="267">
        <f>SUMIF('4-Basis ruimtestaat'!G:G,'3-Productie normen'!A23,'4-Basis ruimtestaat'!I:I)</f>
        <v>4180.4300000000012</v>
      </c>
    </row>
    <row r="24" spans="1:12">
      <c r="A24" s="268" t="s">
        <v>60</v>
      </c>
      <c r="B24" s="214"/>
      <c r="C24" s="214"/>
      <c r="D24" s="214"/>
      <c r="E24" s="214"/>
      <c r="F24" s="214"/>
      <c r="G24" s="215"/>
      <c r="H24" s="266"/>
      <c r="I24" s="33"/>
      <c r="J24" s="267">
        <f>SUMIF('4-Basis ruimtestaat'!G:G,'3-Productie normen'!A24,'4-Basis ruimtestaat'!I:I)</f>
        <v>1377.7300000000002</v>
      </c>
    </row>
    <row r="25" spans="1:12">
      <c r="A25" s="268" t="s">
        <v>61</v>
      </c>
      <c r="B25" s="214"/>
      <c r="C25" s="214"/>
      <c r="D25" s="214"/>
      <c r="E25" s="214"/>
      <c r="F25" s="214"/>
      <c r="G25" s="215"/>
      <c r="H25" s="229"/>
      <c r="I25" s="33"/>
      <c r="J25" s="267">
        <f>SUMIF('4-Basis ruimtestaat'!G:G,'3-Productie normen'!A25,'4-Basis ruimtestaat'!I:I)</f>
        <v>0</v>
      </c>
    </row>
    <row r="26" spans="1:12">
      <c r="A26" s="268" t="s">
        <v>62</v>
      </c>
      <c r="B26" s="214"/>
      <c r="C26" s="214"/>
      <c r="D26" s="214"/>
      <c r="E26" s="214"/>
      <c r="F26" s="214"/>
      <c r="G26" s="215"/>
      <c r="H26" s="266"/>
      <c r="I26" s="33"/>
      <c r="J26" s="267">
        <f>SUMIF('4-Basis ruimtestaat'!G:G,'3-Productie normen'!A26,'4-Basis ruimtestaat'!I:I)</f>
        <v>1614.3100000000002</v>
      </c>
    </row>
    <row r="27" spans="1:12">
      <c r="A27" s="212" t="s">
        <v>63</v>
      </c>
      <c r="B27" s="214"/>
      <c r="C27" s="214"/>
      <c r="D27" s="214"/>
      <c r="E27" s="214"/>
      <c r="F27" s="214"/>
      <c r="G27" s="215"/>
      <c r="H27" s="229"/>
      <c r="I27" s="33"/>
      <c r="J27" s="267">
        <f>SUMIF('4-Basis ruimtestaat'!G:G,'3-Productie normen'!A27,'4-Basis ruimtestaat'!I:I)</f>
        <v>50</v>
      </c>
    </row>
    <row r="28" spans="1:12">
      <c r="A28" s="49" t="s">
        <v>64</v>
      </c>
      <c r="B28" s="214"/>
      <c r="C28" s="214"/>
      <c r="D28" s="269"/>
      <c r="E28" s="269"/>
      <c r="F28" s="269"/>
      <c r="G28" s="269"/>
      <c r="H28" s="266"/>
      <c r="I28" s="33"/>
      <c r="J28" s="267">
        <f>SUMIF('4-Basis ruimtestaat'!G:G,'3-Productie normen'!A28,'4-Basis ruimtestaat'!I:I)</f>
        <v>5495.6800000000067</v>
      </c>
    </row>
    <row r="29" spans="1:12">
      <c r="A29" s="268"/>
      <c r="B29" s="270"/>
      <c r="C29" s="270"/>
      <c r="D29" s="270"/>
      <c r="E29" s="270"/>
      <c r="F29" s="270"/>
      <c r="G29" s="270"/>
      <c r="H29" s="229"/>
      <c r="I29" s="33"/>
      <c r="J29" s="267"/>
      <c r="L29" s="34"/>
    </row>
    <row r="30" spans="1:12">
      <c r="A30" s="271" t="s">
        <v>38</v>
      </c>
      <c r="B30" s="127"/>
      <c r="C30" s="127"/>
      <c r="D30" s="127"/>
      <c r="E30" s="127"/>
      <c r="F30" s="127"/>
      <c r="G30" s="127"/>
      <c r="H30" s="266"/>
      <c r="I30" s="116"/>
      <c r="J30" s="272">
        <f>SUM(J10:J29)</f>
        <v>29079.460000000006</v>
      </c>
      <c r="L30" s="33"/>
    </row>
    <row r="31" spans="1:12">
      <c r="J31" s="3"/>
      <c r="L31" s="33"/>
    </row>
    <row r="32" spans="1:12">
      <c r="A32" s="273" t="s">
        <v>65</v>
      </c>
      <c r="B32" s="274">
        <v>2</v>
      </c>
      <c r="C32" s="274">
        <v>3</v>
      </c>
      <c r="D32" s="274">
        <v>4</v>
      </c>
      <c r="E32" s="274">
        <v>5</v>
      </c>
      <c r="F32" s="274">
        <v>6</v>
      </c>
      <c r="G32" s="274">
        <v>7</v>
      </c>
      <c r="H32" s="274">
        <v>8</v>
      </c>
      <c r="I32" s="33"/>
    </row>
    <row r="34" spans="1:3">
      <c r="A34" s="187" t="s">
        <v>66</v>
      </c>
      <c r="B34" s="187" t="s">
        <v>67</v>
      </c>
      <c r="C34" s="188" t="s">
        <v>68</v>
      </c>
    </row>
    <row r="35" spans="1:3">
      <c r="A35" s="192" t="s">
        <v>69</v>
      </c>
      <c r="B35" s="189">
        <v>2</v>
      </c>
      <c r="C35" s="190">
        <v>2</v>
      </c>
    </row>
    <row r="36" spans="1:3">
      <c r="A36" s="192" t="s">
        <v>70</v>
      </c>
      <c r="B36" s="189">
        <v>4</v>
      </c>
      <c r="C36" s="190">
        <v>3</v>
      </c>
    </row>
    <row r="37" spans="1:3">
      <c r="A37" s="192" t="s">
        <v>71</v>
      </c>
      <c r="B37" s="189">
        <v>12</v>
      </c>
      <c r="C37" s="190">
        <v>4</v>
      </c>
    </row>
    <row r="38" spans="1:3">
      <c r="A38" s="192" t="s">
        <v>72</v>
      </c>
      <c r="B38" s="189">
        <v>40</v>
      </c>
      <c r="C38" s="190">
        <v>5</v>
      </c>
    </row>
    <row r="39" spans="1:3">
      <c r="A39" s="192" t="s">
        <v>73</v>
      </c>
      <c r="B39" s="189">
        <v>80</v>
      </c>
      <c r="C39" s="190">
        <v>6</v>
      </c>
    </row>
    <row r="40" spans="1:3">
      <c r="A40" s="192" t="s">
        <v>74</v>
      </c>
      <c r="B40" s="191">
        <v>200</v>
      </c>
      <c r="C40" s="190">
        <v>7</v>
      </c>
    </row>
    <row r="41" spans="1:3">
      <c r="A41" s="192" t="s">
        <v>75</v>
      </c>
      <c r="B41" s="191">
        <v>255</v>
      </c>
      <c r="C41" s="190">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756"/>
  <sheetViews>
    <sheetView showGridLines="0" showZeros="0" zoomScale="70" zoomScaleNormal="70" zoomScalePageLayoutView="75" workbookViewId="0">
      <pane xSplit="1" ySplit="9" topLeftCell="B10" activePane="bottomRight" state="frozen"/>
      <selection pane="topRight" activeCell="B1" sqref="B1"/>
      <selection pane="bottomLeft" activeCell="B1" sqref="B1"/>
      <selection pane="bottomRight" activeCell="H614" sqref="H614"/>
    </sheetView>
  </sheetViews>
  <sheetFormatPr defaultColWidth="8.6640625" defaultRowHeight="14.1" customHeight="1"/>
  <cols>
    <col min="1" max="1" width="8.5546875" style="3" bestFit="1" customWidth="1"/>
    <col min="2" max="2" width="27.5546875" style="3" customWidth="1"/>
    <col min="3" max="3" width="24.33203125" style="3" customWidth="1"/>
    <col min="4" max="4" width="17" style="3" customWidth="1"/>
    <col min="5" max="5" width="10.109375" style="3" customWidth="1"/>
    <col min="6" max="6" width="28.44140625" style="3" customWidth="1"/>
    <col min="7" max="7" width="23.6640625" style="3" bestFit="1" customWidth="1"/>
    <col min="8" max="8" width="12.109375" style="3" bestFit="1" customWidth="1"/>
    <col min="9" max="9" width="11.6640625" style="21" bestFit="1" customWidth="1"/>
    <col min="10" max="10" width="10.6640625" style="100" customWidth="1"/>
    <col min="11" max="11" width="9.109375" style="241" customWidth="1"/>
    <col min="12" max="12" width="9.109375" style="50" customWidth="1"/>
    <col min="13" max="13" width="19.5546875" style="3" customWidth="1"/>
    <col min="14" max="14" width="12.5546875" style="3" bestFit="1" customWidth="1"/>
    <col min="15" max="15" width="12" style="3" bestFit="1" customWidth="1"/>
    <col min="16" max="16" width="16.6640625" style="3" customWidth="1"/>
    <col min="17" max="17" width="35.109375" style="3" customWidth="1"/>
    <col min="18" max="18" width="3" style="3" customWidth="1"/>
    <col min="19" max="19" width="11.109375" style="3" customWidth="1"/>
    <col min="20" max="20" width="15.5546875" style="3" bestFit="1" customWidth="1"/>
    <col min="21" max="16384" width="8.6640625" style="3"/>
  </cols>
  <sheetData>
    <row r="1" spans="1:19" ht="13.2">
      <c r="A1" s="37">
        <v>1</v>
      </c>
      <c r="B1" s="254" t="s">
        <v>4</v>
      </c>
      <c r="K1" s="36"/>
      <c r="L1" s="25"/>
    </row>
    <row r="2" spans="1:19" ht="14.1" customHeight="1">
      <c r="A2" s="37">
        <v>2</v>
      </c>
      <c r="B2" s="38"/>
      <c r="C2" s="38"/>
      <c r="E2" s="40"/>
      <c r="F2"/>
      <c r="G2" s="41"/>
      <c r="H2" s="42"/>
      <c r="I2" s="210"/>
      <c r="J2" s="134"/>
      <c r="K2" s="239"/>
      <c r="L2" s="43"/>
      <c r="M2" s="42"/>
      <c r="N2" s="42"/>
      <c r="O2" s="44"/>
      <c r="P2" s="44"/>
      <c r="Q2" s="41"/>
    </row>
    <row r="3" spans="1:19" ht="14.1" customHeight="1">
      <c r="A3" s="37">
        <v>3</v>
      </c>
      <c r="B3" s="23" t="str">
        <f>'2-Kosten per locatie'!A3</f>
        <v>Naam opdrachtgever</v>
      </c>
      <c r="C3" s="35" t="str">
        <f>'2-Kosten per locatie'!B3</f>
        <v>Hogeschool InHolland</v>
      </c>
      <c r="E3" s="45"/>
      <c r="F3"/>
      <c r="H3" s="42"/>
      <c r="I3" s="42"/>
      <c r="J3" s="42"/>
      <c r="K3" s="239"/>
      <c r="L3" s="43"/>
      <c r="M3" s="42"/>
      <c r="N3" s="42"/>
      <c r="O3" s="44"/>
      <c r="P3" s="44"/>
      <c r="Q3" s="41"/>
    </row>
    <row r="4" spans="1:19" ht="14.1" customHeight="1">
      <c r="A4" s="37">
        <v>4</v>
      </c>
      <c r="B4" s="23" t="str">
        <f>'2-Kosten per locatie'!A4</f>
        <v>Calculatie onderdeel</v>
      </c>
      <c r="C4" s="35" t="str">
        <f ca="1">MID(CELL("bestandsnaam",$D$9),SEARCH("]",CELL("bestandsnaam",$D$9),1)+1,256)</f>
        <v>4-Basis ruimtestaat</v>
      </c>
      <c r="E4" s="46"/>
      <c r="F4"/>
      <c r="H4" s="42"/>
      <c r="I4" s="210"/>
      <c r="J4" s="134"/>
      <c r="K4" s="239"/>
      <c r="L4" s="43"/>
      <c r="M4" s="213"/>
      <c r="N4" s="42"/>
      <c r="O4" s="44"/>
      <c r="P4" s="44"/>
      <c r="Q4" s="41"/>
    </row>
    <row r="5" spans="1:19" ht="14.1" customHeight="1">
      <c r="A5" s="37">
        <v>5</v>
      </c>
      <c r="B5" s="23" t="str">
        <f>'2-Kosten per locatie'!A5</f>
        <v>Gebouw/plaats</v>
      </c>
      <c r="C5" s="35" t="str">
        <f>'2-Kosten per locatie'!B5</f>
        <v>Divers</v>
      </c>
      <c r="E5" s="45"/>
      <c r="F5"/>
      <c r="H5" s="42"/>
      <c r="I5" s="210"/>
      <c r="J5" s="134"/>
      <c r="K5" s="239"/>
      <c r="L5" s="43"/>
      <c r="M5" s="213"/>
      <c r="N5" s="42"/>
      <c r="O5" s="44"/>
      <c r="P5" s="44"/>
      <c r="Q5" s="41"/>
    </row>
    <row r="6" spans="1:19" ht="14.1" customHeight="1">
      <c r="A6" s="37">
        <v>6</v>
      </c>
      <c r="B6" s="23" t="str">
        <f>'2-Kosten per locatie'!A6</f>
        <v>Referentie nummer</v>
      </c>
      <c r="C6" s="35" t="str">
        <f>'2-Kosten per locatie'!B6</f>
        <v>IH-EA-MvD-DK-2023</v>
      </c>
      <c r="E6" s="45"/>
      <c r="H6" s="42"/>
      <c r="I6" s="210"/>
      <c r="J6" s="134"/>
      <c r="K6" s="239"/>
      <c r="L6" s="43"/>
      <c r="M6" s="42"/>
      <c r="N6" s="42"/>
      <c r="O6" s="44"/>
      <c r="P6" s="404" t="s">
        <v>79</v>
      </c>
      <c r="Q6" s="41"/>
    </row>
    <row r="7" spans="1:19" ht="12.75" customHeight="1">
      <c r="A7" s="37">
        <v>7</v>
      </c>
      <c r="B7" s="23" t="str">
        <f>'2-Kosten per locatie'!A7</f>
        <v>Naam dienstverlener</v>
      </c>
      <c r="C7" s="35" t="str">
        <f>'2-Kosten per locatie'!B7</f>
        <v>Voorcalculatie</v>
      </c>
      <c r="E7" s="45"/>
      <c r="H7" s="42"/>
      <c r="I7" s="210"/>
      <c r="J7" s="134"/>
      <c r="K7" s="239"/>
      <c r="L7" s="43"/>
      <c r="M7" s="42"/>
      <c r="N7" s="42"/>
      <c r="O7" s="44"/>
      <c r="P7" s="405"/>
      <c r="Q7" s="41"/>
    </row>
    <row r="8" spans="1:19" ht="14.1" customHeight="1">
      <c r="A8" s="37">
        <v>8</v>
      </c>
      <c r="B8" s="41"/>
      <c r="C8" s="41"/>
      <c r="D8" s="39"/>
      <c r="E8" s="40"/>
      <c r="F8" s="41"/>
      <c r="G8" s="41"/>
      <c r="H8" s="42"/>
      <c r="I8" s="210"/>
      <c r="J8" s="134"/>
      <c r="K8" s="239"/>
      <c r="L8" s="43"/>
      <c r="M8" s="42"/>
      <c r="N8" s="42"/>
      <c r="O8" s="42"/>
      <c r="P8" s="275">
        <f>'3-Productie normen'!K8</f>
        <v>0</v>
      </c>
      <c r="Q8" s="41"/>
    </row>
    <row r="9" spans="1:19" ht="44.1" customHeight="1">
      <c r="A9" s="37">
        <v>9</v>
      </c>
      <c r="B9" s="276" t="s">
        <v>80</v>
      </c>
      <c r="C9" s="276" t="s">
        <v>81</v>
      </c>
      <c r="D9" s="276" t="s">
        <v>82</v>
      </c>
      <c r="E9" s="277" t="s">
        <v>83</v>
      </c>
      <c r="F9" s="276" t="s">
        <v>84</v>
      </c>
      <c r="G9" s="276" t="s">
        <v>85</v>
      </c>
      <c r="H9" s="278" t="s">
        <v>86</v>
      </c>
      <c r="I9" s="279" t="s">
        <v>87</v>
      </c>
      <c r="J9" s="280" t="s">
        <v>88</v>
      </c>
      <c r="K9" s="22" t="s">
        <v>89</v>
      </c>
      <c r="L9" s="22" t="s">
        <v>90</v>
      </c>
      <c r="M9" s="280" t="s">
        <v>91</v>
      </c>
      <c r="N9" s="280" t="s">
        <v>92</v>
      </c>
      <c r="O9" s="280" t="s">
        <v>93</v>
      </c>
      <c r="P9" s="280" t="s">
        <v>45</v>
      </c>
      <c r="Q9" s="129" t="s">
        <v>94</v>
      </c>
      <c r="R9" s="36"/>
      <c r="S9" s="129" t="s">
        <v>95</v>
      </c>
    </row>
    <row r="10" spans="1:19" ht="14.1" customHeight="1">
      <c r="A10" s="37">
        <v>10</v>
      </c>
      <c r="B10" s="250" t="s">
        <v>37</v>
      </c>
      <c r="C10" s="250" t="s">
        <v>125</v>
      </c>
      <c r="D10" s="211" t="s">
        <v>126</v>
      </c>
      <c r="E10" s="48" t="s">
        <v>127</v>
      </c>
      <c r="F10" s="398" t="s">
        <v>128</v>
      </c>
      <c r="G10" s="265" t="s">
        <v>50</v>
      </c>
      <c r="H10" s="265" t="s">
        <v>124</v>
      </c>
      <c r="I10" s="281">
        <v>119.86</v>
      </c>
      <c r="J10" s="282">
        <f t="shared" ref="J10:J32" si="0">SUM(K10:L10)</f>
        <v>200</v>
      </c>
      <c r="K10" s="283">
        <v>200</v>
      </c>
      <c r="L10" s="283"/>
      <c r="M10" s="284" t="e">
        <f t="shared" ref="M10:M32" si="1">IF(K10="nio",0,IF(K10&gt;0,K10*I10/O10,0))</f>
        <v>#DIV/0!</v>
      </c>
      <c r="N10" s="284">
        <f t="shared" ref="N10:N32" si="2">IF(L10&gt;0,L10*I10/P10,0)</f>
        <v>0</v>
      </c>
      <c r="O10" s="285">
        <f>IF(K10="nio",0,IF(K10&gt;0,VLOOKUP(G10,'3-Productie normen'!A:K,VLOOKUP(K10,'3-Productie normen'!$B$35:$C$41,2,FALSE),FALSE)))/VLOOKUP(B10,'2-Kosten per locatie'!$A$12:$C$14,3,FALSE)</f>
        <v>0</v>
      </c>
      <c r="P10" s="285">
        <f t="shared" ref="P10:P32" si="3">IF(L10&gt;0,O10*$P$8,0)</f>
        <v>0</v>
      </c>
      <c r="Q10" s="286"/>
      <c r="S10" s="287">
        <f t="shared" ref="S10:S32" si="4">J10*I10</f>
        <v>23972</v>
      </c>
    </row>
    <row r="11" spans="1:19" ht="14.1" customHeight="1">
      <c r="A11" s="37">
        <v>11</v>
      </c>
      <c r="B11" s="250" t="s">
        <v>37</v>
      </c>
      <c r="C11" s="250" t="s">
        <v>125</v>
      </c>
      <c r="D11" s="211" t="s">
        <v>126</v>
      </c>
      <c r="E11" s="48" t="s">
        <v>129</v>
      </c>
      <c r="F11" s="398" t="s">
        <v>130</v>
      </c>
      <c r="G11" s="192" t="s">
        <v>64</v>
      </c>
      <c r="H11" s="265" t="s">
        <v>124</v>
      </c>
      <c r="I11" s="281">
        <v>8.64</v>
      </c>
      <c r="J11" s="282">
        <f t="shared" si="0"/>
        <v>0</v>
      </c>
      <c r="K11" s="283" t="s">
        <v>98</v>
      </c>
      <c r="L11" s="283"/>
      <c r="M11" s="284">
        <f t="shared" si="1"/>
        <v>0</v>
      </c>
      <c r="N11" s="284">
        <f t="shared" si="2"/>
        <v>0</v>
      </c>
      <c r="O11" s="285">
        <f>IF(K11="nio",0,IF(K11&gt;0,VLOOKUP(G11,'3-Productie normen'!A:K,VLOOKUP(K11,'3-Productie normen'!$B$35:$C$41,2,FALSE),FALSE)))/VLOOKUP(B11,'2-Kosten per locatie'!$A$12:$C$14,3,FALSE)</f>
        <v>0</v>
      </c>
      <c r="P11" s="285">
        <f t="shared" si="3"/>
        <v>0</v>
      </c>
      <c r="Q11" s="286"/>
      <c r="S11" s="287">
        <f t="shared" si="4"/>
        <v>0</v>
      </c>
    </row>
    <row r="12" spans="1:19" ht="14.1" customHeight="1">
      <c r="A12" s="37">
        <v>12</v>
      </c>
      <c r="B12" s="250" t="s">
        <v>37</v>
      </c>
      <c r="C12" s="250" t="s">
        <v>125</v>
      </c>
      <c r="D12" s="211" t="s">
        <v>126</v>
      </c>
      <c r="E12" s="48" t="s">
        <v>131</v>
      </c>
      <c r="F12" s="398" t="s">
        <v>120</v>
      </c>
      <c r="G12" s="192" t="s">
        <v>48</v>
      </c>
      <c r="H12" s="265" t="s">
        <v>124</v>
      </c>
      <c r="I12" s="281">
        <v>40.47</v>
      </c>
      <c r="J12" s="282">
        <f t="shared" si="0"/>
        <v>200</v>
      </c>
      <c r="K12" s="288">
        <v>200</v>
      </c>
      <c r="L12" s="283"/>
      <c r="M12" s="284" t="e">
        <f t="shared" si="1"/>
        <v>#DIV/0!</v>
      </c>
      <c r="N12" s="284">
        <f t="shared" si="2"/>
        <v>0</v>
      </c>
      <c r="O12" s="285">
        <f>IF(K12="nio",0,IF(K12&gt;0,VLOOKUP(G12,'3-Productie normen'!A:K,VLOOKUP(K12,'3-Productie normen'!$B$35:$C$41,2,FALSE),FALSE)))/VLOOKUP(B12,'2-Kosten per locatie'!$A$12:$C$14,3,FALSE)</f>
        <v>0</v>
      </c>
      <c r="P12" s="285">
        <f t="shared" si="3"/>
        <v>0</v>
      </c>
      <c r="Q12" s="286"/>
      <c r="S12" s="287">
        <f t="shared" si="4"/>
        <v>8094</v>
      </c>
    </row>
    <row r="13" spans="1:19" ht="14.1" customHeight="1">
      <c r="A13" s="37">
        <v>13</v>
      </c>
      <c r="B13" s="250" t="s">
        <v>37</v>
      </c>
      <c r="C13" s="250" t="s">
        <v>125</v>
      </c>
      <c r="D13" s="211" t="s">
        <v>126</v>
      </c>
      <c r="E13" s="48" t="s">
        <v>132</v>
      </c>
      <c r="F13" s="398" t="s">
        <v>133</v>
      </c>
      <c r="G13" s="265" t="s">
        <v>60</v>
      </c>
      <c r="H13" s="265" t="s">
        <v>134</v>
      </c>
      <c r="I13" s="281">
        <v>10.3</v>
      </c>
      <c r="J13" s="282">
        <f t="shared" si="0"/>
        <v>200</v>
      </c>
      <c r="K13" s="283">
        <v>200</v>
      </c>
      <c r="L13" s="283"/>
      <c r="M13" s="284" t="e">
        <f t="shared" si="1"/>
        <v>#DIV/0!</v>
      </c>
      <c r="N13" s="284">
        <f t="shared" si="2"/>
        <v>0</v>
      </c>
      <c r="O13" s="285">
        <f>IF(K13="nio",0,IF(K13&gt;0,VLOOKUP(G13,'3-Productie normen'!A:K,VLOOKUP(K13,'3-Productie normen'!$B$35:$C$41,2,FALSE),FALSE)))/VLOOKUP(B13,'2-Kosten per locatie'!$A$12:$C$14,3,FALSE)</f>
        <v>0</v>
      </c>
      <c r="P13" s="285">
        <f t="shared" si="3"/>
        <v>0</v>
      </c>
      <c r="Q13" s="286"/>
      <c r="S13" s="287">
        <f t="shared" si="4"/>
        <v>2060</v>
      </c>
    </row>
    <row r="14" spans="1:19" ht="14.1" customHeight="1">
      <c r="A14" s="37">
        <v>14</v>
      </c>
      <c r="B14" s="250" t="s">
        <v>37</v>
      </c>
      <c r="C14" s="250" t="s">
        <v>125</v>
      </c>
      <c r="D14" s="211" t="s">
        <v>126</v>
      </c>
      <c r="E14" s="48" t="s">
        <v>135</v>
      </c>
      <c r="F14" s="398" t="s">
        <v>110</v>
      </c>
      <c r="G14" s="265" t="s">
        <v>60</v>
      </c>
      <c r="H14" s="265" t="s">
        <v>134</v>
      </c>
      <c r="I14" s="281">
        <v>67.16</v>
      </c>
      <c r="J14" s="282">
        <f t="shared" si="0"/>
        <v>200</v>
      </c>
      <c r="K14" s="283">
        <v>200</v>
      </c>
      <c r="L14" s="283"/>
      <c r="M14" s="284" t="e">
        <f t="shared" si="1"/>
        <v>#DIV/0!</v>
      </c>
      <c r="N14" s="284">
        <f t="shared" si="2"/>
        <v>0</v>
      </c>
      <c r="O14" s="285">
        <f>IF(K14="nio",0,IF(K14&gt;0,VLOOKUP(G14,'3-Productie normen'!A:K,VLOOKUP(K14,'3-Productie normen'!$B$35:$C$41,2,FALSE),FALSE)))/VLOOKUP(B14,'2-Kosten per locatie'!$A$12:$C$14,3,FALSE)</f>
        <v>0</v>
      </c>
      <c r="P14" s="285">
        <f t="shared" si="3"/>
        <v>0</v>
      </c>
      <c r="Q14" s="286"/>
      <c r="S14" s="287">
        <f t="shared" si="4"/>
        <v>13432</v>
      </c>
    </row>
    <row r="15" spans="1:19" ht="14.1" customHeight="1">
      <c r="A15" s="37">
        <v>15</v>
      </c>
      <c r="B15" s="250" t="s">
        <v>37</v>
      </c>
      <c r="C15" s="250" t="s">
        <v>125</v>
      </c>
      <c r="D15" s="211" t="s">
        <v>126</v>
      </c>
      <c r="E15" s="48" t="s">
        <v>136</v>
      </c>
      <c r="F15" s="398" t="s">
        <v>137</v>
      </c>
      <c r="G15" s="265" t="s">
        <v>60</v>
      </c>
      <c r="H15" s="265" t="s">
        <v>134</v>
      </c>
      <c r="I15" s="281">
        <v>70.11</v>
      </c>
      <c r="J15" s="282">
        <f t="shared" si="0"/>
        <v>200</v>
      </c>
      <c r="K15" s="283">
        <v>200</v>
      </c>
      <c r="L15" s="283"/>
      <c r="M15" s="284" t="e">
        <f t="shared" si="1"/>
        <v>#DIV/0!</v>
      </c>
      <c r="N15" s="284">
        <f t="shared" si="2"/>
        <v>0</v>
      </c>
      <c r="O15" s="285">
        <f>IF(K15="nio",0,IF(K15&gt;0,VLOOKUP(G15,'3-Productie normen'!A:K,VLOOKUP(K15,'3-Productie normen'!$B$35:$C$41,2,FALSE),FALSE)))/VLOOKUP(B15,'2-Kosten per locatie'!$A$12:$C$14,3,FALSE)</f>
        <v>0</v>
      </c>
      <c r="P15" s="285">
        <f t="shared" si="3"/>
        <v>0</v>
      </c>
      <c r="Q15" s="286"/>
      <c r="S15" s="287">
        <f t="shared" si="4"/>
        <v>14022</v>
      </c>
    </row>
    <row r="16" spans="1:19" ht="14.1" customHeight="1">
      <c r="A16" s="37">
        <v>16</v>
      </c>
      <c r="B16" s="250" t="s">
        <v>37</v>
      </c>
      <c r="C16" s="250" t="s">
        <v>125</v>
      </c>
      <c r="D16" s="211" t="s">
        <v>126</v>
      </c>
      <c r="E16" s="48" t="s">
        <v>138</v>
      </c>
      <c r="F16" s="398" t="s">
        <v>139</v>
      </c>
      <c r="G16" s="265" t="s">
        <v>60</v>
      </c>
      <c r="H16" s="265" t="s">
        <v>134</v>
      </c>
      <c r="I16" s="281">
        <v>22.56</v>
      </c>
      <c r="J16" s="282">
        <f t="shared" si="0"/>
        <v>200</v>
      </c>
      <c r="K16" s="283">
        <v>200</v>
      </c>
      <c r="L16" s="283"/>
      <c r="M16" s="284" t="e">
        <f t="shared" si="1"/>
        <v>#DIV/0!</v>
      </c>
      <c r="N16" s="284">
        <f t="shared" si="2"/>
        <v>0</v>
      </c>
      <c r="O16" s="285">
        <f>IF(K16="nio",0,IF(K16&gt;0,VLOOKUP(G16,'3-Productie normen'!A:K,VLOOKUP(K16,'3-Productie normen'!$B$35:$C$41,2,FALSE),FALSE)))/VLOOKUP(B16,'2-Kosten per locatie'!$A$12:$C$14,3,FALSE)</f>
        <v>0</v>
      </c>
      <c r="P16" s="285">
        <f t="shared" si="3"/>
        <v>0</v>
      </c>
      <c r="Q16" s="286"/>
      <c r="S16" s="287">
        <f t="shared" si="4"/>
        <v>4512</v>
      </c>
    </row>
    <row r="17" spans="1:19" ht="14.1" customHeight="1">
      <c r="A17" s="37">
        <v>17</v>
      </c>
      <c r="B17" s="250" t="s">
        <v>37</v>
      </c>
      <c r="C17" s="250" t="s">
        <v>125</v>
      </c>
      <c r="D17" s="211" t="s">
        <v>126</v>
      </c>
      <c r="E17" s="48" t="s">
        <v>140</v>
      </c>
      <c r="F17" s="398" t="s">
        <v>141</v>
      </c>
      <c r="G17" s="265" t="s">
        <v>60</v>
      </c>
      <c r="H17" s="265" t="s">
        <v>134</v>
      </c>
      <c r="I17" s="281">
        <v>21.88</v>
      </c>
      <c r="J17" s="282">
        <f t="shared" si="0"/>
        <v>200</v>
      </c>
      <c r="K17" s="283">
        <v>200</v>
      </c>
      <c r="L17" s="283"/>
      <c r="M17" s="284" t="e">
        <f t="shared" si="1"/>
        <v>#DIV/0!</v>
      </c>
      <c r="N17" s="284">
        <f t="shared" si="2"/>
        <v>0</v>
      </c>
      <c r="O17" s="285">
        <f>IF(K17="nio",0,IF(K17&gt;0,VLOOKUP(G17,'3-Productie normen'!A:K,VLOOKUP(K17,'3-Productie normen'!$B$35:$C$41,2,FALSE),FALSE)))/VLOOKUP(B17,'2-Kosten per locatie'!$A$12:$C$14,3,FALSE)</f>
        <v>0</v>
      </c>
      <c r="P17" s="285">
        <f t="shared" si="3"/>
        <v>0</v>
      </c>
      <c r="Q17" s="286"/>
      <c r="S17" s="287">
        <f t="shared" si="4"/>
        <v>4376</v>
      </c>
    </row>
    <row r="18" spans="1:19" ht="14.1" customHeight="1">
      <c r="A18" s="37">
        <v>18</v>
      </c>
      <c r="B18" s="250" t="s">
        <v>37</v>
      </c>
      <c r="C18" s="250" t="s">
        <v>125</v>
      </c>
      <c r="D18" s="211" t="s">
        <v>126</v>
      </c>
      <c r="E18" s="48" t="s">
        <v>142</v>
      </c>
      <c r="F18" s="398" t="s">
        <v>97</v>
      </c>
      <c r="G18" s="192" t="s">
        <v>64</v>
      </c>
      <c r="H18" s="265" t="s">
        <v>134</v>
      </c>
      <c r="I18" s="281">
        <v>25.38</v>
      </c>
      <c r="J18" s="282">
        <f t="shared" si="0"/>
        <v>0</v>
      </c>
      <c r="K18" s="283" t="s">
        <v>98</v>
      </c>
      <c r="L18" s="283"/>
      <c r="M18" s="284">
        <f t="shared" si="1"/>
        <v>0</v>
      </c>
      <c r="N18" s="284">
        <f t="shared" si="2"/>
        <v>0</v>
      </c>
      <c r="O18" s="285">
        <f>IF(K18="nio",0,IF(K18&gt;0,VLOOKUP(G18,'3-Productie normen'!A:K,VLOOKUP(K18,'3-Productie normen'!$B$35:$C$41,2,FALSE),FALSE)))/VLOOKUP(B18,'2-Kosten per locatie'!$A$12:$C$14,3,FALSE)</f>
        <v>0</v>
      </c>
      <c r="P18" s="285">
        <f t="shared" si="3"/>
        <v>0</v>
      </c>
      <c r="Q18" s="286"/>
      <c r="S18" s="287">
        <f t="shared" si="4"/>
        <v>0</v>
      </c>
    </row>
    <row r="19" spans="1:19" ht="13.8" customHeight="1">
      <c r="A19" s="37">
        <v>19</v>
      </c>
      <c r="B19" s="250" t="s">
        <v>37</v>
      </c>
      <c r="C19" s="250" t="s">
        <v>125</v>
      </c>
      <c r="D19" s="211" t="s">
        <v>126</v>
      </c>
      <c r="E19" s="48" t="s">
        <v>143</v>
      </c>
      <c r="F19" s="398" t="s">
        <v>99</v>
      </c>
      <c r="G19" s="192" t="s">
        <v>64</v>
      </c>
      <c r="H19" s="265" t="s">
        <v>134</v>
      </c>
      <c r="I19" s="281">
        <v>14.74</v>
      </c>
      <c r="J19" s="282">
        <f t="shared" si="0"/>
        <v>0</v>
      </c>
      <c r="K19" s="283" t="s">
        <v>98</v>
      </c>
      <c r="L19" s="283"/>
      <c r="M19" s="284">
        <f t="shared" si="1"/>
        <v>0</v>
      </c>
      <c r="N19" s="284">
        <f t="shared" si="2"/>
        <v>0</v>
      </c>
      <c r="O19" s="285">
        <f>IF(K19="nio",0,IF(K19&gt;0,VLOOKUP(G19,'3-Productie normen'!A:K,VLOOKUP(K19,'3-Productie normen'!$B$35:$C$41,2,FALSE),FALSE)))/VLOOKUP(B19,'2-Kosten per locatie'!$A$12:$C$14,3,FALSE)</f>
        <v>0</v>
      </c>
      <c r="P19" s="285">
        <f t="shared" si="3"/>
        <v>0</v>
      </c>
      <c r="Q19" s="286"/>
      <c r="S19" s="287">
        <f t="shared" si="4"/>
        <v>0</v>
      </c>
    </row>
    <row r="20" spans="1:19" ht="14.1" customHeight="1">
      <c r="A20" s="37">
        <v>20</v>
      </c>
      <c r="B20" s="250" t="s">
        <v>37</v>
      </c>
      <c r="C20" s="250" t="s">
        <v>125</v>
      </c>
      <c r="D20" s="211" t="s">
        <v>126</v>
      </c>
      <c r="E20" s="48" t="s">
        <v>144</v>
      </c>
      <c r="F20" s="398" t="s">
        <v>145</v>
      </c>
      <c r="G20" s="265" t="s">
        <v>62</v>
      </c>
      <c r="H20" s="265" t="s">
        <v>134</v>
      </c>
      <c r="I20" s="281">
        <v>92.42</v>
      </c>
      <c r="J20" s="282">
        <f t="shared" si="0"/>
        <v>200</v>
      </c>
      <c r="K20" s="283">
        <v>200</v>
      </c>
      <c r="L20" s="283"/>
      <c r="M20" s="284" t="e">
        <f t="shared" si="1"/>
        <v>#DIV/0!</v>
      </c>
      <c r="N20" s="284">
        <f t="shared" si="2"/>
        <v>0</v>
      </c>
      <c r="O20" s="285">
        <f>IF(K20="nio",0,IF(K20&gt;0,VLOOKUP(G20,'3-Productie normen'!A:K,VLOOKUP(K20,'3-Productie normen'!$B$35:$C$41,2,FALSE),FALSE)))/VLOOKUP(B20,'2-Kosten per locatie'!$A$12:$C$14,3,FALSE)</f>
        <v>0</v>
      </c>
      <c r="P20" s="285">
        <f t="shared" si="3"/>
        <v>0</v>
      </c>
      <c r="Q20" s="286"/>
      <c r="S20" s="287">
        <f t="shared" si="4"/>
        <v>18484</v>
      </c>
    </row>
    <row r="21" spans="1:19" ht="14.1" customHeight="1">
      <c r="A21" s="37">
        <v>21</v>
      </c>
      <c r="B21" s="250" t="s">
        <v>37</v>
      </c>
      <c r="C21" s="250" t="s">
        <v>125</v>
      </c>
      <c r="D21" s="211" t="s">
        <v>126</v>
      </c>
      <c r="E21" s="48" t="s">
        <v>146</v>
      </c>
      <c r="F21" s="398" t="s">
        <v>147</v>
      </c>
      <c r="G21" s="265" t="s">
        <v>62</v>
      </c>
      <c r="H21" s="265" t="s">
        <v>134</v>
      </c>
      <c r="I21" s="281">
        <v>121.46</v>
      </c>
      <c r="J21" s="282">
        <f t="shared" si="0"/>
        <v>200</v>
      </c>
      <c r="K21" s="283">
        <v>200</v>
      </c>
      <c r="L21" s="283"/>
      <c r="M21" s="284" t="e">
        <f t="shared" si="1"/>
        <v>#DIV/0!</v>
      </c>
      <c r="N21" s="284">
        <f t="shared" si="2"/>
        <v>0</v>
      </c>
      <c r="O21" s="285">
        <f>IF(K21="nio",0,IF(K21&gt;0,VLOOKUP(G21,'3-Productie normen'!A:K,VLOOKUP(K21,'3-Productie normen'!$B$35:$C$41,2,FALSE),FALSE)))/VLOOKUP(B21,'2-Kosten per locatie'!$A$12:$C$14,3,FALSE)</f>
        <v>0</v>
      </c>
      <c r="P21" s="285">
        <f t="shared" si="3"/>
        <v>0</v>
      </c>
      <c r="Q21" s="286"/>
      <c r="S21" s="287">
        <f t="shared" si="4"/>
        <v>24292</v>
      </c>
    </row>
    <row r="22" spans="1:19" ht="14.1" customHeight="1">
      <c r="A22" s="37">
        <v>22</v>
      </c>
      <c r="B22" s="250" t="s">
        <v>37</v>
      </c>
      <c r="C22" s="250" t="s">
        <v>125</v>
      </c>
      <c r="D22" s="211" t="s">
        <v>126</v>
      </c>
      <c r="E22" s="48" t="s">
        <v>148</v>
      </c>
      <c r="F22" s="398" t="s">
        <v>149</v>
      </c>
      <c r="G22" s="265" t="s">
        <v>60</v>
      </c>
      <c r="H22" s="265" t="s">
        <v>134</v>
      </c>
      <c r="I22" s="281">
        <v>20.420000000000002</v>
      </c>
      <c r="J22" s="282">
        <f t="shared" si="0"/>
        <v>200</v>
      </c>
      <c r="K22" s="283">
        <v>200</v>
      </c>
      <c r="L22" s="283"/>
      <c r="M22" s="284" t="e">
        <f t="shared" si="1"/>
        <v>#DIV/0!</v>
      </c>
      <c r="N22" s="284">
        <f t="shared" si="2"/>
        <v>0</v>
      </c>
      <c r="O22" s="285">
        <f>IF(K22="nio",0,IF(K22&gt;0,VLOOKUP(G22,'3-Productie normen'!A:K,VLOOKUP(K22,'3-Productie normen'!$B$35:$C$41,2,FALSE),FALSE)))/VLOOKUP(B22,'2-Kosten per locatie'!$A$12:$C$14,3,FALSE)</f>
        <v>0</v>
      </c>
      <c r="P22" s="285">
        <f t="shared" si="3"/>
        <v>0</v>
      </c>
      <c r="Q22" s="286"/>
      <c r="S22" s="287">
        <f t="shared" si="4"/>
        <v>4084.0000000000005</v>
      </c>
    </row>
    <row r="23" spans="1:19" ht="14.1" customHeight="1">
      <c r="A23" s="37">
        <v>23</v>
      </c>
      <c r="B23" s="250" t="s">
        <v>37</v>
      </c>
      <c r="C23" s="250" t="s">
        <v>125</v>
      </c>
      <c r="D23" s="211" t="s">
        <v>126</v>
      </c>
      <c r="E23" s="48" t="s">
        <v>150</v>
      </c>
      <c r="F23" s="398" t="s">
        <v>149</v>
      </c>
      <c r="G23" s="265" t="s">
        <v>60</v>
      </c>
      <c r="H23" s="265" t="s">
        <v>134</v>
      </c>
      <c r="I23" s="281">
        <v>20.13</v>
      </c>
      <c r="J23" s="282">
        <f t="shared" si="0"/>
        <v>200</v>
      </c>
      <c r="K23" s="283">
        <v>200</v>
      </c>
      <c r="L23" s="283"/>
      <c r="M23" s="284" t="e">
        <f t="shared" si="1"/>
        <v>#DIV/0!</v>
      </c>
      <c r="N23" s="284">
        <f t="shared" si="2"/>
        <v>0</v>
      </c>
      <c r="O23" s="285">
        <f>IF(K23="nio",0,IF(K23&gt;0,VLOOKUP(G23,'3-Productie normen'!A:K,VLOOKUP(K23,'3-Productie normen'!$B$35:$C$41,2,FALSE),FALSE)))/VLOOKUP(B23,'2-Kosten per locatie'!$A$12:$C$14,3,FALSE)</f>
        <v>0</v>
      </c>
      <c r="P23" s="285">
        <f t="shared" si="3"/>
        <v>0</v>
      </c>
      <c r="Q23" s="286"/>
      <c r="S23" s="287">
        <f t="shared" si="4"/>
        <v>4026</v>
      </c>
    </row>
    <row r="24" spans="1:19" ht="14.1" customHeight="1">
      <c r="A24" s="37">
        <v>24</v>
      </c>
      <c r="B24" s="250" t="s">
        <v>37</v>
      </c>
      <c r="C24" s="250" t="s">
        <v>125</v>
      </c>
      <c r="D24" s="211" t="s">
        <v>126</v>
      </c>
      <c r="E24" s="48" t="s">
        <v>151</v>
      </c>
      <c r="F24" s="398" t="s">
        <v>152</v>
      </c>
      <c r="G24" s="265" t="s">
        <v>56</v>
      </c>
      <c r="H24" s="265" t="s">
        <v>134</v>
      </c>
      <c r="I24" s="281">
        <v>42.75</v>
      </c>
      <c r="J24" s="282">
        <f t="shared" si="0"/>
        <v>200</v>
      </c>
      <c r="K24" s="283">
        <v>200</v>
      </c>
      <c r="L24" s="283"/>
      <c r="M24" s="284" t="e">
        <f t="shared" si="1"/>
        <v>#DIV/0!</v>
      </c>
      <c r="N24" s="284">
        <f t="shared" si="2"/>
        <v>0</v>
      </c>
      <c r="O24" s="285">
        <f>IF(K24="nio",0,IF(K24&gt;0,VLOOKUP(G24,'3-Productie normen'!A:K,VLOOKUP(K24,'3-Productie normen'!$B$35:$C$41,2,FALSE),FALSE)))/VLOOKUP(B24,'2-Kosten per locatie'!$A$12:$C$14,3,FALSE)</f>
        <v>0</v>
      </c>
      <c r="P24" s="285">
        <f t="shared" si="3"/>
        <v>0</v>
      </c>
      <c r="Q24" s="286"/>
      <c r="S24" s="287">
        <f t="shared" si="4"/>
        <v>8550</v>
      </c>
    </row>
    <row r="25" spans="1:19" ht="14.1" customHeight="1">
      <c r="A25" s="37">
        <v>25</v>
      </c>
      <c r="B25" s="250" t="s">
        <v>37</v>
      </c>
      <c r="C25" s="250" t="s">
        <v>125</v>
      </c>
      <c r="D25" s="211" t="s">
        <v>126</v>
      </c>
      <c r="E25" s="48" t="s">
        <v>153</v>
      </c>
      <c r="F25" s="398" t="s">
        <v>149</v>
      </c>
      <c r="G25" s="265" t="s">
        <v>60</v>
      </c>
      <c r="H25" s="265" t="s">
        <v>134</v>
      </c>
      <c r="I25" s="281">
        <v>21.51</v>
      </c>
      <c r="J25" s="282">
        <f t="shared" si="0"/>
        <v>200</v>
      </c>
      <c r="K25" s="283">
        <v>200</v>
      </c>
      <c r="L25" s="283"/>
      <c r="M25" s="284" t="e">
        <f t="shared" si="1"/>
        <v>#DIV/0!</v>
      </c>
      <c r="N25" s="284">
        <f t="shared" si="2"/>
        <v>0</v>
      </c>
      <c r="O25" s="285">
        <f>IF(K25="nio",0,IF(K25&gt;0,VLOOKUP(G25,'3-Productie normen'!A:K,VLOOKUP(K25,'3-Productie normen'!$B$35:$C$41,2,FALSE),FALSE)))/VLOOKUP(B25,'2-Kosten per locatie'!$A$12:$C$14,3,FALSE)</f>
        <v>0</v>
      </c>
      <c r="P25" s="285">
        <f t="shared" si="3"/>
        <v>0</v>
      </c>
      <c r="Q25" s="286"/>
      <c r="S25" s="287">
        <f t="shared" si="4"/>
        <v>4302</v>
      </c>
    </row>
    <row r="26" spans="1:19" ht="14.1" customHeight="1">
      <c r="A26" s="37">
        <v>26</v>
      </c>
      <c r="B26" s="250" t="s">
        <v>37</v>
      </c>
      <c r="C26" s="250" t="s">
        <v>125</v>
      </c>
      <c r="D26" s="211" t="s">
        <v>126</v>
      </c>
      <c r="E26" s="48" t="s">
        <v>154</v>
      </c>
      <c r="F26" s="398" t="s">
        <v>149</v>
      </c>
      <c r="G26" s="265" t="s">
        <v>60</v>
      </c>
      <c r="H26" s="265" t="s">
        <v>134</v>
      </c>
      <c r="I26" s="281">
        <v>20.16</v>
      </c>
      <c r="J26" s="282">
        <f t="shared" si="0"/>
        <v>200</v>
      </c>
      <c r="K26" s="283">
        <v>200</v>
      </c>
      <c r="L26" s="283"/>
      <c r="M26" s="284" t="e">
        <f t="shared" si="1"/>
        <v>#DIV/0!</v>
      </c>
      <c r="N26" s="284">
        <f t="shared" si="2"/>
        <v>0</v>
      </c>
      <c r="O26" s="285">
        <f>IF(K26="nio",0,IF(K26&gt;0,VLOOKUP(G26,'3-Productie normen'!A:K,VLOOKUP(K26,'3-Productie normen'!$B$35:$C$41,2,FALSE),FALSE)))/VLOOKUP(B26,'2-Kosten per locatie'!$A$12:$C$14,3,FALSE)</f>
        <v>0</v>
      </c>
      <c r="P26" s="285">
        <f t="shared" si="3"/>
        <v>0</v>
      </c>
      <c r="Q26" s="286"/>
      <c r="S26" s="287">
        <f t="shared" si="4"/>
        <v>4032</v>
      </c>
    </row>
    <row r="27" spans="1:19" ht="14.1" customHeight="1">
      <c r="A27" s="37">
        <v>27</v>
      </c>
      <c r="B27" s="250" t="s">
        <v>37</v>
      </c>
      <c r="C27" s="250" t="s">
        <v>125</v>
      </c>
      <c r="D27" s="211" t="s">
        <v>126</v>
      </c>
      <c r="E27" s="48" t="s">
        <v>155</v>
      </c>
      <c r="F27" s="398" t="s">
        <v>156</v>
      </c>
      <c r="G27" s="265" t="s">
        <v>62</v>
      </c>
      <c r="H27" s="265" t="s">
        <v>134</v>
      </c>
      <c r="I27" s="281">
        <v>86.43</v>
      </c>
      <c r="J27" s="282">
        <f t="shared" si="0"/>
        <v>200</v>
      </c>
      <c r="K27" s="283">
        <v>200</v>
      </c>
      <c r="L27" s="283"/>
      <c r="M27" s="284" t="e">
        <f t="shared" si="1"/>
        <v>#DIV/0!</v>
      </c>
      <c r="N27" s="284">
        <f t="shared" si="2"/>
        <v>0</v>
      </c>
      <c r="O27" s="285">
        <f>IF(K27="nio",0,IF(K27&gt;0,VLOOKUP(G27,'3-Productie normen'!A:K,VLOOKUP(K27,'3-Productie normen'!$B$35:$C$41,2,FALSE),FALSE)))/VLOOKUP(B27,'2-Kosten per locatie'!$A$12:$C$14,3,FALSE)</f>
        <v>0</v>
      </c>
      <c r="P27" s="285">
        <f t="shared" si="3"/>
        <v>0</v>
      </c>
      <c r="Q27" s="286"/>
      <c r="S27" s="287">
        <f t="shared" si="4"/>
        <v>17286</v>
      </c>
    </row>
    <row r="28" spans="1:19" ht="14.1" customHeight="1">
      <c r="A28" s="37">
        <v>28</v>
      </c>
      <c r="B28" s="250" t="s">
        <v>37</v>
      </c>
      <c r="C28" s="250" t="s">
        <v>125</v>
      </c>
      <c r="D28" s="211" t="s">
        <v>126</v>
      </c>
      <c r="E28" s="48" t="s">
        <v>157</v>
      </c>
      <c r="F28" s="398" t="s">
        <v>158</v>
      </c>
      <c r="G28" s="265" t="s">
        <v>62</v>
      </c>
      <c r="H28" s="265" t="s">
        <v>134</v>
      </c>
      <c r="I28" s="281">
        <v>97.5</v>
      </c>
      <c r="J28" s="282">
        <f t="shared" si="0"/>
        <v>200</v>
      </c>
      <c r="K28" s="283">
        <v>200</v>
      </c>
      <c r="L28" s="283"/>
      <c r="M28" s="284" t="e">
        <f t="shared" si="1"/>
        <v>#DIV/0!</v>
      </c>
      <c r="N28" s="284">
        <f t="shared" si="2"/>
        <v>0</v>
      </c>
      <c r="O28" s="285">
        <f>IF(K28="nio",0,IF(K28&gt;0,VLOOKUP(G28,'3-Productie normen'!A:K,VLOOKUP(K28,'3-Productie normen'!$B$35:$C$41,2,FALSE),FALSE)))/VLOOKUP(B28,'2-Kosten per locatie'!$A$12:$C$14,3,FALSE)</f>
        <v>0</v>
      </c>
      <c r="P28" s="285">
        <f t="shared" si="3"/>
        <v>0</v>
      </c>
      <c r="Q28" s="286"/>
      <c r="S28" s="287">
        <f t="shared" si="4"/>
        <v>19500</v>
      </c>
    </row>
    <row r="29" spans="1:19" ht="14.1" customHeight="1">
      <c r="A29" s="37">
        <v>29</v>
      </c>
      <c r="B29" s="250" t="s">
        <v>37</v>
      </c>
      <c r="C29" s="250" t="s">
        <v>125</v>
      </c>
      <c r="D29" s="211" t="s">
        <v>126</v>
      </c>
      <c r="E29" s="48" t="s">
        <v>159</v>
      </c>
      <c r="F29" s="398" t="s">
        <v>149</v>
      </c>
      <c r="G29" s="265" t="s">
        <v>60</v>
      </c>
      <c r="H29" s="265" t="s">
        <v>134</v>
      </c>
      <c r="I29" s="281">
        <v>20.41</v>
      </c>
      <c r="J29" s="282">
        <f t="shared" si="0"/>
        <v>200</v>
      </c>
      <c r="K29" s="283">
        <v>200</v>
      </c>
      <c r="L29" s="283"/>
      <c r="M29" s="284" t="e">
        <f t="shared" si="1"/>
        <v>#DIV/0!</v>
      </c>
      <c r="N29" s="284">
        <f t="shared" si="2"/>
        <v>0</v>
      </c>
      <c r="O29" s="285">
        <f>IF(K29="nio",0,IF(K29&gt;0,VLOOKUP(G29,'3-Productie normen'!A:K,VLOOKUP(K29,'3-Productie normen'!$B$35:$C$41,2,FALSE),FALSE)))/VLOOKUP(B29,'2-Kosten per locatie'!$A$12:$C$14,3,FALSE)</f>
        <v>0</v>
      </c>
      <c r="P29" s="285">
        <f t="shared" si="3"/>
        <v>0</v>
      </c>
      <c r="Q29" s="286"/>
      <c r="S29" s="287">
        <f t="shared" si="4"/>
        <v>4082</v>
      </c>
    </row>
    <row r="30" spans="1:19" ht="14.1" customHeight="1">
      <c r="A30" s="37">
        <v>30</v>
      </c>
      <c r="B30" s="250" t="s">
        <v>37</v>
      </c>
      <c r="C30" s="250" t="s">
        <v>125</v>
      </c>
      <c r="D30" s="211" t="s">
        <v>126</v>
      </c>
      <c r="E30" s="48" t="s">
        <v>160</v>
      </c>
      <c r="F30" s="398" t="s">
        <v>99</v>
      </c>
      <c r="G30" s="192" t="s">
        <v>64</v>
      </c>
      <c r="H30" s="265" t="s">
        <v>134</v>
      </c>
      <c r="I30" s="281">
        <v>15.03</v>
      </c>
      <c r="J30" s="282">
        <f t="shared" si="0"/>
        <v>0</v>
      </c>
      <c r="K30" s="283" t="s">
        <v>98</v>
      </c>
      <c r="L30" s="283"/>
      <c r="M30" s="284">
        <f t="shared" si="1"/>
        <v>0</v>
      </c>
      <c r="N30" s="284">
        <f t="shared" si="2"/>
        <v>0</v>
      </c>
      <c r="O30" s="285">
        <f>IF(K30="nio",0,IF(K30&gt;0,VLOOKUP(G30,'3-Productie normen'!A:K,VLOOKUP(K30,'3-Productie normen'!$B$35:$C$41,2,FALSE),FALSE)))/VLOOKUP(B30,'2-Kosten per locatie'!$A$12:$C$14,3,FALSE)</f>
        <v>0</v>
      </c>
      <c r="P30" s="285">
        <f t="shared" si="3"/>
        <v>0</v>
      </c>
      <c r="Q30" s="286"/>
      <c r="S30" s="287">
        <f t="shared" si="4"/>
        <v>0</v>
      </c>
    </row>
    <row r="31" spans="1:19" ht="14.1" customHeight="1">
      <c r="A31" s="37">
        <v>31</v>
      </c>
      <c r="B31" s="250" t="s">
        <v>37</v>
      </c>
      <c r="C31" s="250" t="s">
        <v>125</v>
      </c>
      <c r="D31" s="211" t="s">
        <v>126</v>
      </c>
      <c r="E31" s="48" t="s">
        <v>161</v>
      </c>
      <c r="F31" s="398" t="s">
        <v>162</v>
      </c>
      <c r="G31" s="265" t="s">
        <v>60</v>
      </c>
      <c r="H31" s="265" t="s">
        <v>134</v>
      </c>
      <c r="I31" s="281">
        <v>19.78</v>
      </c>
      <c r="J31" s="282">
        <f t="shared" si="0"/>
        <v>200</v>
      </c>
      <c r="K31" s="283">
        <v>200</v>
      </c>
      <c r="L31" s="283"/>
      <c r="M31" s="284" t="e">
        <f t="shared" si="1"/>
        <v>#DIV/0!</v>
      </c>
      <c r="N31" s="284">
        <f t="shared" si="2"/>
        <v>0</v>
      </c>
      <c r="O31" s="285">
        <f>IF(K31="nio",0,IF(K31&gt;0,VLOOKUP(G31,'3-Productie normen'!A:K,VLOOKUP(K31,'3-Productie normen'!$B$35:$C$41,2,FALSE),FALSE)))/VLOOKUP(B31,'2-Kosten per locatie'!$A$12:$C$14,3,FALSE)</f>
        <v>0</v>
      </c>
      <c r="P31" s="285">
        <f t="shared" si="3"/>
        <v>0</v>
      </c>
      <c r="Q31" s="286"/>
      <c r="S31" s="287">
        <f t="shared" si="4"/>
        <v>3956</v>
      </c>
    </row>
    <row r="32" spans="1:19" ht="14.1" customHeight="1">
      <c r="A32" s="37">
        <v>32</v>
      </c>
      <c r="B32" s="250" t="s">
        <v>37</v>
      </c>
      <c r="C32" s="250" t="s">
        <v>125</v>
      </c>
      <c r="D32" s="211" t="s">
        <v>126</v>
      </c>
      <c r="E32" s="48" t="s">
        <v>163</v>
      </c>
      <c r="F32" s="398" t="s">
        <v>164</v>
      </c>
      <c r="G32" s="265" t="s">
        <v>62</v>
      </c>
      <c r="H32" s="265" t="s">
        <v>134</v>
      </c>
      <c r="I32" s="281">
        <v>104.46</v>
      </c>
      <c r="J32" s="282">
        <f t="shared" si="0"/>
        <v>200</v>
      </c>
      <c r="K32" s="283">
        <v>200</v>
      </c>
      <c r="L32" s="283"/>
      <c r="M32" s="284" t="e">
        <f t="shared" si="1"/>
        <v>#DIV/0!</v>
      </c>
      <c r="N32" s="284">
        <f t="shared" si="2"/>
        <v>0</v>
      </c>
      <c r="O32" s="285">
        <f>IF(K32="nio",0,IF(K32&gt;0,VLOOKUP(G32,'3-Productie normen'!A:K,VLOOKUP(K32,'3-Productie normen'!$B$35:$C$41,2,FALSE),FALSE)))/VLOOKUP(B32,'2-Kosten per locatie'!$A$12:$C$14,3,FALSE)</f>
        <v>0</v>
      </c>
      <c r="P32" s="285">
        <f t="shared" si="3"/>
        <v>0</v>
      </c>
      <c r="Q32" s="286"/>
      <c r="S32" s="287">
        <f t="shared" si="4"/>
        <v>20892</v>
      </c>
    </row>
    <row r="33" spans="1:19" ht="14.1" customHeight="1">
      <c r="A33" s="37">
        <v>33</v>
      </c>
      <c r="B33" s="250" t="s">
        <v>37</v>
      </c>
      <c r="C33" s="250" t="s">
        <v>125</v>
      </c>
      <c r="D33" s="211" t="s">
        <v>126</v>
      </c>
      <c r="E33" s="48" t="s">
        <v>165</v>
      </c>
      <c r="F33" s="398" t="s">
        <v>166</v>
      </c>
      <c r="G33" s="265" t="s">
        <v>62</v>
      </c>
      <c r="H33" s="265" t="s">
        <v>134</v>
      </c>
      <c r="I33" s="281">
        <v>132.59</v>
      </c>
      <c r="J33" s="282">
        <f t="shared" ref="J33:J96" si="5">SUM(K33:L33)</f>
        <v>200</v>
      </c>
      <c r="K33" s="283">
        <v>200</v>
      </c>
      <c r="L33" s="283"/>
      <c r="M33" s="284" t="e">
        <f t="shared" ref="M33:M96" si="6">IF(K33="nio",0,IF(K33&gt;0,K33*I33/O33,0))</f>
        <v>#DIV/0!</v>
      </c>
      <c r="N33" s="284">
        <f t="shared" ref="N33:N96" si="7">IF(L33&gt;0,L33*I33/P33,0)</f>
        <v>0</v>
      </c>
      <c r="O33" s="285">
        <f>IF(K33="nio",0,IF(K33&gt;0,VLOOKUP(G33,'3-Productie normen'!A:K,VLOOKUP(K33,'3-Productie normen'!$B$35:$C$41,2,FALSE),FALSE)))/VLOOKUP(B33,'2-Kosten per locatie'!$A$12:$C$14,3,FALSE)</f>
        <v>0</v>
      </c>
      <c r="P33" s="285">
        <f t="shared" ref="P33:P96" si="8">IF(L33&gt;0,O33*$P$8,0)</f>
        <v>0</v>
      </c>
      <c r="Q33" s="286"/>
      <c r="S33" s="287">
        <f t="shared" ref="S33:S44" si="9">J33*I33</f>
        <v>26518</v>
      </c>
    </row>
    <row r="34" spans="1:19" ht="14.1" customHeight="1">
      <c r="A34" s="37">
        <v>34</v>
      </c>
      <c r="B34" s="250" t="s">
        <v>37</v>
      </c>
      <c r="C34" s="250" t="s">
        <v>125</v>
      </c>
      <c r="D34" s="211" t="s">
        <v>126</v>
      </c>
      <c r="E34" s="48" t="s">
        <v>167</v>
      </c>
      <c r="F34" s="398" t="s">
        <v>149</v>
      </c>
      <c r="G34" s="265" t="s">
        <v>60</v>
      </c>
      <c r="H34" s="265" t="s">
        <v>134</v>
      </c>
      <c r="I34" s="281">
        <v>20.41</v>
      </c>
      <c r="J34" s="282">
        <f t="shared" si="5"/>
        <v>200</v>
      </c>
      <c r="K34" s="283">
        <v>200</v>
      </c>
      <c r="L34" s="283"/>
      <c r="M34" s="284" t="e">
        <f t="shared" si="6"/>
        <v>#DIV/0!</v>
      </c>
      <c r="N34" s="284">
        <f t="shared" si="7"/>
        <v>0</v>
      </c>
      <c r="O34" s="285">
        <f>IF(K34="nio",0,IF(K34&gt;0,VLOOKUP(G34,'3-Productie normen'!A:K,VLOOKUP(K34,'3-Productie normen'!$B$35:$C$41,2,FALSE),FALSE)))/VLOOKUP(B34,'2-Kosten per locatie'!$A$12:$C$14,3,FALSE)</f>
        <v>0</v>
      </c>
      <c r="P34" s="285">
        <f t="shared" si="8"/>
        <v>0</v>
      </c>
      <c r="Q34" s="286"/>
      <c r="S34" s="287">
        <f t="shared" si="9"/>
        <v>4082</v>
      </c>
    </row>
    <row r="35" spans="1:19" ht="14.1" customHeight="1">
      <c r="A35" s="37">
        <v>35</v>
      </c>
      <c r="B35" s="250" t="s">
        <v>37</v>
      </c>
      <c r="C35" s="250" t="s">
        <v>125</v>
      </c>
      <c r="D35" s="211" t="s">
        <v>126</v>
      </c>
      <c r="E35" s="48" t="s">
        <v>168</v>
      </c>
      <c r="F35" s="398" t="s">
        <v>149</v>
      </c>
      <c r="G35" s="265" t="s">
        <v>60</v>
      </c>
      <c r="H35" s="265" t="s">
        <v>134</v>
      </c>
      <c r="I35" s="281">
        <v>20.13</v>
      </c>
      <c r="J35" s="282">
        <f t="shared" si="5"/>
        <v>200</v>
      </c>
      <c r="K35" s="283">
        <v>200</v>
      </c>
      <c r="L35" s="283"/>
      <c r="M35" s="284" t="e">
        <f t="shared" si="6"/>
        <v>#DIV/0!</v>
      </c>
      <c r="N35" s="284">
        <f t="shared" si="7"/>
        <v>0</v>
      </c>
      <c r="O35" s="285">
        <f>IF(K35="nio",0,IF(K35&gt;0,VLOOKUP(G35,'3-Productie normen'!A:K,VLOOKUP(K35,'3-Productie normen'!$B$35:$C$41,2,FALSE),FALSE)))/VLOOKUP(B35,'2-Kosten per locatie'!$A$12:$C$14,3,FALSE)</f>
        <v>0</v>
      </c>
      <c r="P35" s="285">
        <f t="shared" si="8"/>
        <v>0</v>
      </c>
      <c r="Q35" s="286"/>
      <c r="S35" s="287">
        <f t="shared" si="9"/>
        <v>4026</v>
      </c>
    </row>
    <row r="36" spans="1:19" ht="14.1" customHeight="1">
      <c r="A36" s="37">
        <v>36</v>
      </c>
      <c r="B36" s="250" t="s">
        <v>37</v>
      </c>
      <c r="C36" s="250" t="s">
        <v>125</v>
      </c>
      <c r="D36" s="211" t="s">
        <v>126</v>
      </c>
      <c r="E36" s="48" t="s">
        <v>169</v>
      </c>
      <c r="F36" s="398" t="s">
        <v>152</v>
      </c>
      <c r="G36" s="265" t="s">
        <v>56</v>
      </c>
      <c r="H36" s="265" t="s">
        <v>134</v>
      </c>
      <c r="I36" s="281">
        <v>46.57</v>
      </c>
      <c r="J36" s="282">
        <f t="shared" si="5"/>
        <v>200</v>
      </c>
      <c r="K36" s="283">
        <v>200</v>
      </c>
      <c r="L36" s="283"/>
      <c r="M36" s="284" t="e">
        <f t="shared" si="6"/>
        <v>#DIV/0!</v>
      </c>
      <c r="N36" s="284">
        <f t="shared" si="7"/>
        <v>0</v>
      </c>
      <c r="O36" s="285">
        <f>IF(K36="nio",0,IF(K36&gt;0,VLOOKUP(G36,'3-Productie normen'!A:K,VLOOKUP(K36,'3-Productie normen'!$B$35:$C$41,2,FALSE),FALSE)))/VLOOKUP(B36,'2-Kosten per locatie'!$A$12:$C$14,3,FALSE)</f>
        <v>0</v>
      </c>
      <c r="P36" s="285">
        <f t="shared" si="8"/>
        <v>0</v>
      </c>
      <c r="Q36" s="286"/>
      <c r="S36" s="287">
        <f t="shared" si="9"/>
        <v>9314</v>
      </c>
    </row>
    <row r="37" spans="1:19" ht="14.1" customHeight="1">
      <c r="A37" s="37">
        <v>37</v>
      </c>
      <c r="B37" s="250" t="s">
        <v>37</v>
      </c>
      <c r="C37" s="250" t="s">
        <v>125</v>
      </c>
      <c r="D37" s="211" t="s">
        <v>126</v>
      </c>
      <c r="E37" s="48" t="s">
        <v>170</v>
      </c>
      <c r="F37" s="398" t="s">
        <v>139</v>
      </c>
      <c r="G37" s="265" t="s">
        <v>60</v>
      </c>
      <c r="H37" s="265" t="s">
        <v>134</v>
      </c>
      <c r="I37" s="281">
        <v>25.38</v>
      </c>
      <c r="J37" s="282">
        <f t="shared" si="5"/>
        <v>200</v>
      </c>
      <c r="K37" s="283">
        <v>200</v>
      </c>
      <c r="L37" s="283"/>
      <c r="M37" s="284" t="e">
        <f t="shared" si="6"/>
        <v>#DIV/0!</v>
      </c>
      <c r="N37" s="284">
        <f t="shared" si="7"/>
        <v>0</v>
      </c>
      <c r="O37" s="285">
        <f>IF(K37="nio",0,IF(K37&gt;0,VLOOKUP(G37,'3-Productie normen'!A:K,VLOOKUP(K37,'3-Productie normen'!$B$35:$C$41,2,FALSE),FALSE)))/VLOOKUP(B37,'2-Kosten per locatie'!$A$12:$C$14,3,FALSE)</f>
        <v>0</v>
      </c>
      <c r="P37" s="285">
        <f t="shared" si="8"/>
        <v>0</v>
      </c>
      <c r="Q37" s="286"/>
      <c r="S37" s="287">
        <f t="shared" si="9"/>
        <v>5076</v>
      </c>
    </row>
    <row r="38" spans="1:19" ht="14.1" customHeight="1">
      <c r="A38" s="37">
        <v>38</v>
      </c>
      <c r="B38" s="250" t="s">
        <v>37</v>
      </c>
      <c r="C38" s="250" t="s">
        <v>125</v>
      </c>
      <c r="D38" s="211" t="s">
        <v>126</v>
      </c>
      <c r="E38" s="48" t="s">
        <v>171</v>
      </c>
      <c r="F38" s="398" t="s">
        <v>172</v>
      </c>
      <c r="G38" s="265" t="s">
        <v>62</v>
      </c>
      <c r="H38" s="265" t="s">
        <v>134</v>
      </c>
      <c r="I38" s="281">
        <v>85.34</v>
      </c>
      <c r="J38" s="282">
        <f t="shared" si="5"/>
        <v>200</v>
      </c>
      <c r="K38" s="283">
        <v>200</v>
      </c>
      <c r="L38" s="283"/>
      <c r="M38" s="284" t="e">
        <f t="shared" si="6"/>
        <v>#DIV/0!</v>
      </c>
      <c r="N38" s="284">
        <f t="shared" si="7"/>
        <v>0</v>
      </c>
      <c r="O38" s="285">
        <f>IF(K38="nio",0,IF(K38&gt;0,VLOOKUP(G38,'3-Productie normen'!A:K,VLOOKUP(K38,'3-Productie normen'!$B$35:$C$41,2,FALSE),FALSE)))/VLOOKUP(B38,'2-Kosten per locatie'!$A$12:$C$14,3,FALSE)</f>
        <v>0</v>
      </c>
      <c r="P38" s="285">
        <f t="shared" si="8"/>
        <v>0</v>
      </c>
      <c r="Q38" s="286"/>
      <c r="S38" s="287">
        <f t="shared" si="9"/>
        <v>17068</v>
      </c>
    </row>
    <row r="39" spans="1:19" ht="14.1" customHeight="1">
      <c r="A39" s="37">
        <v>39</v>
      </c>
      <c r="B39" s="250" t="s">
        <v>37</v>
      </c>
      <c r="C39" s="250" t="s">
        <v>125</v>
      </c>
      <c r="D39" s="211" t="s">
        <v>126</v>
      </c>
      <c r="E39" s="48" t="s">
        <v>173</v>
      </c>
      <c r="F39" s="398" t="s">
        <v>174</v>
      </c>
      <c r="G39" s="265" t="s">
        <v>62</v>
      </c>
      <c r="H39" s="265" t="s">
        <v>134</v>
      </c>
      <c r="I39" s="281">
        <v>91.25</v>
      </c>
      <c r="J39" s="282">
        <f t="shared" si="5"/>
        <v>200</v>
      </c>
      <c r="K39" s="283">
        <v>200</v>
      </c>
      <c r="L39" s="283"/>
      <c r="M39" s="284" t="e">
        <f t="shared" si="6"/>
        <v>#DIV/0!</v>
      </c>
      <c r="N39" s="284">
        <f t="shared" si="7"/>
        <v>0</v>
      </c>
      <c r="O39" s="285">
        <f>IF(K39="nio",0,IF(K39&gt;0,VLOOKUP(G39,'3-Productie normen'!A:K,VLOOKUP(K39,'3-Productie normen'!$B$35:$C$41,2,FALSE),FALSE)))/VLOOKUP(B39,'2-Kosten per locatie'!$A$12:$C$14,3,FALSE)</f>
        <v>0</v>
      </c>
      <c r="P39" s="285">
        <f t="shared" si="8"/>
        <v>0</v>
      </c>
      <c r="Q39" s="286"/>
      <c r="S39" s="287">
        <f t="shared" si="9"/>
        <v>18250</v>
      </c>
    </row>
    <row r="40" spans="1:19" ht="14.1" customHeight="1">
      <c r="A40" s="37">
        <v>40</v>
      </c>
      <c r="B40" s="250" t="s">
        <v>37</v>
      </c>
      <c r="C40" s="250" t="s">
        <v>125</v>
      </c>
      <c r="D40" s="211" t="s">
        <v>126</v>
      </c>
      <c r="E40" s="48" t="s">
        <v>175</v>
      </c>
      <c r="F40" s="398" t="s">
        <v>149</v>
      </c>
      <c r="G40" s="265" t="s">
        <v>60</v>
      </c>
      <c r="H40" s="265" t="s">
        <v>134</v>
      </c>
      <c r="I40" s="281">
        <v>20.12</v>
      </c>
      <c r="J40" s="282">
        <f t="shared" si="5"/>
        <v>200</v>
      </c>
      <c r="K40" s="283">
        <v>200</v>
      </c>
      <c r="L40" s="283"/>
      <c r="M40" s="284" t="e">
        <f t="shared" si="6"/>
        <v>#DIV/0!</v>
      </c>
      <c r="N40" s="284">
        <f t="shared" si="7"/>
        <v>0</v>
      </c>
      <c r="O40" s="285">
        <f>IF(K40="nio",0,IF(K40&gt;0,VLOOKUP(G40,'3-Productie normen'!A:K,VLOOKUP(K40,'3-Productie normen'!$B$35:$C$41,2,FALSE),FALSE)))/VLOOKUP(B40,'2-Kosten per locatie'!$A$12:$C$14,3,FALSE)</f>
        <v>0</v>
      </c>
      <c r="P40" s="285">
        <f t="shared" si="8"/>
        <v>0</v>
      </c>
      <c r="Q40" s="286"/>
      <c r="S40" s="287">
        <f t="shared" si="9"/>
        <v>4024</v>
      </c>
    </row>
    <row r="41" spans="1:19" ht="14.1" customHeight="1">
      <c r="A41" s="37">
        <v>41</v>
      </c>
      <c r="B41" s="250" t="s">
        <v>37</v>
      </c>
      <c r="C41" s="250" t="s">
        <v>125</v>
      </c>
      <c r="D41" s="211" t="s">
        <v>126</v>
      </c>
      <c r="E41" s="48" t="s">
        <v>176</v>
      </c>
      <c r="F41" s="398" t="s">
        <v>149</v>
      </c>
      <c r="G41" s="265" t="s">
        <v>60</v>
      </c>
      <c r="H41" s="265" t="s">
        <v>134</v>
      </c>
      <c r="I41" s="281">
        <v>20.13</v>
      </c>
      <c r="J41" s="282">
        <f t="shared" si="5"/>
        <v>200</v>
      </c>
      <c r="K41" s="283">
        <v>200</v>
      </c>
      <c r="L41" s="283"/>
      <c r="M41" s="284" t="e">
        <f t="shared" si="6"/>
        <v>#DIV/0!</v>
      </c>
      <c r="N41" s="284">
        <f t="shared" si="7"/>
        <v>0</v>
      </c>
      <c r="O41" s="285">
        <f>IF(K41="nio",0,IF(K41&gt;0,VLOOKUP(G41,'3-Productie normen'!A:K,VLOOKUP(K41,'3-Productie normen'!$B$35:$C$41,2,FALSE),FALSE)))/VLOOKUP(B41,'2-Kosten per locatie'!$A$12:$C$14,3,FALSE)</f>
        <v>0</v>
      </c>
      <c r="P41" s="285">
        <f t="shared" si="8"/>
        <v>0</v>
      </c>
      <c r="Q41" s="286"/>
      <c r="S41" s="287">
        <f t="shared" si="9"/>
        <v>4026</v>
      </c>
    </row>
    <row r="42" spans="1:19" ht="14.1" customHeight="1">
      <c r="A42" s="37">
        <v>42</v>
      </c>
      <c r="B42" s="250" t="s">
        <v>37</v>
      </c>
      <c r="C42" s="250" t="s">
        <v>125</v>
      </c>
      <c r="D42" s="211" t="s">
        <v>126</v>
      </c>
      <c r="E42" s="48" t="s">
        <v>177</v>
      </c>
      <c r="F42" s="398" t="s">
        <v>178</v>
      </c>
      <c r="G42" s="265" t="s">
        <v>60</v>
      </c>
      <c r="H42" s="265" t="s">
        <v>134</v>
      </c>
      <c r="I42" s="281">
        <v>14.01</v>
      </c>
      <c r="J42" s="282">
        <f t="shared" si="5"/>
        <v>200</v>
      </c>
      <c r="K42" s="283">
        <v>200</v>
      </c>
      <c r="L42" s="283"/>
      <c r="M42" s="284" t="e">
        <f t="shared" si="6"/>
        <v>#DIV/0!</v>
      </c>
      <c r="N42" s="284">
        <f t="shared" si="7"/>
        <v>0</v>
      </c>
      <c r="O42" s="285">
        <f>IF(K42="nio",0,IF(K42&gt;0,VLOOKUP(G42,'3-Productie normen'!A:K,VLOOKUP(K42,'3-Productie normen'!$B$35:$C$41,2,FALSE),FALSE)))/VLOOKUP(B42,'2-Kosten per locatie'!$A$12:$C$14,3,FALSE)</f>
        <v>0</v>
      </c>
      <c r="P42" s="285">
        <f t="shared" si="8"/>
        <v>0</v>
      </c>
      <c r="Q42" s="286"/>
      <c r="S42" s="287">
        <f t="shared" si="9"/>
        <v>2802</v>
      </c>
    </row>
    <row r="43" spans="1:19" ht="14.1" customHeight="1">
      <c r="A43" s="37">
        <v>43</v>
      </c>
      <c r="B43" s="250" t="s">
        <v>37</v>
      </c>
      <c r="C43" s="250" t="s">
        <v>125</v>
      </c>
      <c r="D43" s="211" t="s">
        <v>126</v>
      </c>
      <c r="E43" s="48" t="s">
        <v>179</v>
      </c>
      <c r="F43" s="398" t="s">
        <v>180</v>
      </c>
      <c r="G43" s="192" t="s">
        <v>64</v>
      </c>
      <c r="H43" s="265" t="s">
        <v>134</v>
      </c>
      <c r="I43" s="281">
        <v>25.65</v>
      </c>
      <c r="J43" s="282">
        <f t="shared" si="5"/>
        <v>0</v>
      </c>
      <c r="K43" s="283" t="s">
        <v>98</v>
      </c>
      <c r="L43" s="283"/>
      <c r="M43" s="284">
        <f t="shared" si="6"/>
        <v>0</v>
      </c>
      <c r="N43" s="284">
        <f t="shared" si="7"/>
        <v>0</v>
      </c>
      <c r="O43" s="285">
        <f>IF(K43="nio",0,IF(K43&gt;0,VLOOKUP(G43,'3-Productie normen'!A:K,VLOOKUP(K43,'3-Productie normen'!$B$35:$C$41,2,FALSE),FALSE)))/VLOOKUP(B43,'2-Kosten per locatie'!$A$12:$C$14,3,FALSE)</f>
        <v>0</v>
      </c>
      <c r="P43" s="285">
        <f t="shared" si="8"/>
        <v>0</v>
      </c>
      <c r="Q43" s="286"/>
      <c r="S43" s="287">
        <f t="shared" si="9"/>
        <v>0</v>
      </c>
    </row>
    <row r="44" spans="1:19" ht="14.1" customHeight="1">
      <c r="A44" s="37">
        <v>44</v>
      </c>
      <c r="B44" s="250" t="s">
        <v>37</v>
      </c>
      <c r="C44" s="250" t="s">
        <v>125</v>
      </c>
      <c r="D44" s="211" t="s">
        <v>126</v>
      </c>
      <c r="E44" s="48" t="s">
        <v>181</v>
      </c>
      <c r="F44" s="398" t="s">
        <v>180</v>
      </c>
      <c r="G44" s="192" t="s">
        <v>64</v>
      </c>
      <c r="H44" s="265" t="s">
        <v>134</v>
      </c>
      <c r="I44" s="281">
        <v>25.47</v>
      </c>
      <c r="J44" s="282">
        <f t="shared" si="5"/>
        <v>0</v>
      </c>
      <c r="K44" s="283" t="s">
        <v>98</v>
      </c>
      <c r="L44" s="283"/>
      <c r="M44" s="284">
        <f t="shared" si="6"/>
        <v>0</v>
      </c>
      <c r="N44" s="284">
        <f t="shared" si="7"/>
        <v>0</v>
      </c>
      <c r="O44" s="285">
        <f>IF(K44="nio",0,IF(K44&gt;0,VLOOKUP(G44,'3-Productie normen'!A:K,VLOOKUP(K44,'3-Productie normen'!$B$35:$C$41,2,FALSE),FALSE)))/VLOOKUP(B44,'2-Kosten per locatie'!$A$12:$C$14,3,FALSE)</f>
        <v>0</v>
      </c>
      <c r="P44" s="285">
        <f t="shared" si="8"/>
        <v>0</v>
      </c>
      <c r="Q44" s="286"/>
      <c r="S44" s="287">
        <f t="shared" si="9"/>
        <v>0</v>
      </c>
    </row>
    <row r="45" spans="1:19" ht="14.1" customHeight="1">
      <c r="A45" s="37">
        <v>45</v>
      </c>
      <c r="B45" s="250" t="s">
        <v>37</v>
      </c>
      <c r="C45" s="250" t="s">
        <v>125</v>
      </c>
      <c r="D45" s="211" t="s">
        <v>182</v>
      </c>
      <c r="E45" s="48" t="s">
        <v>183</v>
      </c>
      <c r="F45" s="398" t="s">
        <v>184</v>
      </c>
      <c r="G45" s="192" t="s">
        <v>64</v>
      </c>
      <c r="H45" s="265" t="s">
        <v>122</v>
      </c>
      <c r="I45" s="281">
        <v>9.92</v>
      </c>
      <c r="J45" s="282">
        <f t="shared" si="5"/>
        <v>0</v>
      </c>
      <c r="K45" s="283" t="s">
        <v>98</v>
      </c>
      <c r="L45" s="283"/>
      <c r="M45" s="284">
        <f t="shared" si="6"/>
        <v>0</v>
      </c>
      <c r="N45" s="284">
        <f t="shared" si="7"/>
        <v>0</v>
      </c>
      <c r="O45" s="285">
        <f>IF(K45="nio",0,IF(K45&gt;0,VLOOKUP(G45,'3-Productie normen'!A:K,VLOOKUP(K45,'3-Productie normen'!$B$35:$C$41,2,FALSE),FALSE)))/VLOOKUP(B45,'2-Kosten per locatie'!$A$12:$C$14,3,FALSE)</f>
        <v>0</v>
      </c>
      <c r="P45" s="285">
        <f t="shared" si="8"/>
        <v>0</v>
      </c>
      <c r="Q45" s="286"/>
      <c r="S45" s="192"/>
    </row>
    <row r="46" spans="1:19" ht="14.1" customHeight="1">
      <c r="A46" s="37">
        <v>46</v>
      </c>
      <c r="B46" s="250" t="s">
        <v>37</v>
      </c>
      <c r="C46" s="250" t="s">
        <v>125</v>
      </c>
      <c r="D46" s="211" t="s">
        <v>185</v>
      </c>
      <c r="E46" s="48" t="s">
        <v>186</v>
      </c>
      <c r="F46" s="398" t="s">
        <v>180</v>
      </c>
      <c r="G46" s="192" t="s">
        <v>64</v>
      </c>
      <c r="H46" s="265" t="s">
        <v>134</v>
      </c>
      <c r="I46" s="281">
        <v>11.36</v>
      </c>
      <c r="J46" s="282">
        <f t="shared" si="5"/>
        <v>0</v>
      </c>
      <c r="K46" s="283" t="s">
        <v>98</v>
      </c>
      <c r="L46" s="283"/>
      <c r="M46" s="284">
        <f t="shared" si="6"/>
        <v>0</v>
      </c>
      <c r="N46" s="284">
        <f t="shared" si="7"/>
        <v>0</v>
      </c>
      <c r="O46" s="285">
        <f>IF(K46="nio",0,IF(K46&gt;0,VLOOKUP(G46,'3-Productie normen'!A:K,VLOOKUP(K46,'3-Productie normen'!$B$35:$C$41,2,FALSE),FALSE)))/VLOOKUP(B46,'2-Kosten per locatie'!$A$12:$C$14,3,FALSE)</f>
        <v>0</v>
      </c>
      <c r="P46" s="285">
        <f t="shared" si="8"/>
        <v>0</v>
      </c>
      <c r="Q46" s="286"/>
      <c r="S46" s="287">
        <f>J46*I46</f>
        <v>0</v>
      </c>
    </row>
    <row r="47" spans="1:19" ht="14.1" customHeight="1">
      <c r="A47" s="37">
        <v>47</v>
      </c>
      <c r="B47" s="250" t="s">
        <v>37</v>
      </c>
      <c r="C47" s="250" t="s">
        <v>125</v>
      </c>
      <c r="D47" s="211" t="s">
        <v>187</v>
      </c>
      <c r="E47" s="48" t="s">
        <v>188</v>
      </c>
      <c r="F47" s="398" t="s">
        <v>189</v>
      </c>
      <c r="G47" s="192" t="s">
        <v>64</v>
      </c>
      <c r="H47" s="265" t="s">
        <v>122</v>
      </c>
      <c r="I47" s="281">
        <v>9.92</v>
      </c>
      <c r="J47" s="282">
        <f t="shared" si="5"/>
        <v>0</v>
      </c>
      <c r="K47" s="283" t="s">
        <v>98</v>
      </c>
      <c r="L47" s="283"/>
      <c r="M47" s="284">
        <f t="shared" si="6"/>
        <v>0</v>
      </c>
      <c r="N47" s="284">
        <f t="shared" si="7"/>
        <v>0</v>
      </c>
      <c r="O47" s="285">
        <f>IF(K47="nio",0,IF(K47&gt;0,VLOOKUP(G47,'3-Productie normen'!A:K,VLOOKUP(K47,'3-Productie normen'!$B$35:$C$41,2,FALSE),FALSE)))/VLOOKUP(B47,'2-Kosten per locatie'!$A$12:$C$14,3,FALSE)</f>
        <v>0</v>
      </c>
      <c r="P47" s="285">
        <f t="shared" si="8"/>
        <v>0</v>
      </c>
      <c r="Q47" s="286"/>
      <c r="S47" s="192"/>
    </row>
    <row r="48" spans="1:19" ht="14.1" customHeight="1">
      <c r="A48" s="37">
        <v>48</v>
      </c>
      <c r="B48" s="250" t="s">
        <v>37</v>
      </c>
      <c r="C48" s="250" t="s">
        <v>125</v>
      </c>
      <c r="D48" s="211" t="s">
        <v>126</v>
      </c>
      <c r="E48" s="48" t="s">
        <v>190</v>
      </c>
      <c r="F48" s="398" t="s">
        <v>191</v>
      </c>
      <c r="G48" s="265" t="s">
        <v>47</v>
      </c>
      <c r="H48" s="265" t="s">
        <v>192</v>
      </c>
      <c r="I48" s="281">
        <v>11.57</v>
      </c>
      <c r="J48" s="282">
        <f t="shared" si="5"/>
        <v>400</v>
      </c>
      <c r="K48" s="283">
        <v>200</v>
      </c>
      <c r="L48" s="283">
        <v>200</v>
      </c>
      <c r="M48" s="284" t="e">
        <f t="shared" si="6"/>
        <v>#DIV/0!</v>
      </c>
      <c r="N48" s="284" t="e">
        <f t="shared" si="7"/>
        <v>#DIV/0!</v>
      </c>
      <c r="O48" s="285">
        <f>IF(K48="nio",0,IF(K48&gt;0,VLOOKUP(G48,'3-Productie normen'!A:K,VLOOKUP(K48,'3-Productie normen'!$B$35:$C$41,2,FALSE),FALSE)))/VLOOKUP(B48,'2-Kosten per locatie'!$A$12:$C$14,3,FALSE)</f>
        <v>0</v>
      </c>
      <c r="P48" s="285">
        <f t="shared" si="8"/>
        <v>0</v>
      </c>
      <c r="Q48" s="286"/>
      <c r="S48" s="287">
        <f t="shared" ref="S48:S111" si="10">J48*I48</f>
        <v>4628</v>
      </c>
    </row>
    <row r="49" spans="1:19" ht="14.1" customHeight="1">
      <c r="A49" s="37">
        <v>49</v>
      </c>
      <c r="B49" s="250" t="s">
        <v>37</v>
      </c>
      <c r="C49" s="250" t="s">
        <v>125</v>
      </c>
      <c r="D49" s="211" t="s">
        <v>126</v>
      </c>
      <c r="E49" s="48" t="s">
        <v>193</v>
      </c>
      <c r="F49" s="398" t="s">
        <v>114</v>
      </c>
      <c r="G49" s="192" t="s">
        <v>64</v>
      </c>
      <c r="H49" s="265" t="s">
        <v>124</v>
      </c>
      <c r="I49" s="281">
        <v>3.72</v>
      </c>
      <c r="J49" s="282">
        <f t="shared" si="5"/>
        <v>0</v>
      </c>
      <c r="K49" s="283" t="s">
        <v>98</v>
      </c>
      <c r="L49" s="283"/>
      <c r="M49" s="284">
        <f t="shared" si="6"/>
        <v>0</v>
      </c>
      <c r="N49" s="284">
        <f t="shared" si="7"/>
        <v>0</v>
      </c>
      <c r="O49" s="285">
        <f>IF(K49="nio",0,IF(K49&gt;0,VLOOKUP(G49,'3-Productie normen'!A:K,VLOOKUP(K49,'3-Productie normen'!$B$35:$C$41,2,FALSE),FALSE)))/VLOOKUP(B49,'2-Kosten per locatie'!$A$12:$C$14,3,FALSE)</f>
        <v>0</v>
      </c>
      <c r="P49" s="285">
        <f t="shared" si="8"/>
        <v>0</v>
      </c>
      <c r="Q49" s="286"/>
      <c r="S49" s="287">
        <f t="shared" si="10"/>
        <v>0</v>
      </c>
    </row>
    <row r="50" spans="1:19" ht="14.1" customHeight="1">
      <c r="A50" s="37">
        <v>50</v>
      </c>
      <c r="B50" s="250" t="s">
        <v>37</v>
      </c>
      <c r="C50" s="250" t="s">
        <v>125</v>
      </c>
      <c r="D50" s="211" t="s">
        <v>126</v>
      </c>
      <c r="E50" s="48" t="s">
        <v>194</v>
      </c>
      <c r="F50" s="398" t="s">
        <v>99</v>
      </c>
      <c r="G50" s="192" t="s">
        <v>64</v>
      </c>
      <c r="H50" s="265" t="s">
        <v>124</v>
      </c>
      <c r="I50" s="281">
        <v>1.17</v>
      </c>
      <c r="J50" s="282">
        <f t="shared" si="5"/>
        <v>0</v>
      </c>
      <c r="K50" s="283" t="s">
        <v>98</v>
      </c>
      <c r="L50" s="283"/>
      <c r="M50" s="284">
        <f t="shared" si="6"/>
        <v>0</v>
      </c>
      <c r="N50" s="284">
        <f t="shared" si="7"/>
        <v>0</v>
      </c>
      <c r="O50" s="285">
        <f>IF(K50="nio",0,IF(K50&gt;0,VLOOKUP(G50,'3-Productie normen'!A:K,VLOOKUP(K50,'3-Productie normen'!$B$35:$C$41,2,FALSE),FALSE)))/VLOOKUP(B50,'2-Kosten per locatie'!$A$12:$C$14,3,FALSE)</f>
        <v>0</v>
      </c>
      <c r="P50" s="285">
        <f t="shared" si="8"/>
        <v>0</v>
      </c>
      <c r="Q50" s="286"/>
      <c r="S50" s="287">
        <f t="shared" si="10"/>
        <v>0</v>
      </c>
    </row>
    <row r="51" spans="1:19" ht="14.1" customHeight="1">
      <c r="A51" s="37">
        <v>51</v>
      </c>
      <c r="B51" s="250" t="s">
        <v>37</v>
      </c>
      <c r="C51" s="250" t="s">
        <v>125</v>
      </c>
      <c r="D51" s="211" t="s">
        <v>126</v>
      </c>
      <c r="E51" s="48" t="s">
        <v>195</v>
      </c>
      <c r="F51" s="398" t="s">
        <v>196</v>
      </c>
      <c r="G51" s="192" t="s">
        <v>64</v>
      </c>
      <c r="H51" s="265" t="s">
        <v>124</v>
      </c>
      <c r="I51" s="281">
        <v>9.9600000000000009</v>
      </c>
      <c r="J51" s="282">
        <f t="shared" si="5"/>
        <v>0</v>
      </c>
      <c r="K51" s="283" t="s">
        <v>98</v>
      </c>
      <c r="L51" s="283"/>
      <c r="M51" s="284">
        <f t="shared" si="6"/>
        <v>0</v>
      </c>
      <c r="N51" s="284">
        <f t="shared" si="7"/>
        <v>0</v>
      </c>
      <c r="O51" s="285">
        <f>IF(K51="nio",0,IF(K51&gt;0,VLOOKUP(G51,'3-Productie normen'!A:K,VLOOKUP(K51,'3-Productie normen'!$B$35:$C$41,2,FALSE),FALSE)))/VLOOKUP(B51,'2-Kosten per locatie'!$A$12:$C$14,3,FALSE)</f>
        <v>0</v>
      </c>
      <c r="P51" s="285">
        <f t="shared" si="8"/>
        <v>0</v>
      </c>
      <c r="Q51" s="286"/>
      <c r="S51" s="287">
        <f t="shared" si="10"/>
        <v>0</v>
      </c>
    </row>
    <row r="52" spans="1:19" ht="14.1" customHeight="1">
      <c r="A52" s="37">
        <v>52</v>
      </c>
      <c r="B52" s="250" t="s">
        <v>37</v>
      </c>
      <c r="C52" s="250" t="s">
        <v>125</v>
      </c>
      <c r="D52" s="211" t="s">
        <v>126</v>
      </c>
      <c r="E52" s="48" t="s">
        <v>197</v>
      </c>
      <c r="F52" s="398" t="s">
        <v>198</v>
      </c>
      <c r="G52" s="192" t="s">
        <v>64</v>
      </c>
      <c r="H52" s="265" t="s">
        <v>124</v>
      </c>
      <c r="I52" s="281">
        <v>9.9600000000000009</v>
      </c>
      <c r="J52" s="282">
        <f t="shared" si="5"/>
        <v>0</v>
      </c>
      <c r="K52" s="283" t="s">
        <v>98</v>
      </c>
      <c r="L52" s="283"/>
      <c r="M52" s="284">
        <f t="shared" si="6"/>
        <v>0</v>
      </c>
      <c r="N52" s="284">
        <f t="shared" si="7"/>
        <v>0</v>
      </c>
      <c r="O52" s="285">
        <f>IF(K52="nio",0,IF(K52&gt;0,VLOOKUP(G52,'3-Productie normen'!A:K,VLOOKUP(K52,'3-Productie normen'!$B$35:$C$41,2,FALSE),FALSE)))/VLOOKUP(B52,'2-Kosten per locatie'!$A$12:$C$14,3,FALSE)</f>
        <v>0</v>
      </c>
      <c r="P52" s="285">
        <f t="shared" si="8"/>
        <v>0</v>
      </c>
      <c r="Q52" s="286"/>
      <c r="S52" s="287">
        <f t="shared" si="10"/>
        <v>0</v>
      </c>
    </row>
    <row r="53" spans="1:19" ht="14.1" customHeight="1">
      <c r="A53" s="37">
        <v>53</v>
      </c>
      <c r="B53" s="250" t="s">
        <v>37</v>
      </c>
      <c r="C53" s="250" t="s">
        <v>125</v>
      </c>
      <c r="D53" s="211" t="s">
        <v>126</v>
      </c>
      <c r="E53" s="48" t="s">
        <v>199</v>
      </c>
      <c r="F53" s="398" t="s">
        <v>189</v>
      </c>
      <c r="G53" s="192" t="s">
        <v>64</v>
      </c>
      <c r="H53" s="265" t="s">
        <v>124</v>
      </c>
      <c r="I53" s="281">
        <v>29.2</v>
      </c>
      <c r="J53" s="282">
        <f t="shared" si="5"/>
        <v>0</v>
      </c>
      <c r="K53" s="283" t="s">
        <v>98</v>
      </c>
      <c r="L53" s="283"/>
      <c r="M53" s="284">
        <f t="shared" si="6"/>
        <v>0</v>
      </c>
      <c r="N53" s="284">
        <f t="shared" si="7"/>
        <v>0</v>
      </c>
      <c r="O53" s="285">
        <f>IF(K53="nio",0,IF(K53&gt;0,VLOOKUP(G53,'3-Productie normen'!A:K,VLOOKUP(K53,'3-Productie normen'!$B$35:$C$41,2,FALSE),FALSE)))/VLOOKUP(B53,'2-Kosten per locatie'!$A$12:$C$14,3,FALSE)</f>
        <v>0</v>
      </c>
      <c r="P53" s="285">
        <f t="shared" si="8"/>
        <v>0</v>
      </c>
      <c r="Q53" s="286"/>
      <c r="S53" s="287">
        <f t="shared" si="10"/>
        <v>0</v>
      </c>
    </row>
    <row r="54" spans="1:19" ht="14.1" customHeight="1">
      <c r="A54" s="37">
        <v>54</v>
      </c>
      <c r="B54" s="250" t="s">
        <v>37</v>
      </c>
      <c r="C54" s="250" t="s">
        <v>125</v>
      </c>
      <c r="D54" s="211" t="s">
        <v>126</v>
      </c>
      <c r="E54" s="48" t="s">
        <v>200</v>
      </c>
      <c r="F54" s="398" t="s">
        <v>201</v>
      </c>
      <c r="G54" s="265" t="s">
        <v>56</v>
      </c>
      <c r="H54" s="265" t="s">
        <v>124</v>
      </c>
      <c r="I54" s="281">
        <v>43.21</v>
      </c>
      <c r="J54" s="282">
        <f t="shared" si="5"/>
        <v>200</v>
      </c>
      <c r="K54" s="283">
        <v>200</v>
      </c>
      <c r="L54" s="283"/>
      <c r="M54" s="284" t="e">
        <f t="shared" si="6"/>
        <v>#DIV/0!</v>
      </c>
      <c r="N54" s="284">
        <f t="shared" si="7"/>
        <v>0</v>
      </c>
      <c r="O54" s="285">
        <f>IF(K54="nio",0,IF(K54&gt;0,VLOOKUP(G54,'3-Productie normen'!A:K,VLOOKUP(K54,'3-Productie normen'!$B$35:$C$41,2,FALSE),FALSE)))/VLOOKUP(B54,'2-Kosten per locatie'!$A$12:$C$14,3,FALSE)</f>
        <v>0</v>
      </c>
      <c r="P54" s="285">
        <f t="shared" si="8"/>
        <v>0</v>
      </c>
      <c r="Q54" s="286"/>
      <c r="S54" s="287">
        <f t="shared" si="10"/>
        <v>8642</v>
      </c>
    </row>
    <row r="55" spans="1:19" ht="14.1" customHeight="1">
      <c r="A55" s="37">
        <v>55</v>
      </c>
      <c r="B55" s="250" t="s">
        <v>37</v>
      </c>
      <c r="C55" s="250" t="s">
        <v>125</v>
      </c>
      <c r="D55" s="211" t="s">
        <v>126</v>
      </c>
      <c r="E55" s="48" t="s">
        <v>202</v>
      </c>
      <c r="F55" s="398" t="s">
        <v>203</v>
      </c>
      <c r="G55" s="265" t="s">
        <v>48</v>
      </c>
      <c r="H55" s="265" t="s">
        <v>124</v>
      </c>
      <c r="I55" s="281">
        <v>103.36</v>
      </c>
      <c r="J55" s="282">
        <f t="shared" si="5"/>
        <v>200</v>
      </c>
      <c r="K55" s="283">
        <v>200</v>
      </c>
      <c r="L55" s="283"/>
      <c r="M55" s="284" t="e">
        <f t="shared" si="6"/>
        <v>#DIV/0!</v>
      </c>
      <c r="N55" s="284">
        <f t="shared" si="7"/>
        <v>0</v>
      </c>
      <c r="O55" s="285">
        <f>IF(K55="nio",0,IF(K55&gt;0,VLOOKUP(G55,'3-Productie normen'!A:K,VLOOKUP(K55,'3-Productie normen'!$B$35:$C$41,2,FALSE),FALSE)))/VLOOKUP(B55,'2-Kosten per locatie'!$A$12:$C$14,3,FALSE)</f>
        <v>0</v>
      </c>
      <c r="P55" s="285">
        <f t="shared" si="8"/>
        <v>0</v>
      </c>
      <c r="Q55" s="286"/>
      <c r="S55" s="287">
        <f t="shared" si="10"/>
        <v>20672</v>
      </c>
    </row>
    <row r="56" spans="1:19" ht="14.1" customHeight="1">
      <c r="A56" s="37">
        <v>56</v>
      </c>
      <c r="B56" s="250" t="s">
        <v>37</v>
      </c>
      <c r="C56" s="250" t="s">
        <v>125</v>
      </c>
      <c r="D56" s="211" t="s">
        <v>126</v>
      </c>
      <c r="E56" s="48" t="s">
        <v>204</v>
      </c>
      <c r="F56" s="398" t="s">
        <v>100</v>
      </c>
      <c r="G56" s="265" t="s">
        <v>46</v>
      </c>
      <c r="H56" s="265" t="s">
        <v>124</v>
      </c>
      <c r="I56" s="281">
        <v>22.68</v>
      </c>
      <c r="J56" s="282">
        <f t="shared" si="5"/>
        <v>80</v>
      </c>
      <c r="K56" s="283">
        <v>80</v>
      </c>
      <c r="L56" s="283"/>
      <c r="M56" s="284" t="e">
        <f t="shared" si="6"/>
        <v>#DIV/0!</v>
      </c>
      <c r="N56" s="284">
        <f t="shared" si="7"/>
        <v>0</v>
      </c>
      <c r="O56" s="285">
        <f>IF(K56="nio",0,IF(K56&gt;0,VLOOKUP(G56,'3-Productie normen'!A:K,VLOOKUP(K56,'3-Productie normen'!$B$35:$C$41,2,FALSE),FALSE)))/VLOOKUP(B56,'2-Kosten per locatie'!$A$12:$C$14,3,FALSE)</f>
        <v>0</v>
      </c>
      <c r="P56" s="285">
        <f t="shared" si="8"/>
        <v>0</v>
      </c>
      <c r="Q56" s="286"/>
      <c r="S56" s="287">
        <f t="shared" si="10"/>
        <v>1814.4</v>
      </c>
    </row>
    <row r="57" spans="1:19" ht="14.1" customHeight="1">
      <c r="A57" s="37">
        <v>57</v>
      </c>
      <c r="B57" s="250" t="s">
        <v>37</v>
      </c>
      <c r="C57" s="250" t="s">
        <v>125</v>
      </c>
      <c r="D57" s="211" t="s">
        <v>126</v>
      </c>
      <c r="E57" s="48" t="s">
        <v>205</v>
      </c>
      <c r="F57" s="398" t="s">
        <v>119</v>
      </c>
      <c r="G57" s="265" t="s">
        <v>46</v>
      </c>
      <c r="H57" s="265" t="s">
        <v>122</v>
      </c>
      <c r="I57" s="281">
        <v>35.03</v>
      </c>
      <c r="J57" s="282">
        <f t="shared" si="5"/>
        <v>80</v>
      </c>
      <c r="K57" s="283">
        <v>80</v>
      </c>
      <c r="L57" s="283"/>
      <c r="M57" s="284" t="e">
        <f t="shared" si="6"/>
        <v>#DIV/0!</v>
      </c>
      <c r="N57" s="284">
        <f t="shared" si="7"/>
        <v>0</v>
      </c>
      <c r="O57" s="285">
        <f>IF(K57="nio",0,IF(K57&gt;0,VLOOKUP(G57,'3-Productie normen'!A:K,VLOOKUP(K57,'3-Productie normen'!$B$35:$C$41,2,FALSE),FALSE)))/VLOOKUP(B57,'2-Kosten per locatie'!$A$12:$C$14,3,FALSE)</f>
        <v>0</v>
      </c>
      <c r="P57" s="285">
        <f t="shared" si="8"/>
        <v>0</v>
      </c>
      <c r="Q57" s="286"/>
      <c r="S57" s="287">
        <f t="shared" si="10"/>
        <v>2802.4</v>
      </c>
    </row>
    <row r="58" spans="1:19" ht="14.1" customHeight="1">
      <c r="A58" s="37">
        <v>58</v>
      </c>
      <c r="B58" s="250" t="s">
        <v>37</v>
      </c>
      <c r="C58" s="250" t="s">
        <v>125</v>
      </c>
      <c r="D58" s="211" t="s">
        <v>126</v>
      </c>
      <c r="E58" s="48" t="s">
        <v>206</v>
      </c>
      <c r="F58" s="398" t="s">
        <v>76</v>
      </c>
      <c r="G58" s="265" t="s">
        <v>48</v>
      </c>
      <c r="H58" s="265" t="s">
        <v>122</v>
      </c>
      <c r="I58" s="281">
        <v>84.71</v>
      </c>
      <c r="J58" s="282">
        <f t="shared" si="5"/>
        <v>200</v>
      </c>
      <c r="K58" s="283">
        <v>200</v>
      </c>
      <c r="L58" s="283"/>
      <c r="M58" s="284" t="e">
        <f t="shared" si="6"/>
        <v>#DIV/0!</v>
      </c>
      <c r="N58" s="284">
        <f t="shared" si="7"/>
        <v>0</v>
      </c>
      <c r="O58" s="285">
        <f>IF(K58="nio",0,IF(K58&gt;0,VLOOKUP(G58,'3-Productie normen'!A:K,VLOOKUP(K58,'3-Productie normen'!$B$35:$C$41,2,FALSE),FALSE)))/VLOOKUP(B58,'2-Kosten per locatie'!$A$12:$C$14,3,FALSE)</f>
        <v>0</v>
      </c>
      <c r="P58" s="285">
        <f t="shared" si="8"/>
        <v>0</v>
      </c>
      <c r="Q58" s="286"/>
      <c r="S58" s="287">
        <f t="shared" si="10"/>
        <v>16942</v>
      </c>
    </row>
    <row r="59" spans="1:19" ht="14.1" customHeight="1">
      <c r="A59" s="37">
        <v>59</v>
      </c>
      <c r="B59" s="250" t="s">
        <v>37</v>
      </c>
      <c r="C59" s="250" t="s">
        <v>125</v>
      </c>
      <c r="D59" s="211" t="s">
        <v>126</v>
      </c>
      <c r="E59" s="48" t="s">
        <v>207</v>
      </c>
      <c r="F59" s="398" t="s">
        <v>208</v>
      </c>
      <c r="G59" s="265" t="s">
        <v>46</v>
      </c>
      <c r="H59" s="265" t="s">
        <v>122</v>
      </c>
      <c r="I59" s="281">
        <v>157.02000000000001</v>
      </c>
      <c r="J59" s="282">
        <f t="shared" si="5"/>
        <v>80</v>
      </c>
      <c r="K59" s="283">
        <v>80</v>
      </c>
      <c r="L59" s="283"/>
      <c r="M59" s="284" t="e">
        <f t="shared" si="6"/>
        <v>#DIV/0!</v>
      </c>
      <c r="N59" s="284">
        <f t="shared" si="7"/>
        <v>0</v>
      </c>
      <c r="O59" s="285">
        <f>IF(K59="nio",0,IF(K59&gt;0,VLOOKUP(G59,'3-Productie normen'!A:K,VLOOKUP(K59,'3-Productie normen'!$B$35:$C$41,2,FALSE),FALSE)))/VLOOKUP(B59,'2-Kosten per locatie'!$A$12:$C$14,3,FALSE)</f>
        <v>0</v>
      </c>
      <c r="P59" s="285">
        <f t="shared" si="8"/>
        <v>0</v>
      </c>
      <c r="Q59" s="286"/>
      <c r="S59" s="287">
        <f t="shared" si="10"/>
        <v>12561.6</v>
      </c>
    </row>
    <row r="60" spans="1:19" ht="14.1" customHeight="1">
      <c r="A60" s="37">
        <v>60</v>
      </c>
      <c r="B60" s="250" t="s">
        <v>37</v>
      </c>
      <c r="C60" s="250" t="s">
        <v>125</v>
      </c>
      <c r="D60" s="211" t="s">
        <v>126</v>
      </c>
      <c r="E60" s="48" t="s">
        <v>209</v>
      </c>
      <c r="F60" s="398" t="s">
        <v>121</v>
      </c>
      <c r="G60" s="265" t="s">
        <v>46</v>
      </c>
      <c r="H60" s="265" t="s">
        <v>122</v>
      </c>
      <c r="I60" s="281">
        <v>58.34</v>
      </c>
      <c r="J60" s="282">
        <f t="shared" si="5"/>
        <v>80</v>
      </c>
      <c r="K60" s="283">
        <v>80</v>
      </c>
      <c r="L60" s="283"/>
      <c r="M60" s="284" t="e">
        <f t="shared" si="6"/>
        <v>#DIV/0!</v>
      </c>
      <c r="N60" s="284">
        <f t="shared" si="7"/>
        <v>0</v>
      </c>
      <c r="O60" s="285">
        <f>IF(K60="nio",0,IF(K60&gt;0,VLOOKUP(G60,'3-Productie normen'!A:K,VLOOKUP(K60,'3-Productie normen'!$B$35:$C$41,2,FALSE),FALSE)))/VLOOKUP(B60,'2-Kosten per locatie'!$A$12:$C$14,3,FALSE)</f>
        <v>0</v>
      </c>
      <c r="P60" s="285">
        <f t="shared" si="8"/>
        <v>0</v>
      </c>
      <c r="Q60" s="286"/>
      <c r="S60" s="287">
        <f t="shared" si="10"/>
        <v>4667.2000000000007</v>
      </c>
    </row>
    <row r="61" spans="1:19" ht="14.1" customHeight="1">
      <c r="A61" s="37">
        <v>61</v>
      </c>
      <c r="B61" s="250" t="s">
        <v>37</v>
      </c>
      <c r="C61" s="250" t="s">
        <v>125</v>
      </c>
      <c r="D61" s="211" t="s">
        <v>126</v>
      </c>
      <c r="E61" s="48" t="s">
        <v>210</v>
      </c>
      <c r="F61" s="398" t="s">
        <v>211</v>
      </c>
      <c r="G61" s="265" t="s">
        <v>46</v>
      </c>
      <c r="H61" s="265" t="s">
        <v>122</v>
      </c>
      <c r="I61" s="281">
        <v>38.96</v>
      </c>
      <c r="J61" s="282">
        <f t="shared" si="5"/>
        <v>80</v>
      </c>
      <c r="K61" s="283">
        <v>80</v>
      </c>
      <c r="L61" s="283"/>
      <c r="M61" s="284" t="e">
        <f t="shared" si="6"/>
        <v>#DIV/0!</v>
      </c>
      <c r="N61" s="284">
        <f t="shared" si="7"/>
        <v>0</v>
      </c>
      <c r="O61" s="285">
        <f>IF(K61="nio",0,IF(K61&gt;0,VLOOKUP(G61,'3-Productie normen'!A:K,VLOOKUP(K61,'3-Productie normen'!$B$35:$C$41,2,FALSE),FALSE)))/VLOOKUP(B61,'2-Kosten per locatie'!$A$12:$C$14,3,FALSE)</f>
        <v>0</v>
      </c>
      <c r="P61" s="285">
        <f t="shared" si="8"/>
        <v>0</v>
      </c>
      <c r="Q61" s="286"/>
      <c r="S61" s="287">
        <f t="shared" si="10"/>
        <v>3116.8</v>
      </c>
    </row>
    <row r="62" spans="1:19" ht="14.1" customHeight="1">
      <c r="A62" s="37">
        <v>62</v>
      </c>
      <c r="B62" s="250" t="s">
        <v>37</v>
      </c>
      <c r="C62" s="250" t="s">
        <v>125</v>
      </c>
      <c r="D62" s="211" t="s">
        <v>126</v>
      </c>
      <c r="E62" s="48" t="s">
        <v>212</v>
      </c>
      <c r="F62" s="398" t="s">
        <v>213</v>
      </c>
      <c r="G62" s="265" t="s">
        <v>52</v>
      </c>
      <c r="H62" s="265" t="s">
        <v>122</v>
      </c>
      <c r="I62" s="281">
        <v>39.39</v>
      </c>
      <c r="J62" s="282">
        <f t="shared" si="5"/>
        <v>200</v>
      </c>
      <c r="K62" s="283">
        <v>200</v>
      </c>
      <c r="L62" s="283"/>
      <c r="M62" s="284" t="e">
        <f t="shared" si="6"/>
        <v>#DIV/0!</v>
      </c>
      <c r="N62" s="284">
        <f t="shared" si="7"/>
        <v>0</v>
      </c>
      <c r="O62" s="285">
        <f>IF(K62="nio",0,IF(K62&gt;0,VLOOKUP(G62,'3-Productie normen'!A:K,VLOOKUP(K62,'3-Productie normen'!$B$35:$C$41,2,FALSE),FALSE)))/VLOOKUP(B62,'2-Kosten per locatie'!$A$12:$C$14,3,FALSE)</f>
        <v>0</v>
      </c>
      <c r="P62" s="285">
        <f t="shared" si="8"/>
        <v>0</v>
      </c>
      <c r="Q62" s="286"/>
      <c r="S62" s="287">
        <f t="shared" si="10"/>
        <v>7878</v>
      </c>
    </row>
    <row r="63" spans="1:19" ht="14.1" customHeight="1">
      <c r="A63" s="37">
        <v>63</v>
      </c>
      <c r="B63" s="250" t="s">
        <v>37</v>
      </c>
      <c r="C63" s="250" t="s">
        <v>125</v>
      </c>
      <c r="D63" s="211" t="s">
        <v>126</v>
      </c>
      <c r="E63" s="48" t="s">
        <v>214</v>
      </c>
      <c r="F63" s="398" t="s">
        <v>215</v>
      </c>
      <c r="G63" s="265" t="s">
        <v>55</v>
      </c>
      <c r="H63" s="265" t="s">
        <v>122</v>
      </c>
      <c r="I63" s="281">
        <v>13.52</v>
      </c>
      <c r="J63" s="282">
        <f t="shared" si="5"/>
        <v>200</v>
      </c>
      <c r="K63" s="283">
        <v>200</v>
      </c>
      <c r="L63" s="283"/>
      <c r="M63" s="284" t="e">
        <f t="shared" si="6"/>
        <v>#DIV/0!</v>
      </c>
      <c r="N63" s="284">
        <f t="shared" si="7"/>
        <v>0</v>
      </c>
      <c r="O63" s="285">
        <f>IF(K63="nio",0,IF(K63&gt;0,VLOOKUP(G63,'3-Productie normen'!A:K,VLOOKUP(K63,'3-Productie normen'!$B$35:$C$41,2,FALSE),FALSE)))/VLOOKUP(B63,'2-Kosten per locatie'!$A$12:$C$14,3,FALSE)</f>
        <v>0</v>
      </c>
      <c r="P63" s="285">
        <f t="shared" si="8"/>
        <v>0</v>
      </c>
      <c r="Q63" s="286"/>
      <c r="S63" s="287">
        <f t="shared" si="10"/>
        <v>2704</v>
      </c>
    </row>
    <row r="64" spans="1:19" ht="14.1" customHeight="1">
      <c r="A64" s="37">
        <v>64</v>
      </c>
      <c r="B64" s="250" t="s">
        <v>37</v>
      </c>
      <c r="C64" s="250" t="s">
        <v>125</v>
      </c>
      <c r="D64" s="211" t="s">
        <v>126</v>
      </c>
      <c r="E64" s="48" t="s">
        <v>216</v>
      </c>
      <c r="F64" s="398" t="s">
        <v>106</v>
      </c>
      <c r="G64" s="265" t="s">
        <v>49</v>
      </c>
      <c r="H64" s="265" t="s">
        <v>134</v>
      </c>
      <c r="I64" s="281">
        <v>22.79</v>
      </c>
      <c r="J64" s="282">
        <f t="shared" si="5"/>
        <v>200</v>
      </c>
      <c r="K64" s="283">
        <v>200</v>
      </c>
      <c r="L64" s="283"/>
      <c r="M64" s="284" t="e">
        <f t="shared" si="6"/>
        <v>#DIV/0!</v>
      </c>
      <c r="N64" s="284">
        <f t="shared" si="7"/>
        <v>0</v>
      </c>
      <c r="O64" s="285">
        <f>IF(K64="nio",0,IF(K64&gt;0,VLOOKUP(G64,'3-Productie normen'!A:K,VLOOKUP(K64,'3-Productie normen'!$B$35:$C$41,2,FALSE),FALSE)))/VLOOKUP(B64,'2-Kosten per locatie'!$A$12:$C$14,3,FALSE)</f>
        <v>0</v>
      </c>
      <c r="P64" s="285">
        <f t="shared" si="8"/>
        <v>0</v>
      </c>
      <c r="Q64" s="286"/>
      <c r="S64" s="287">
        <f t="shared" si="10"/>
        <v>4558</v>
      </c>
    </row>
    <row r="65" spans="1:19" ht="14.1" customHeight="1">
      <c r="A65" s="37">
        <v>65</v>
      </c>
      <c r="B65" s="250" t="s">
        <v>37</v>
      </c>
      <c r="C65" s="250" t="s">
        <v>125</v>
      </c>
      <c r="D65" s="211" t="s">
        <v>126</v>
      </c>
      <c r="E65" s="48" t="s">
        <v>217</v>
      </c>
      <c r="F65" s="398" t="s">
        <v>76</v>
      </c>
      <c r="G65" s="265" t="s">
        <v>48</v>
      </c>
      <c r="H65" s="265" t="s">
        <v>122</v>
      </c>
      <c r="I65" s="281">
        <v>116.1</v>
      </c>
      <c r="J65" s="282">
        <f t="shared" si="5"/>
        <v>200</v>
      </c>
      <c r="K65" s="283">
        <v>200</v>
      </c>
      <c r="L65" s="283"/>
      <c r="M65" s="284" t="e">
        <f t="shared" si="6"/>
        <v>#DIV/0!</v>
      </c>
      <c r="N65" s="284">
        <f t="shared" si="7"/>
        <v>0</v>
      </c>
      <c r="O65" s="285">
        <f>IF(K65="nio",0,IF(K65&gt;0,VLOOKUP(G65,'3-Productie normen'!A:K,VLOOKUP(K65,'3-Productie normen'!$B$35:$C$41,2,FALSE),FALSE)))/VLOOKUP(B65,'2-Kosten per locatie'!$A$12:$C$14,3,FALSE)</f>
        <v>0</v>
      </c>
      <c r="P65" s="285">
        <f t="shared" si="8"/>
        <v>0</v>
      </c>
      <c r="Q65" s="286"/>
      <c r="S65" s="287">
        <f t="shared" si="10"/>
        <v>23220</v>
      </c>
    </row>
    <row r="66" spans="1:19" ht="14.1" customHeight="1">
      <c r="A66" s="37">
        <v>66</v>
      </c>
      <c r="B66" s="250" t="s">
        <v>37</v>
      </c>
      <c r="C66" s="250" t="s">
        <v>125</v>
      </c>
      <c r="D66" s="211" t="s">
        <v>126</v>
      </c>
      <c r="E66" s="48" t="s">
        <v>218</v>
      </c>
      <c r="F66" s="398" t="s">
        <v>76</v>
      </c>
      <c r="G66" s="265" t="s">
        <v>48</v>
      </c>
      <c r="H66" s="265" t="s">
        <v>122</v>
      </c>
      <c r="I66" s="281">
        <v>116.1</v>
      </c>
      <c r="J66" s="282">
        <f t="shared" si="5"/>
        <v>200</v>
      </c>
      <c r="K66" s="283">
        <v>200</v>
      </c>
      <c r="L66" s="283"/>
      <c r="M66" s="284" t="e">
        <f t="shared" si="6"/>
        <v>#DIV/0!</v>
      </c>
      <c r="N66" s="284">
        <f t="shared" si="7"/>
        <v>0</v>
      </c>
      <c r="O66" s="285">
        <f>IF(K66="nio",0,IF(K66&gt;0,VLOOKUP(G66,'3-Productie normen'!A:K,VLOOKUP(K66,'3-Productie normen'!$B$35:$C$41,2,FALSE),FALSE)))/VLOOKUP(B66,'2-Kosten per locatie'!$A$12:$C$14,3,FALSE)</f>
        <v>0</v>
      </c>
      <c r="P66" s="285">
        <f t="shared" si="8"/>
        <v>0</v>
      </c>
      <c r="Q66" s="286"/>
      <c r="S66" s="287">
        <f t="shared" si="10"/>
        <v>23220</v>
      </c>
    </row>
    <row r="67" spans="1:19" ht="14.1" customHeight="1">
      <c r="A67" s="37">
        <v>67</v>
      </c>
      <c r="B67" s="250" t="s">
        <v>37</v>
      </c>
      <c r="C67" s="250" t="s">
        <v>125</v>
      </c>
      <c r="D67" s="211" t="s">
        <v>126</v>
      </c>
      <c r="E67" s="48" t="s">
        <v>219</v>
      </c>
      <c r="F67" s="398" t="s">
        <v>220</v>
      </c>
      <c r="G67" s="192" t="s">
        <v>64</v>
      </c>
      <c r="H67" s="265" t="s">
        <v>134</v>
      </c>
      <c r="I67" s="281">
        <v>23.16</v>
      </c>
      <c r="J67" s="282">
        <f t="shared" si="5"/>
        <v>0</v>
      </c>
      <c r="K67" s="288" t="s">
        <v>98</v>
      </c>
      <c r="L67" s="283"/>
      <c r="M67" s="284">
        <f t="shared" si="6"/>
        <v>0</v>
      </c>
      <c r="N67" s="284">
        <f t="shared" si="7"/>
        <v>0</v>
      </c>
      <c r="O67" s="285">
        <f>IF(K67="nio",0,IF(K67&gt;0,VLOOKUP(G67,'3-Productie normen'!A:K,VLOOKUP(K67,'3-Productie normen'!$B$35:$C$41,2,FALSE),FALSE)))/VLOOKUP(B67,'2-Kosten per locatie'!$A$12:$C$14,3,FALSE)</f>
        <v>0</v>
      </c>
      <c r="P67" s="285">
        <f t="shared" si="8"/>
        <v>0</v>
      </c>
      <c r="Q67" s="286"/>
      <c r="S67" s="287">
        <f t="shared" si="10"/>
        <v>0</v>
      </c>
    </row>
    <row r="68" spans="1:19" ht="14.1" customHeight="1">
      <c r="A68" s="37">
        <v>68</v>
      </c>
      <c r="B68" s="250" t="s">
        <v>37</v>
      </c>
      <c r="C68" s="250" t="s">
        <v>125</v>
      </c>
      <c r="D68" s="211" t="s">
        <v>126</v>
      </c>
      <c r="E68" s="48" t="s">
        <v>221</v>
      </c>
      <c r="F68" s="398" t="s">
        <v>222</v>
      </c>
      <c r="G68" s="192" t="s">
        <v>64</v>
      </c>
      <c r="H68" s="265" t="s">
        <v>124</v>
      </c>
      <c r="I68" s="281">
        <v>5.88</v>
      </c>
      <c r="J68" s="282">
        <f t="shared" si="5"/>
        <v>0</v>
      </c>
      <c r="K68" s="288" t="s">
        <v>98</v>
      </c>
      <c r="L68" s="283"/>
      <c r="M68" s="284">
        <f t="shared" si="6"/>
        <v>0</v>
      </c>
      <c r="N68" s="284">
        <f t="shared" si="7"/>
        <v>0</v>
      </c>
      <c r="O68" s="285">
        <f>IF(K68="nio",0,IF(K68&gt;0,VLOOKUP(G68,'3-Productie normen'!A:K,VLOOKUP(K68,'3-Productie normen'!$B$35:$C$41,2,FALSE),FALSE)))/VLOOKUP(B68,'2-Kosten per locatie'!$A$12:$C$14,3,FALSE)</f>
        <v>0</v>
      </c>
      <c r="P68" s="285">
        <f t="shared" si="8"/>
        <v>0</v>
      </c>
      <c r="Q68" s="286"/>
      <c r="S68" s="287">
        <f t="shared" si="10"/>
        <v>0</v>
      </c>
    </row>
    <row r="69" spans="1:19" ht="14.1" customHeight="1">
      <c r="A69" s="37">
        <v>69</v>
      </c>
      <c r="B69" s="250" t="s">
        <v>37</v>
      </c>
      <c r="C69" s="250" t="s">
        <v>125</v>
      </c>
      <c r="D69" s="211" t="s">
        <v>126</v>
      </c>
      <c r="E69" s="48" t="s">
        <v>223</v>
      </c>
      <c r="F69" s="398" t="s">
        <v>224</v>
      </c>
      <c r="G69" s="192" t="s">
        <v>46</v>
      </c>
      <c r="H69" s="265" t="s">
        <v>124</v>
      </c>
      <c r="I69" s="281">
        <v>62.34</v>
      </c>
      <c r="J69" s="282">
        <f t="shared" si="5"/>
        <v>80</v>
      </c>
      <c r="K69" s="283">
        <v>80</v>
      </c>
      <c r="L69" s="283"/>
      <c r="M69" s="284" t="e">
        <f t="shared" si="6"/>
        <v>#DIV/0!</v>
      </c>
      <c r="N69" s="284">
        <f t="shared" si="7"/>
        <v>0</v>
      </c>
      <c r="O69" s="285">
        <f>IF(K69="nio",0,IF(K69&gt;0,VLOOKUP(G69,'3-Productie normen'!A:K,VLOOKUP(K69,'3-Productie normen'!$B$35:$C$41,2,FALSE),FALSE)))/VLOOKUP(B69,'2-Kosten per locatie'!$A$12:$C$14,3,FALSE)</f>
        <v>0</v>
      </c>
      <c r="P69" s="285">
        <f t="shared" si="8"/>
        <v>0</v>
      </c>
      <c r="Q69" s="286"/>
      <c r="S69" s="287">
        <f t="shared" si="10"/>
        <v>4987.2000000000007</v>
      </c>
    </row>
    <row r="70" spans="1:19" ht="14.1" customHeight="1">
      <c r="A70" s="37">
        <v>70</v>
      </c>
      <c r="B70" s="250" t="s">
        <v>37</v>
      </c>
      <c r="C70" s="250" t="s">
        <v>125</v>
      </c>
      <c r="D70" s="211" t="s">
        <v>126</v>
      </c>
      <c r="E70" s="48" t="s">
        <v>225</v>
      </c>
      <c r="F70" s="398" t="s">
        <v>226</v>
      </c>
      <c r="G70" s="192" t="s">
        <v>64</v>
      </c>
      <c r="H70" s="265" t="s">
        <v>124</v>
      </c>
      <c r="I70" s="281">
        <v>13.25</v>
      </c>
      <c r="J70" s="282">
        <f t="shared" si="5"/>
        <v>0</v>
      </c>
      <c r="K70" s="288" t="s">
        <v>98</v>
      </c>
      <c r="L70" s="283"/>
      <c r="M70" s="284">
        <f t="shared" si="6"/>
        <v>0</v>
      </c>
      <c r="N70" s="284">
        <f t="shared" si="7"/>
        <v>0</v>
      </c>
      <c r="O70" s="285">
        <f>IF(K70="nio",0,IF(K70&gt;0,VLOOKUP(G70,'3-Productie normen'!A:K,VLOOKUP(K70,'3-Productie normen'!$B$35:$C$41,2,FALSE),FALSE)))/VLOOKUP(B70,'2-Kosten per locatie'!$A$12:$C$14,3,FALSE)</f>
        <v>0</v>
      </c>
      <c r="P70" s="285">
        <f t="shared" si="8"/>
        <v>0</v>
      </c>
      <c r="Q70" s="286"/>
      <c r="S70" s="287">
        <f t="shared" si="10"/>
        <v>0</v>
      </c>
    </row>
    <row r="71" spans="1:19" ht="14.1" customHeight="1">
      <c r="A71" s="37">
        <v>71</v>
      </c>
      <c r="B71" s="250" t="s">
        <v>37</v>
      </c>
      <c r="C71" s="250" t="s">
        <v>125</v>
      </c>
      <c r="D71" s="211" t="s">
        <v>126</v>
      </c>
      <c r="E71" s="48" t="s">
        <v>227</v>
      </c>
      <c r="F71" s="398" t="s">
        <v>228</v>
      </c>
      <c r="G71" s="192" t="s">
        <v>64</v>
      </c>
      <c r="H71" s="265" t="s">
        <v>124</v>
      </c>
      <c r="I71" s="281">
        <v>12.53</v>
      </c>
      <c r="J71" s="282">
        <f t="shared" si="5"/>
        <v>0</v>
      </c>
      <c r="K71" s="288" t="s">
        <v>98</v>
      </c>
      <c r="L71" s="283"/>
      <c r="M71" s="284">
        <f t="shared" si="6"/>
        <v>0</v>
      </c>
      <c r="N71" s="284">
        <f t="shared" si="7"/>
        <v>0</v>
      </c>
      <c r="O71" s="285">
        <f>IF(K71="nio",0,IF(K71&gt;0,VLOOKUP(G71,'3-Productie normen'!A:K,VLOOKUP(K71,'3-Productie normen'!$B$35:$C$41,2,FALSE),FALSE)))/VLOOKUP(B71,'2-Kosten per locatie'!$A$12:$C$14,3,FALSE)</f>
        <v>0</v>
      </c>
      <c r="P71" s="285">
        <f t="shared" si="8"/>
        <v>0</v>
      </c>
      <c r="Q71" s="286"/>
      <c r="S71" s="287">
        <f t="shared" si="10"/>
        <v>0</v>
      </c>
    </row>
    <row r="72" spans="1:19" ht="14.1" customHeight="1">
      <c r="A72" s="37">
        <v>72</v>
      </c>
      <c r="B72" s="250" t="s">
        <v>37</v>
      </c>
      <c r="C72" s="250" t="s">
        <v>125</v>
      </c>
      <c r="D72" s="211" t="s">
        <v>126</v>
      </c>
      <c r="E72" s="48" t="s">
        <v>229</v>
      </c>
      <c r="F72" s="398" t="s">
        <v>180</v>
      </c>
      <c r="G72" s="192" t="s">
        <v>64</v>
      </c>
      <c r="H72" s="265" t="s">
        <v>134</v>
      </c>
      <c r="I72" s="281">
        <v>19.170000000000002</v>
      </c>
      <c r="J72" s="282">
        <f t="shared" si="5"/>
        <v>0</v>
      </c>
      <c r="K72" s="283" t="s">
        <v>98</v>
      </c>
      <c r="L72" s="283"/>
      <c r="M72" s="284">
        <f t="shared" si="6"/>
        <v>0</v>
      </c>
      <c r="N72" s="284">
        <f t="shared" si="7"/>
        <v>0</v>
      </c>
      <c r="O72" s="285">
        <f>IF(K72="nio",0,IF(K72&gt;0,VLOOKUP(G72,'3-Productie normen'!A:K,VLOOKUP(K72,'3-Productie normen'!$B$35:$C$41,2,FALSE),FALSE)))/VLOOKUP(B72,'2-Kosten per locatie'!$A$12:$C$14,3,FALSE)</f>
        <v>0</v>
      </c>
      <c r="P72" s="285">
        <f t="shared" si="8"/>
        <v>0</v>
      </c>
      <c r="Q72" s="286"/>
      <c r="S72" s="287">
        <f t="shared" si="10"/>
        <v>0</v>
      </c>
    </row>
    <row r="73" spans="1:19" ht="14.1" customHeight="1">
      <c r="A73" s="37">
        <v>73</v>
      </c>
      <c r="B73" s="250" t="s">
        <v>37</v>
      </c>
      <c r="C73" s="250" t="s">
        <v>125</v>
      </c>
      <c r="D73" s="211" t="s">
        <v>126</v>
      </c>
      <c r="E73" s="48" t="s">
        <v>230</v>
      </c>
      <c r="F73" s="398" t="s">
        <v>231</v>
      </c>
      <c r="G73" s="265" t="s">
        <v>47</v>
      </c>
      <c r="H73" s="265" t="s">
        <v>192</v>
      </c>
      <c r="I73" s="281">
        <v>1</v>
      </c>
      <c r="J73" s="282">
        <f t="shared" si="5"/>
        <v>400</v>
      </c>
      <c r="K73" s="283">
        <v>200</v>
      </c>
      <c r="L73" s="283">
        <v>200</v>
      </c>
      <c r="M73" s="284" t="e">
        <f t="shared" si="6"/>
        <v>#DIV/0!</v>
      </c>
      <c r="N73" s="284" t="e">
        <f t="shared" si="7"/>
        <v>#DIV/0!</v>
      </c>
      <c r="O73" s="285">
        <f>IF(K73="nio",0,IF(K73&gt;0,VLOOKUP(G73,'3-Productie normen'!A:K,VLOOKUP(K73,'3-Productie normen'!$B$35:$C$41,2,FALSE),FALSE)))/VLOOKUP(B73,'2-Kosten per locatie'!$A$12:$C$14,3,FALSE)</f>
        <v>0</v>
      </c>
      <c r="P73" s="285">
        <f t="shared" si="8"/>
        <v>0</v>
      </c>
      <c r="Q73" s="286"/>
      <c r="S73" s="287">
        <f t="shared" si="10"/>
        <v>400</v>
      </c>
    </row>
    <row r="74" spans="1:19" ht="14.1" customHeight="1">
      <c r="A74" s="37">
        <v>74</v>
      </c>
      <c r="B74" s="250" t="s">
        <v>37</v>
      </c>
      <c r="C74" s="250" t="s">
        <v>125</v>
      </c>
      <c r="D74" s="211" t="s">
        <v>126</v>
      </c>
      <c r="E74" s="48" t="s">
        <v>232</v>
      </c>
      <c r="F74" s="398" t="s">
        <v>231</v>
      </c>
      <c r="G74" s="265" t="s">
        <v>47</v>
      </c>
      <c r="H74" s="265" t="s">
        <v>192</v>
      </c>
      <c r="I74" s="281">
        <v>1.75</v>
      </c>
      <c r="J74" s="282">
        <f t="shared" si="5"/>
        <v>400</v>
      </c>
      <c r="K74" s="283">
        <v>200</v>
      </c>
      <c r="L74" s="283">
        <v>200</v>
      </c>
      <c r="M74" s="284" t="e">
        <f t="shared" si="6"/>
        <v>#DIV/0!</v>
      </c>
      <c r="N74" s="284" t="e">
        <f t="shared" si="7"/>
        <v>#DIV/0!</v>
      </c>
      <c r="O74" s="285">
        <f>IF(K74="nio",0,IF(K74&gt;0,VLOOKUP(G74,'3-Productie normen'!A:K,VLOOKUP(K74,'3-Productie normen'!$B$35:$C$41,2,FALSE),FALSE)))/VLOOKUP(B74,'2-Kosten per locatie'!$A$12:$C$14,3,FALSE)</f>
        <v>0</v>
      </c>
      <c r="P74" s="285">
        <f t="shared" si="8"/>
        <v>0</v>
      </c>
      <c r="Q74" s="286"/>
      <c r="S74" s="287">
        <f t="shared" si="10"/>
        <v>700</v>
      </c>
    </row>
    <row r="75" spans="1:19" ht="14.1" customHeight="1">
      <c r="A75" s="37">
        <v>75</v>
      </c>
      <c r="B75" s="250" t="s">
        <v>37</v>
      </c>
      <c r="C75" s="250" t="s">
        <v>125</v>
      </c>
      <c r="D75" s="211" t="s">
        <v>126</v>
      </c>
      <c r="E75" s="48" t="s">
        <v>233</v>
      </c>
      <c r="F75" s="398" t="s">
        <v>231</v>
      </c>
      <c r="G75" s="265" t="s">
        <v>47</v>
      </c>
      <c r="H75" s="265" t="s">
        <v>192</v>
      </c>
      <c r="I75" s="281">
        <v>1.73</v>
      </c>
      <c r="J75" s="282">
        <f t="shared" si="5"/>
        <v>400</v>
      </c>
      <c r="K75" s="283">
        <v>200</v>
      </c>
      <c r="L75" s="283">
        <v>200</v>
      </c>
      <c r="M75" s="284" t="e">
        <f t="shared" si="6"/>
        <v>#DIV/0!</v>
      </c>
      <c r="N75" s="284" t="e">
        <f t="shared" si="7"/>
        <v>#DIV/0!</v>
      </c>
      <c r="O75" s="285">
        <f>IF(K75="nio",0,IF(K75&gt;0,VLOOKUP(G75,'3-Productie normen'!A:K,VLOOKUP(K75,'3-Productie normen'!$B$35:$C$41,2,FALSE),FALSE)))/VLOOKUP(B75,'2-Kosten per locatie'!$A$12:$C$14,3,FALSE)</f>
        <v>0</v>
      </c>
      <c r="P75" s="285">
        <f t="shared" si="8"/>
        <v>0</v>
      </c>
      <c r="Q75" s="286"/>
      <c r="S75" s="287">
        <f t="shared" si="10"/>
        <v>692</v>
      </c>
    </row>
    <row r="76" spans="1:19" ht="14.1" customHeight="1">
      <c r="A76" s="37">
        <v>76</v>
      </c>
      <c r="B76" s="250" t="s">
        <v>37</v>
      </c>
      <c r="C76" s="250" t="s">
        <v>125</v>
      </c>
      <c r="D76" s="211" t="s">
        <v>126</v>
      </c>
      <c r="E76" s="48" t="s">
        <v>234</v>
      </c>
      <c r="F76" s="398" t="s">
        <v>231</v>
      </c>
      <c r="G76" s="265" t="s">
        <v>47</v>
      </c>
      <c r="H76" s="265" t="s">
        <v>192</v>
      </c>
      <c r="I76" s="281">
        <v>1.41</v>
      </c>
      <c r="J76" s="282">
        <f t="shared" si="5"/>
        <v>400</v>
      </c>
      <c r="K76" s="283">
        <v>200</v>
      </c>
      <c r="L76" s="283">
        <v>200</v>
      </c>
      <c r="M76" s="284" t="e">
        <f t="shared" si="6"/>
        <v>#DIV/0!</v>
      </c>
      <c r="N76" s="284" t="e">
        <f t="shared" si="7"/>
        <v>#DIV/0!</v>
      </c>
      <c r="O76" s="285">
        <f>IF(K76="nio",0,IF(K76&gt;0,VLOOKUP(G76,'3-Productie normen'!A:K,VLOOKUP(K76,'3-Productie normen'!$B$35:$C$41,2,FALSE),FALSE)))/VLOOKUP(B76,'2-Kosten per locatie'!$A$12:$C$14,3,FALSE)</f>
        <v>0</v>
      </c>
      <c r="P76" s="285">
        <f t="shared" si="8"/>
        <v>0</v>
      </c>
      <c r="Q76" s="286"/>
      <c r="S76" s="287">
        <f t="shared" si="10"/>
        <v>564</v>
      </c>
    </row>
    <row r="77" spans="1:19" ht="14.1" customHeight="1">
      <c r="A77" s="37">
        <v>77</v>
      </c>
      <c r="B77" s="250" t="s">
        <v>37</v>
      </c>
      <c r="C77" s="250" t="s">
        <v>125</v>
      </c>
      <c r="D77" s="211" t="s">
        <v>126</v>
      </c>
      <c r="E77" s="48" t="s">
        <v>235</v>
      </c>
      <c r="F77" s="398" t="s">
        <v>236</v>
      </c>
      <c r="G77" s="265" t="s">
        <v>47</v>
      </c>
      <c r="H77" s="265" t="s">
        <v>192</v>
      </c>
      <c r="I77" s="281">
        <v>2.68</v>
      </c>
      <c r="J77" s="282">
        <f t="shared" si="5"/>
        <v>400</v>
      </c>
      <c r="K77" s="283">
        <v>200</v>
      </c>
      <c r="L77" s="283">
        <v>200</v>
      </c>
      <c r="M77" s="284" t="e">
        <f t="shared" si="6"/>
        <v>#DIV/0!</v>
      </c>
      <c r="N77" s="284" t="e">
        <f t="shared" si="7"/>
        <v>#DIV/0!</v>
      </c>
      <c r="O77" s="285">
        <f>IF(K77="nio",0,IF(K77&gt;0,VLOOKUP(G77,'3-Productie normen'!A:K,VLOOKUP(K77,'3-Productie normen'!$B$35:$C$41,2,FALSE),FALSE)))/VLOOKUP(B77,'2-Kosten per locatie'!$A$12:$C$14,3,FALSE)</f>
        <v>0</v>
      </c>
      <c r="P77" s="285">
        <f t="shared" si="8"/>
        <v>0</v>
      </c>
      <c r="Q77" s="286"/>
      <c r="S77" s="287">
        <f t="shared" si="10"/>
        <v>1072</v>
      </c>
    </row>
    <row r="78" spans="1:19" ht="14.1" customHeight="1">
      <c r="A78" s="37">
        <v>78</v>
      </c>
      <c r="B78" s="250" t="s">
        <v>37</v>
      </c>
      <c r="C78" s="250" t="s">
        <v>125</v>
      </c>
      <c r="D78" s="211" t="s">
        <v>126</v>
      </c>
      <c r="E78" s="48" t="s">
        <v>237</v>
      </c>
      <c r="F78" s="398" t="s">
        <v>236</v>
      </c>
      <c r="G78" s="265" t="s">
        <v>47</v>
      </c>
      <c r="H78" s="265" t="s">
        <v>192</v>
      </c>
      <c r="I78" s="281">
        <v>3.66</v>
      </c>
      <c r="J78" s="282">
        <f t="shared" si="5"/>
        <v>400</v>
      </c>
      <c r="K78" s="283">
        <v>200</v>
      </c>
      <c r="L78" s="283">
        <v>200</v>
      </c>
      <c r="M78" s="284" t="e">
        <f t="shared" si="6"/>
        <v>#DIV/0!</v>
      </c>
      <c r="N78" s="284" t="e">
        <f t="shared" si="7"/>
        <v>#DIV/0!</v>
      </c>
      <c r="O78" s="285">
        <f>IF(K78="nio",0,IF(K78&gt;0,VLOOKUP(G78,'3-Productie normen'!A:K,VLOOKUP(K78,'3-Productie normen'!$B$35:$C$41,2,FALSE),FALSE)))/VLOOKUP(B78,'2-Kosten per locatie'!$A$12:$C$14,3,FALSE)</f>
        <v>0</v>
      </c>
      <c r="P78" s="285">
        <f t="shared" si="8"/>
        <v>0</v>
      </c>
      <c r="Q78" s="286"/>
      <c r="S78" s="287">
        <f t="shared" si="10"/>
        <v>1464</v>
      </c>
    </row>
    <row r="79" spans="1:19" ht="14.1" customHeight="1">
      <c r="A79" s="37">
        <v>79</v>
      </c>
      <c r="B79" s="250" t="s">
        <v>37</v>
      </c>
      <c r="C79" s="250" t="s">
        <v>125</v>
      </c>
      <c r="D79" s="211" t="s">
        <v>126</v>
      </c>
      <c r="E79" s="48" t="s">
        <v>238</v>
      </c>
      <c r="F79" s="398" t="s">
        <v>239</v>
      </c>
      <c r="G79" s="192" t="s">
        <v>46</v>
      </c>
      <c r="H79" s="265" t="s">
        <v>192</v>
      </c>
      <c r="I79" s="281">
        <v>12.53</v>
      </c>
      <c r="J79" s="282">
        <f t="shared" si="5"/>
        <v>80</v>
      </c>
      <c r="K79" s="283">
        <v>80</v>
      </c>
      <c r="L79" s="283"/>
      <c r="M79" s="284" t="e">
        <f t="shared" si="6"/>
        <v>#DIV/0!</v>
      </c>
      <c r="N79" s="284">
        <f t="shared" si="7"/>
        <v>0</v>
      </c>
      <c r="O79" s="285">
        <f>IF(K79="nio",0,IF(K79&gt;0,VLOOKUP(G79,'3-Productie normen'!A:K,VLOOKUP(K79,'3-Productie normen'!$B$35:$C$41,2,FALSE),FALSE)))/VLOOKUP(B79,'2-Kosten per locatie'!$A$12:$C$14,3,FALSE)</f>
        <v>0</v>
      </c>
      <c r="P79" s="285">
        <f t="shared" si="8"/>
        <v>0</v>
      </c>
      <c r="Q79" s="286"/>
      <c r="S79" s="287">
        <f t="shared" si="10"/>
        <v>1002.4</v>
      </c>
    </row>
    <row r="80" spans="1:19" ht="14.1" customHeight="1">
      <c r="A80" s="37">
        <v>80</v>
      </c>
      <c r="B80" s="250" t="s">
        <v>37</v>
      </c>
      <c r="C80" s="250" t="s">
        <v>125</v>
      </c>
      <c r="D80" s="211" t="s">
        <v>126</v>
      </c>
      <c r="E80" s="48" t="s">
        <v>240</v>
      </c>
      <c r="F80" s="398" t="s">
        <v>241</v>
      </c>
      <c r="G80" s="192" t="s">
        <v>46</v>
      </c>
      <c r="H80" s="265" t="s">
        <v>192</v>
      </c>
      <c r="I80" s="281">
        <v>7.96</v>
      </c>
      <c r="J80" s="282">
        <f t="shared" si="5"/>
        <v>80</v>
      </c>
      <c r="K80" s="283">
        <v>80</v>
      </c>
      <c r="L80" s="283"/>
      <c r="M80" s="284" t="e">
        <f t="shared" si="6"/>
        <v>#DIV/0!</v>
      </c>
      <c r="N80" s="284">
        <f t="shared" si="7"/>
        <v>0</v>
      </c>
      <c r="O80" s="285">
        <f>IF(K80="nio",0,IF(K80&gt;0,VLOOKUP(G80,'3-Productie normen'!A:K,VLOOKUP(K80,'3-Productie normen'!$B$35:$C$41,2,FALSE),FALSE)))/VLOOKUP(B80,'2-Kosten per locatie'!$A$12:$C$14,3,FALSE)</f>
        <v>0</v>
      </c>
      <c r="P80" s="285">
        <f t="shared" si="8"/>
        <v>0</v>
      </c>
      <c r="Q80" s="286"/>
      <c r="S80" s="287">
        <f t="shared" si="10"/>
        <v>636.79999999999995</v>
      </c>
    </row>
    <row r="81" spans="1:19" ht="14.1" customHeight="1">
      <c r="A81" s="37">
        <v>81</v>
      </c>
      <c r="B81" s="250" t="s">
        <v>37</v>
      </c>
      <c r="C81" s="250" t="s">
        <v>125</v>
      </c>
      <c r="D81" s="211" t="s">
        <v>126</v>
      </c>
      <c r="E81" s="48" t="s">
        <v>242</v>
      </c>
      <c r="F81" s="398" t="s">
        <v>243</v>
      </c>
      <c r="G81" s="265" t="s">
        <v>52</v>
      </c>
      <c r="H81" s="265" t="s">
        <v>122</v>
      </c>
      <c r="I81" s="281">
        <v>9.1199999999999992</v>
      </c>
      <c r="J81" s="282">
        <f t="shared" si="5"/>
        <v>200</v>
      </c>
      <c r="K81" s="283">
        <v>200</v>
      </c>
      <c r="L81" s="283"/>
      <c r="M81" s="284" t="e">
        <f t="shared" si="6"/>
        <v>#DIV/0!</v>
      </c>
      <c r="N81" s="284">
        <f t="shared" si="7"/>
        <v>0</v>
      </c>
      <c r="O81" s="285">
        <f>IF(K81="nio",0,IF(K81&gt;0,VLOOKUP(G81,'3-Productie normen'!A:K,VLOOKUP(K81,'3-Productie normen'!$B$35:$C$41,2,FALSE),FALSE)))/VLOOKUP(B81,'2-Kosten per locatie'!$A$12:$C$14,3,FALSE)</f>
        <v>0</v>
      </c>
      <c r="P81" s="285">
        <f t="shared" si="8"/>
        <v>0</v>
      </c>
      <c r="Q81" s="286"/>
      <c r="S81" s="287">
        <f t="shared" si="10"/>
        <v>1823.9999999999998</v>
      </c>
    </row>
    <row r="82" spans="1:19" ht="14.1" customHeight="1">
      <c r="A82" s="37">
        <v>82</v>
      </c>
      <c r="B82" s="250" t="s">
        <v>37</v>
      </c>
      <c r="C82" s="250" t="s">
        <v>125</v>
      </c>
      <c r="D82" s="211" t="s">
        <v>126</v>
      </c>
      <c r="E82" s="48" t="s">
        <v>244</v>
      </c>
      <c r="F82" s="398" t="s">
        <v>243</v>
      </c>
      <c r="G82" s="265" t="s">
        <v>52</v>
      </c>
      <c r="H82" s="265" t="s">
        <v>122</v>
      </c>
      <c r="I82" s="281">
        <v>9.23</v>
      </c>
      <c r="J82" s="282">
        <f t="shared" si="5"/>
        <v>200</v>
      </c>
      <c r="K82" s="283">
        <v>200</v>
      </c>
      <c r="L82" s="283"/>
      <c r="M82" s="284" t="e">
        <f t="shared" si="6"/>
        <v>#DIV/0!</v>
      </c>
      <c r="N82" s="284">
        <f t="shared" si="7"/>
        <v>0</v>
      </c>
      <c r="O82" s="285">
        <f>IF(K82="nio",0,IF(K82&gt;0,VLOOKUP(G82,'3-Productie normen'!A:K,VLOOKUP(K82,'3-Productie normen'!$B$35:$C$41,2,FALSE),FALSE)))/VLOOKUP(B82,'2-Kosten per locatie'!$A$12:$C$14,3,FALSE)</f>
        <v>0</v>
      </c>
      <c r="P82" s="285">
        <f t="shared" si="8"/>
        <v>0</v>
      </c>
      <c r="Q82" s="286"/>
      <c r="S82" s="287">
        <f t="shared" si="10"/>
        <v>1846</v>
      </c>
    </row>
    <row r="83" spans="1:19" ht="14.1" customHeight="1">
      <c r="A83" s="37">
        <v>83</v>
      </c>
      <c r="B83" s="250" t="s">
        <v>37</v>
      </c>
      <c r="C83" s="250" t="s">
        <v>125</v>
      </c>
      <c r="D83" s="211" t="s">
        <v>126</v>
      </c>
      <c r="E83" s="48" t="s">
        <v>245</v>
      </c>
      <c r="F83" s="398" t="s">
        <v>243</v>
      </c>
      <c r="G83" s="265" t="s">
        <v>52</v>
      </c>
      <c r="H83" s="265" t="s">
        <v>122</v>
      </c>
      <c r="I83" s="281">
        <v>9.82</v>
      </c>
      <c r="J83" s="282">
        <f t="shared" si="5"/>
        <v>200</v>
      </c>
      <c r="K83" s="283">
        <v>200</v>
      </c>
      <c r="L83" s="283"/>
      <c r="M83" s="284" t="e">
        <f t="shared" si="6"/>
        <v>#DIV/0!</v>
      </c>
      <c r="N83" s="284">
        <f t="shared" si="7"/>
        <v>0</v>
      </c>
      <c r="O83" s="285">
        <f>IF(K83="nio",0,IF(K83&gt;0,VLOOKUP(G83,'3-Productie normen'!A:K,VLOOKUP(K83,'3-Productie normen'!$B$35:$C$41,2,FALSE),FALSE)))/VLOOKUP(B83,'2-Kosten per locatie'!$A$12:$C$14,3,FALSE)</f>
        <v>0</v>
      </c>
      <c r="P83" s="285">
        <f t="shared" si="8"/>
        <v>0</v>
      </c>
      <c r="Q83" s="286"/>
      <c r="S83" s="287">
        <f t="shared" si="10"/>
        <v>1964</v>
      </c>
    </row>
    <row r="84" spans="1:19" ht="14.1" customHeight="1">
      <c r="A84" s="37">
        <v>84</v>
      </c>
      <c r="B84" s="250" t="s">
        <v>37</v>
      </c>
      <c r="C84" s="250" t="s">
        <v>125</v>
      </c>
      <c r="D84" s="211" t="s">
        <v>126</v>
      </c>
      <c r="E84" s="48" t="s">
        <v>246</v>
      </c>
      <c r="F84" s="398" t="s">
        <v>105</v>
      </c>
      <c r="G84" s="265" t="s">
        <v>52</v>
      </c>
      <c r="H84" s="265" t="s">
        <v>122</v>
      </c>
      <c r="I84" s="281">
        <v>6.82</v>
      </c>
      <c r="J84" s="282">
        <f t="shared" si="5"/>
        <v>200</v>
      </c>
      <c r="K84" s="283">
        <v>200</v>
      </c>
      <c r="L84" s="283"/>
      <c r="M84" s="284" t="e">
        <f t="shared" si="6"/>
        <v>#DIV/0!</v>
      </c>
      <c r="N84" s="284">
        <f t="shared" si="7"/>
        <v>0</v>
      </c>
      <c r="O84" s="285">
        <f>IF(K84="nio",0,IF(K84&gt;0,VLOOKUP(G84,'3-Productie normen'!A:K,VLOOKUP(K84,'3-Productie normen'!$B$35:$C$41,2,FALSE),FALSE)))/VLOOKUP(B84,'2-Kosten per locatie'!$A$12:$C$14,3,FALSE)</f>
        <v>0</v>
      </c>
      <c r="P84" s="285">
        <f t="shared" si="8"/>
        <v>0</v>
      </c>
      <c r="Q84" s="286"/>
      <c r="S84" s="287">
        <f t="shared" si="10"/>
        <v>1364</v>
      </c>
    </row>
    <row r="85" spans="1:19" ht="14.1" customHeight="1">
      <c r="A85" s="37">
        <v>85</v>
      </c>
      <c r="B85" s="250" t="s">
        <v>37</v>
      </c>
      <c r="C85" s="250" t="s">
        <v>125</v>
      </c>
      <c r="D85" s="211" t="s">
        <v>126</v>
      </c>
      <c r="E85" s="48" t="s">
        <v>247</v>
      </c>
      <c r="F85" s="398" t="s">
        <v>105</v>
      </c>
      <c r="G85" s="265" t="s">
        <v>52</v>
      </c>
      <c r="H85" s="265" t="s">
        <v>122</v>
      </c>
      <c r="I85" s="281">
        <v>7.02</v>
      </c>
      <c r="J85" s="282">
        <f t="shared" si="5"/>
        <v>200</v>
      </c>
      <c r="K85" s="283">
        <v>200</v>
      </c>
      <c r="L85" s="283"/>
      <c r="M85" s="284" t="e">
        <f t="shared" si="6"/>
        <v>#DIV/0!</v>
      </c>
      <c r="N85" s="284">
        <f t="shared" si="7"/>
        <v>0</v>
      </c>
      <c r="O85" s="285">
        <f>IF(K85="nio",0,IF(K85&gt;0,VLOOKUP(G85,'3-Productie normen'!A:K,VLOOKUP(K85,'3-Productie normen'!$B$35:$C$41,2,FALSE),FALSE)))/VLOOKUP(B85,'2-Kosten per locatie'!$A$12:$C$14,3,FALSE)</f>
        <v>0</v>
      </c>
      <c r="P85" s="285">
        <f t="shared" si="8"/>
        <v>0</v>
      </c>
      <c r="Q85" s="286"/>
      <c r="S85" s="287">
        <f t="shared" si="10"/>
        <v>1404</v>
      </c>
    </row>
    <row r="86" spans="1:19" ht="14.1" customHeight="1">
      <c r="A86" s="37">
        <v>86</v>
      </c>
      <c r="B86" s="250" t="s">
        <v>37</v>
      </c>
      <c r="C86" s="250" t="s">
        <v>125</v>
      </c>
      <c r="D86" s="211" t="s">
        <v>126</v>
      </c>
      <c r="E86" s="48" t="s">
        <v>248</v>
      </c>
      <c r="F86" s="398" t="s">
        <v>249</v>
      </c>
      <c r="G86" s="265" t="s">
        <v>52</v>
      </c>
      <c r="H86" s="265" t="s">
        <v>122</v>
      </c>
      <c r="I86" s="281">
        <v>39.01</v>
      </c>
      <c r="J86" s="282">
        <f t="shared" si="5"/>
        <v>200</v>
      </c>
      <c r="K86" s="283">
        <v>200</v>
      </c>
      <c r="L86" s="283"/>
      <c r="M86" s="284" t="e">
        <f t="shared" si="6"/>
        <v>#DIV/0!</v>
      </c>
      <c r="N86" s="284">
        <f t="shared" si="7"/>
        <v>0</v>
      </c>
      <c r="O86" s="285">
        <f>IF(K86="nio",0,IF(K86&gt;0,VLOOKUP(G86,'3-Productie normen'!A:K,VLOOKUP(K86,'3-Productie normen'!$B$35:$C$41,2,FALSE),FALSE)))/VLOOKUP(B86,'2-Kosten per locatie'!$A$12:$C$14,3,FALSE)</f>
        <v>0</v>
      </c>
      <c r="P86" s="285">
        <f t="shared" si="8"/>
        <v>0</v>
      </c>
      <c r="Q86" s="286"/>
      <c r="S86" s="287">
        <f t="shared" si="10"/>
        <v>7802</v>
      </c>
    </row>
    <row r="87" spans="1:19" ht="14.1" customHeight="1">
      <c r="A87" s="37">
        <v>87</v>
      </c>
      <c r="B87" s="250" t="s">
        <v>37</v>
      </c>
      <c r="C87" s="250" t="s">
        <v>125</v>
      </c>
      <c r="D87" s="211" t="s">
        <v>126</v>
      </c>
      <c r="E87" s="48" t="s">
        <v>250</v>
      </c>
      <c r="F87" s="398" t="s">
        <v>211</v>
      </c>
      <c r="G87" s="265" t="s">
        <v>46</v>
      </c>
      <c r="H87" s="265" t="s">
        <v>122</v>
      </c>
      <c r="I87" s="281">
        <v>38.96</v>
      </c>
      <c r="J87" s="282">
        <f t="shared" si="5"/>
        <v>80</v>
      </c>
      <c r="K87" s="283">
        <v>80</v>
      </c>
      <c r="L87" s="283"/>
      <c r="M87" s="284" t="e">
        <f t="shared" si="6"/>
        <v>#DIV/0!</v>
      </c>
      <c r="N87" s="284">
        <f t="shared" si="7"/>
        <v>0</v>
      </c>
      <c r="O87" s="285">
        <f>IF(K87="nio",0,IF(K87&gt;0,VLOOKUP(G87,'3-Productie normen'!A:K,VLOOKUP(K87,'3-Productie normen'!$B$35:$C$41,2,FALSE),FALSE)))/VLOOKUP(B87,'2-Kosten per locatie'!$A$12:$C$14,3,FALSE)</f>
        <v>0</v>
      </c>
      <c r="P87" s="285">
        <f t="shared" si="8"/>
        <v>0</v>
      </c>
      <c r="Q87" s="286"/>
      <c r="S87" s="287">
        <f t="shared" si="10"/>
        <v>3116.8</v>
      </c>
    </row>
    <row r="88" spans="1:19" ht="14.1" customHeight="1">
      <c r="A88" s="37">
        <v>88</v>
      </c>
      <c r="B88" s="250" t="s">
        <v>37</v>
      </c>
      <c r="C88" s="250" t="s">
        <v>125</v>
      </c>
      <c r="D88" s="211" t="s">
        <v>126</v>
      </c>
      <c r="E88" s="48" t="s">
        <v>251</v>
      </c>
      <c r="F88" s="398" t="s">
        <v>252</v>
      </c>
      <c r="G88" s="265" t="s">
        <v>46</v>
      </c>
      <c r="H88" s="265" t="s">
        <v>122</v>
      </c>
      <c r="I88" s="281">
        <v>38.6</v>
      </c>
      <c r="J88" s="282">
        <f t="shared" si="5"/>
        <v>80</v>
      </c>
      <c r="K88" s="283">
        <v>80</v>
      </c>
      <c r="L88" s="283"/>
      <c r="M88" s="284" t="e">
        <f t="shared" si="6"/>
        <v>#DIV/0!</v>
      </c>
      <c r="N88" s="284">
        <f t="shared" si="7"/>
        <v>0</v>
      </c>
      <c r="O88" s="285">
        <f>IF(K88="nio",0,IF(K88&gt;0,VLOOKUP(G88,'3-Productie normen'!A:K,VLOOKUP(K88,'3-Productie normen'!$B$35:$C$41,2,FALSE),FALSE)))/VLOOKUP(B88,'2-Kosten per locatie'!$A$12:$C$14,3,FALSE)</f>
        <v>0</v>
      </c>
      <c r="P88" s="285">
        <f t="shared" si="8"/>
        <v>0</v>
      </c>
      <c r="Q88" s="286"/>
      <c r="S88" s="287">
        <f t="shared" si="10"/>
        <v>3088</v>
      </c>
    </row>
    <row r="89" spans="1:19" ht="14.1" customHeight="1">
      <c r="A89" s="37">
        <v>89</v>
      </c>
      <c r="B89" s="250" t="s">
        <v>37</v>
      </c>
      <c r="C89" s="250" t="s">
        <v>125</v>
      </c>
      <c r="D89" s="211" t="s">
        <v>126</v>
      </c>
      <c r="E89" s="48" t="s">
        <v>253</v>
      </c>
      <c r="F89" s="398" t="s">
        <v>254</v>
      </c>
      <c r="G89" s="265" t="s">
        <v>46</v>
      </c>
      <c r="H89" s="265" t="s">
        <v>122</v>
      </c>
      <c r="I89" s="281">
        <v>43.22</v>
      </c>
      <c r="J89" s="282">
        <f t="shared" si="5"/>
        <v>80</v>
      </c>
      <c r="K89" s="283">
        <v>80</v>
      </c>
      <c r="L89" s="283"/>
      <c r="M89" s="284" t="e">
        <f t="shared" si="6"/>
        <v>#DIV/0!</v>
      </c>
      <c r="N89" s="284">
        <f t="shared" si="7"/>
        <v>0</v>
      </c>
      <c r="O89" s="285">
        <f>IF(K89="nio",0,IF(K89&gt;0,VLOOKUP(G89,'3-Productie normen'!A:K,VLOOKUP(K89,'3-Productie normen'!$B$35:$C$41,2,FALSE),FALSE)))/VLOOKUP(B89,'2-Kosten per locatie'!$A$12:$C$14,3,FALSE)</f>
        <v>0</v>
      </c>
      <c r="P89" s="285">
        <f t="shared" si="8"/>
        <v>0</v>
      </c>
      <c r="Q89" s="286"/>
      <c r="S89" s="287">
        <f t="shared" si="10"/>
        <v>3457.6</v>
      </c>
    </row>
    <row r="90" spans="1:19" ht="14.1" customHeight="1">
      <c r="A90" s="37">
        <v>90</v>
      </c>
      <c r="B90" s="250" t="s">
        <v>37</v>
      </c>
      <c r="C90" s="250" t="s">
        <v>125</v>
      </c>
      <c r="D90" s="211" t="s">
        <v>126</v>
      </c>
      <c r="E90" s="48" t="s">
        <v>255</v>
      </c>
      <c r="F90" s="398" t="s">
        <v>101</v>
      </c>
      <c r="G90" s="265" t="s">
        <v>47</v>
      </c>
      <c r="H90" s="265" t="s">
        <v>192</v>
      </c>
      <c r="I90" s="281">
        <v>9.33</v>
      </c>
      <c r="J90" s="282">
        <f t="shared" si="5"/>
        <v>400</v>
      </c>
      <c r="K90" s="283">
        <v>200</v>
      </c>
      <c r="L90" s="283">
        <v>200</v>
      </c>
      <c r="M90" s="284" t="e">
        <f t="shared" si="6"/>
        <v>#DIV/0!</v>
      </c>
      <c r="N90" s="284" t="e">
        <f t="shared" si="7"/>
        <v>#DIV/0!</v>
      </c>
      <c r="O90" s="285">
        <f>IF(K90="nio",0,IF(K90&gt;0,VLOOKUP(G90,'3-Productie normen'!A:K,VLOOKUP(K90,'3-Productie normen'!$B$35:$C$41,2,FALSE),FALSE)))/VLOOKUP(B90,'2-Kosten per locatie'!$A$12:$C$14,3,FALSE)</f>
        <v>0</v>
      </c>
      <c r="P90" s="285">
        <f t="shared" si="8"/>
        <v>0</v>
      </c>
      <c r="Q90" s="286"/>
      <c r="S90" s="287">
        <f t="shared" si="10"/>
        <v>3732</v>
      </c>
    </row>
    <row r="91" spans="1:19" ht="14.1" customHeight="1">
      <c r="A91" s="37">
        <v>91</v>
      </c>
      <c r="B91" s="250" t="s">
        <v>37</v>
      </c>
      <c r="C91" s="250" t="s">
        <v>125</v>
      </c>
      <c r="D91" s="211" t="s">
        <v>126</v>
      </c>
      <c r="E91" s="48" t="s">
        <v>256</v>
      </c>
      <c r="F91" s="398" t="s">
        <v>101</v>
      </c>
      <c r="G91" s="265" t="s">
        <v>47</v>
      </c>
      <c r="H91" s="265" t="s">
        <v>192</v>
      </c>
      <c r="I91" s="281">
        <v>9.0500000000000007</v>
      </c>
      <c r="J91" s="282">
        <f t="shared" si="5"/>
        <v>400</v>
      </c>
      <c r="K91" s="283">
        <v>200</v>
      </c>
      <c r="L91" s="283">
        <v>200</v>
      </c>
      <c r="M91" s="284" t="e">
        <f t="shared" si="6"/>
        <v>#DIV/0!</v>
      </c>
      <c r="N91" s="284" t="e">
        <f t="shared" si="7"/>
        <v>#DIV/0!</v>
      </c>
      <c r="O91" s="285">
        <f>IF(K91="nio",0,IF(K91&gt;0,VLOOKUP(G91,'3-Productie normen'!A:K,VLOOKUP(K91,'3-Productie normen'!$B$35:$C$41,2,FALSE),FALSE)))/VLOOKUP(B91,'2-Kosten per locatie'!$A$12:$C$14,3,FALSE)</f>
        <v>0</v>
      </c>
      <c r="P91" s="285">
        <f t="shared" si="8"/>
        <v>0</v>
      </c>
      <c r="Q91" s="286"/>
      <c r="S91" s="287">
        <f t="shared" si="10"/>
        <v>3620.0000000000005</v>
      </c>
    </row>
    <row r="92" spans="1:19" ht="14.1" customHeight="1">
      <c r="A92" s="37">
        <v>92</v>
      </c>
      <c r="B92" s="250" t="s">
        <v>37</v>
      </c>
      <c r="C92" s="250" t="s">
        <v>125</v>
      </c>
      <c r="D92" s="211" t="s">
        <v>126</v>
      </c>
      <c r="E92" s="48" t="s">
        <v>257</v>
      </c>
      <c r="F92" s="398" t="s">
        <v>258</v>
      </c>
      <c r="G92" s="265" t="s">
        <v>47</v>
      </c>
      <c r="H92" s="265" t="s">
        <v>192</v>
      </c>
      <c r="I92" s="281">
        <v>11.57</v>
      </c>
      <c r="J92" s="282">
        <f t="shared" si="5"/>
        <v>400</v>
      </c>
      <c r="K92" s="283">
        <v>200</v>
      </c>
      <c r="L92" s="283">
        <v>200</v>
      </c>
      <c r="M92" s="284" t="e">
        <f t="shared" si="6"/>
        <v>#DIV/0!</v>
      </c>
      <c r="N92" s="284" t="e">
        <f t="shared" si="7"/>
        <v>#DIV/0!</v>
      </c>
      <c r="O92" s="285">
        <f>IF(K92="nio",0,IF(K92&gt;0,VLOOKUP(G92,'3-Productie normen'!A:K,VLOOKUP(K92,'3-Productie normen'!$B$35:$C$41,2,FALSE),FALSE)))/VLOOKUP(B92,'2-Kosten per locatie'!$A$12:$C$14,3,FALSE)</f>
        <v>0</v>
      </c>
      <c r="P92" s="285">
        <f t="shared" si="8"/>
        <v>0</v>
      </c>
      <c r="Q92" s="286"/>
      <c r="S92" s="287">
        <f t="shared" si="10"/>
        <v>4628</v>
      </c>
    </row>
    <row r="93" spans="1:19" ht="14.1" customHeight="1">
      <c r="A93" s="37">
        <v>93</v>
      </c>
      <c r="B93" s="250" t="s">
        <v>37</v>
      </c>
      <c r="C93" s="250" t="s">
        <v>125</v>
      </c>
      <c r="D93" s="211" t="s">
        <v>126</v>
      </c>
      <c r="E93" s="48" t="s">
        <v>259</v>
      </c>
      <c r="F93" s="398" t="s">
        <v>260</v>
      </c>
      <c r="G93" s="265" t="s">
        <v>47</v>
      </c>
      <c r="H93" s="265" t="s">
        <v>192</v>
      </c>
      <c r="I93" s="281">
        <v>8.4</v>
      </c>
      <c r="J93" s="282">
        <f t="shared" si="5"/>
        <v>400</v>
      </c>
      <c r="K93" s="283">
        <v>200</v>
      </c>
      <c r="L93" s="283">
        <v>200</v>
      </c>
      <c r="M93" s="284" t="e">
        <f t="shared" si="6"/>
        <v>#DIV/0!</v>
      </c>
      <c r="N93" s="284" t="e">
        <f t="shared" si="7"/>
        <v>#DIV/0!</v>
      </c>
      <c r="O93" s="285">
        <f>IF(K93="nio",0,IF(K93&gt;0,VLOOKUP(G93,'3-Productie normen'!A:K,VLOOKUP(K93,'3-Productie normen'!$B$35:$C$41,2,FALSE),FALSE)))/VLOOKUP(B93,'2-Kosten per locatie'!$A$12:$C$14,3,FALSE)</f>
        <v>0</v>
      </c>
      <c r="P93" s="285">
        <f t="shared" si="8"/>
        <v>0</v>
      </c>
      <c r="Q93" s="286"/>
      <c r="S93" s="287">
        <f t="shared" si="10"/>
        <v>3360</v>
      </c>
    </row>
    <row r="94" spans="1:19" ht="14.1" customHeight="1">
      <c r="A94" s="37">
        <v>94</v>
      </c>
      <c r="B94" s="250" t="s">
        <v>37</v>
      </c>
      <c r="C94" s="250" t="s">
        <v>125</v>
      </c>
      <c r="D94" s="211" t="s">
        <v>126</v>
      </c>
      <c r="E94" s="48" t="s">
        <v>261</v>
      </c>
      <c r="F94" s="398" t="s">
        <v>260</v>
      </c>
      <c r="G94" s="265" t="s">
        <v>47</v>
      </c>
      <c r="H94" s="265" t="s">
        <v>192</v>
      </c>
      <c r="I94" s="281">
        <v>1.1599999999999999</v>
      </c>
      <c r="J94" s="282">
        <f t="shared" si="5"/>
        <v>400</v>
      </c>
      <c r="K94" s="283">
        <v>200</v>
      </c>
      <c r="L94" s="283">
        <v>200</v>
      </c>
      <c r="M94" s="284" t="e">
        <f t="shared" si="6"/>
        <v>#DIV/0!</v>
      </c>
      <c r="N94" s="284" t="e">
        <f t="shared" si="7"/>
        <v>#DIV/0!</v>
      </c>
      <c r="O94" s="285">
        <f>IF(K94="nio",0,IF(K94&gt;0,VLOOKUP(G94,'3-Productie normen'!A:K,VLOOKUP(K94,'3-Productie normen'!$B$35:$C$41,2,FALSE),FALSE)))/VLOOKUP(B94,'2-Kosten per locatie'!$A$12:$C$14,3,FALSE)</f>
        <v>0</v>
      </c>
      <c r="P94" s="285">
        <f t="shared" si="8"/>
        <v>0</v>
      </c>
      <c r="Q94" s="286"/>
      <c r="S94" s="287">
        <f t="shared" si="10"/>
        <v>463.99999999999994</v>
      </c>
    </row>
    <row r="95" spans="1:19" ht="14.1" customHeight="1">
      <c r="A95" s="37">
        <v>95</v>
      </c>
      <c r="B95" s="250" t="s">
        <v>37</v>
      </c>
      <c r="C95" s="250" t="s">
        <v>125</v>
      </c>
      <c r="D95" s="211" t="s">
        <v>126</v>
      </c>
      <c r="E95" s="48" t="s">
        <v>262</v>
      </c>
      <c r="F95" s="398" t="s">
        <v>260</v>
      </c>
      <c r="G95" s="265" t="s">
        <v>47</v>
      </c>
      <c r="H95" s="265" t="s">
        <v>192</v>
      </c>
      <c r="I95" s="281">
        <v>1.1599999999999999</v>
      </c>
      <c r="J95" s="282">
        <f t="shared" si="5"/>
        <v>400</v>
      </c>
      <c r="K95" s="283">
        <v>200</v>
      </c>
      <c r="L95" s="283">
        <v>200</v>
      </c>
      <c r="M95" s="284" t="e">
        <f t="shared" si="6"/>
        <v>#DIV/0!</v>
      </c>
      <c r="N95" s="284" t="e">
        <f t="shared" si="7"/>
        <v>#DIV/0!</v>
      </c>
      <c r="O95" s="285">
        <f>IF(K95="nio",0,IF(K95&gt;0,VLOOKUP(G95,'3-Productie normen'!A:K,VLOOKUP(K95,'3-Productie normen'!$B$35:$C$41,2,FALSE),FALSE)))/VLOOKUP(B95,'2-Kosten per locatie'!$A$12:$C$14,3,FALSE)</f>
        <v>0</v>
      </c>
      <c r="P95" s="285">
        <f t="shared" si="8"/>
        <v>0</v>
      </c>
      <c r="Q95" s="286"/>
      <c r="S95" s="287">
        <f t="shared" si="10"/>
        <v>463.99999999999994</v>
      </c>
    </row>
    <row r="96" spans="1:19" ht="14.1" customHeight="1">
      <c r="A96" s="37">
        <v>96</v>
      </c>
      <c r="B96" s="250" t="s">
        <v>37</v>
      </c>
      <c r="C96" s="250" t="s">
        <v>125</v>
      </c>
      <c r="D96" s="211" t="s">
        <v>126</v>
      </c>
      <c r="E96" s="48" t="s">
        <v>263</v>
      </c>
      <c r="F96" s="398" t="s">
        <v>264</v>
      </c>
      <c r="G96" s="265" t="s">
        <v>47</v>
      </c>
      <c r="H96" s="265" t="s">
        <v>192</v>
      </c>
      <c r="I96" s="281">
        <v>4.43</v>
      </c>
      <c r="J96" s="282">
        <f t="shared" si="5"/>
        <v>400</v>
      </c>
      <c r="K96" s="283">
        <v>200</v>
      </c>
      <c r="L96" s="283">
        <v>200</v>
      </c>
      <c r="M96" s="284" t="e">
        <f t="shared" si="6"/>
        <v>#DIV/0!</v>
      </c>
      <c r="N96" s="284" t="e">
        <f t="shared" si="7"/>
        <v>#DIV/0!</v>
      </c>
      <c r="O96" s="285">
        <f>IF(K96="nio",0,IF(K96&gt;0,VLOOKUP(G96,'3-Productie normen'!A:K,VLOOKUP(K96,'3-Productie normen'!$B$35:$C$41,2,FALSE),FALSE)))/VLOOKUP(B96,'2-Kosten per locatie'!$A$12:$C$14,3,FALSE)</f>
        <v>0</v>
      </c>
      <c r="P96" s="285">
        <f t="shared" si="8"/>
        <v>0</v>
      </c>
      <c r="Q96" s="286"/>
      <c r="S96" s="287">
        <f t="shared" si="10"/>
        <v>1772</v>
      </c>
    </row>
    <row r="97" spans="1:19" ht="14.1" customHeight="1">
      <c r="A97" s="37">
        <v>97</v>
      </c>
      <c r="B97" s="250" t="s">
        <v>37</v>
      </c>
      <c r="C97" s="250" t="s">
        <v>125</v>
      </c>
      <c r="D97" s="211" t="s">
        <v>126</v>
      </c>
      <c r="E97" s="48" t="s">
        <v>265</v>
      </c>
      <c r="F97" s="398" t="s">
        <v>266</v>
      </c>
      <c r="G97" s="265" t="s">
        <v>47</v>
      </c>
      <c r="H97" s="265" t="s">
        <v>192</v>
      </c>
      <c r="I97" s="281">
        <v>7.25</v>
      </c>
      <c r="J97" s="282">
        <f t="shared" ref="J97:J160" si="11">SUM(K97:L97)</f>
        <v>400</v>
      </c>
      <c r="K97" s="283">
        <v>200</v>
      </c>
      <c r="L97" s="283">
        <v>200</v>
      </c>
      <c r="M97" s="284" t="e">
        <f t="shared" ref="M97:M160" si="12">IF(K97="nio",0,IF(K97&gt;0,K97*I97/O97,0))</f>
        <v>#DIV/0!</v>
      </c>
      <c r="N97" s="284" t="e">
        <f t="shared" ref="N97:N160" si="13">IF(L97&gt;0,L97*I97/P97,0)</f>
        <v>#DIV/0!</v>
      </c>
      <c r="O97" s="285">
        <f>IF(K97="nio",0,IF(K97&gt;0,VLOOKUP(G97,'3-Productie normen'!A:K,VLOOKUP(K97,'3-Productie normen'!$B$35:$C$41,2,FALSE),FALSE)))/VLOOKUP(B97,'2-Kosten per locatie'!$A$12:$C$14,3,FALSE)</f>
        <v>0</v>
      </c>
      <c r="P97" s="285">
        <f t="shared" ref="P97:P160" si="14">IF(L97&gt;0,O97*$P$8,0)</f>
        <v>0</v>
      </c>
      <c r="Q97" s="286"/>
      <c r="S97" s="287">
        <f t="shared" si="10"/>
        <v>2900</v>
      </c>
    </row>
    <row r="98" spans="1:19" ht="14.1" customHeight="1">
      <c r="A98" s="37">
        <v>98</v>
      </c>
      <c r="B98" s="250" t="s">
        <v>37</v>
      </c>
      <c r="C98" s="250" t="s">
        <v>125</v>
      </c>
      <c r="D98" s="211" t="s">
        <v>126</v>
      </c>
      <c r="E98" s="48" t="s">
        <v>267</v>
      </c>
      <c r="F98" s="398" t="s">
        <v>111</v>
      </c>
      <c r="G98" s="192" t="s">
        <v>64</v>
      </c>
      <c r="H98" s="265" t="s">
        <v>124</v>
      </c>
      <c r="I98" s="281">
        <v>3.54</v>
      </c>
      <c r="J98" s="282">
        <f t="shared" si="11"/>
        <v>0</v>
      </c>
      <c r="K98" s="288" t="s">
        <v>98</v>
      </c>
      <c r="L98" s="283"/>
      <c r="M98" s="284">
        <f t="shared" si="12"/>
        <v>0</v>
      </c>
      <c r="N98" s="284">
        <f t="shared" si="13"/>
        <v>0</v>
      </c>
      <c r="O98" s="285">
        <f>IF(K98="nio",0,IF(K98&gt;0,VLOOKUP(G98,'3-Productie normen'!A:K,VLOOKUP(K98,'3-Productie normen'!$B$35:$C$41,2,FALSE),FALSE)))/VLOOKUP(B98,'2-Kosten per locatie'!$A$12:$C$14,3,FALSE)</f>
        <v>0</v>
      </c>
      <c r="P98" s="285">
        <f t="shared" si="14"/>
        <v>0</v>
      </c>
      <c r="Q98" s="286"/>
      <c r="S98" s="287">
        <f t="shared" si="10"/>
        <v>0</v>
      </c>
    </row>
    <row r="99" spans="1:19" ht="14.1" customHeight="1">
      <c r="A99" s="37">
        <v>99</v>
      </c>
      <c r="B99" s="250" t="s">
        <v>37</v>
      </c>
      <c r="C99" s="250" t="s">
        <v>125</v>
      </c>
      <c r="D99" s="211" t="s">
        <v>126</v>
      </c>
      <c r="E99" s="48" t="s">
        <v>268</v>
      </c>
      <c r="F99" s="398" t="s">
        <v>111</v>
      </c>
      <c r="G99" s="192" t="s">
        <v>64</v>
      </c>
      <c r="H99" s="265" t="s">
        <v>102</v>
      </c>
      <c r="I99" s="281">
        <v>4.32</v>
      </c>
      <c r="J99" s="282">
        <f t="shared" si="11"/>
        <v>0</v>
      </c>
      <c r="K99" s="288" t="s">
        <v>98</v>
      </c>
      <c r="L99" s="283"/>
      <c r="M99" s="284">
        <f t="shared" si="12"/>
        <v>0</v>
      </c>
      <c r="N99" s="284">
        <f t="shared" si="13"/>
        <v>0</v>
      </c>
      <c r="O99" s="285">
        <f>IF(K99="nio",0,IF(K99&gt;0,VLOOKUP(G99,'3-Productie normen'!A:K,VLOOKUP(K99,'3-Productie normen'!$B$35:$C$41,2,FALSE),FALSE)))/VLOOKUP(B99,'2-Kosten per locatie'!$A$12:$C$14,3,FALSE)</f>
        <v>0</v>
      </c>
      <c r="P99" s="285">
        <f t="shared" si="14"/>
        <v>0</v>
      </c>
      <c r="Q99" s="286"/>
      <c r="S99" s="287">
        <f t="shared" si="10"/>
        <v>0</v>
      </c>
    </row>
    <row r="100" spans="1:19" ht="14.1" customHeight="1">
      <c r="A100" s="37">
        <v>100</v>
      </c>
      <c r="B100" s="250" t="s">
        <v>37</v>
      </c>
      <c r="C100" s="250" t="s">
        <v>125</v>
      </c>
      <c r="D100" s="211" t="s">
        <v>126</v>
      </c>
      <c r="E100" s="48" t="s">
        <v>269</v>
      </c>
      <c r="F100" s="398" t="s">
        <v>270</v>
      </c>
      <c r="G100" s="192" t="s">
        <v>64</v>
      </c>
      <c r="H100" s="265" t="s">
        <v>124</v>
      </c>
      <c r="I100" s="281">
        <v>8.14</v>
      </c>
      <c r="J100" s="282">
        <f t="shared" si="11"/>
        <v>0</v>
      </c>
      <c r="K100" s="288" t="s">
        <v>98</v>
      </c>
      <c r="L100" s="283"/>
      <c r="M100" s="284">
        <f t="shared" si="12"/>
        <v>0</v>
      </c>
      <c r="N100" s="284">
        <f t="shared" si="13"/>
        <v>0</v>
      </c>
      <c r="O100" s="285">
        <f>IF(K100="nio",0,IF(K100&gt;0,VLOOKUP(G100,'3-Productie normen'!A:K,VLOOKUP(K100,'3-Productie normen'!$B$35:$C$41,2,FALSE),FALSE)))/VLOOKUP(B100,'2-Kosten per locatie'!$A$12:$C$14,3,FALSE)</f>
        <v>0</v>
      </c>
      <c r="P100" s="285">
        <f t="shared" si="14"/>
        <v>0</v>
      </c>
      <c r="Q100" s="286"/>
      <c r="S100" s="287">
        <f t="shared" si="10"/>
        <v>0</v>
      </c>
    </row>
    <row r="101" spans="1:19" ht="14.1" customHeight="1">
      <c r="A101" s="37">
        <v>101</v>
      </c>
      <c r="B101" s="250" t="s">
        <v>37</v>
      </c>
      <c r="C101" s="250" t="s">
        <v>125</v>
      </c>
      <c r="D101" s="211" t="s">
        <v>126</v>
      </c>
      <c r="E101" s="48" t="s">
        <v>271</v>
      </c>
      <c r="F101" s="398" t="s">
        <v>272</v>
      </c>
      <c r="G101" s="192" t="s">
        <v>64</v>
      </c>
      <c r="H101" s="265" t="s">
        <v>124</v>
      </c>
      <c r="I101" s="281">
        <v>10.56</v>
      </c>
      <c r="J101" s="282">
        <f t="shared" si="11"/>
        <v>0</v>
      </c>
      <c r="K101" s="288" t="s">
        <v>98</v>
      </c>
      <c r="L101" s="283"/>
      <c r="M101" s="284">
        <f t="shared" si="12"/>
        <v>0</v>
      </c>
      <c r="N101" s="284">
        <f t="shared" si="13"/>
        <v>0</v>
      </c>
      <c r="O101" s="285">
        <f>IF(K101="nio",0,IF(K101&gt;0,VLOOKUP(G101,'3-Productie normen'!A:K,VLOOKUP(K101,'3-Productie normen'!$B$35:$C$41,2,FALSE),FALSE)))/VLOOKUP(B101,'2-Kosten per locatie'!$A$12:$C$14,3,FALSE)</f>
        <v>0</v>
      </c>
      <c r="P101" s="285">
        <f t="shared" si="14"/>
        <v>0</v>
      </c>
      <c r="Q101" s="286"/>
      <c r="S101" s="287">
        <f t="shared" si="10"/>
        <v>0</v>
      </c>
    </row>
    <row r="102" spans="1:19" ht="14.1" customHeight="1">
      <c r="A102" s="37">
        <v>102</v>
      </c>
      <c r="B102" s="250" t="s">
        <v>37</v>
      </c>
      <c r="C102" s="250" t="s">
        <v>125</v>
      </c>
      <c r="D102" s="211" t="s">
        <v>126</v>
      </c>
      <c r="E102" s="48" t="s">
        <v>273</v>
      </c>
      <c r="F102" s="398" t="s">
        <v>274</v>
      </c>
      <c r="G102" s="192" t="s">
        <v>64</v>
      </c>
      <c r="H102" s="265" t="s">
        <v>124</v>
      </c>
      <c r="I102" s="281">
        <v>5.15</v>
      </c>
      <c r="J102" s="282">
        <f t="shared" si="11"/>
        <v>0</v>
      </c>
      <c r="K102" s="288" t="s">
        <v>98</v>
      </c>
      <c r="L102" s="283"/>
      <c r="M102" s="284">
        <f t="shared" si="12"/>
        <v>0</v>
      </c>
      <c r="N102" s="284">
        <f t="shared" si="13"/>
        <v>0</v>
      </c>
      <c r="O102" s="285">
        <f>IF(K102="nio",0,IF(K102&gt;0,VLOOKUP(G102,'3-Productie normen'!A:K,VLOOKUP(K102,'3-Productie normen'!$B$35:$C$41,2,FALSE),FALSE)))/VLOOKUP(B102,'2-Kosten per locatie'!$A$12:$C$14,3,FALSE)</f>
        <v>0</v>
      </c>
      <c r="P102" s="285">
        <f t="shared" si="14"/>
        <v>0</v>
      </c>
      <c r="Q102" s="286"/>
      <c r="S102" s="287">
        <f t="shared" si="10"/>
        <v>0</v>
      </c>
    </row>
    <row r="103" spans="1:19" ht="14.1" customHeight="1">
      <c r="A103" s="37">
        <v>103</v>
      </c>
      <c r="B103" s="250" t="s">
        <v>37</v>
      </c>
      <c r="C103" s="250" t="s">
        <v>125</v>
      </c>
      <c r="D103" s="211" t="s">
        <v>126</v>
      </c>
      <c r="E103" s="48" t="s">
        <v>275</v>
      </c>
      <c r="F103" s="398" t="s">
        <v>276</v>
      </c>
      <c r="G103" s="192" t="s">
        <v>64</v>
      </c>
      <c r="H103" s="265" t="s">
        <v>124</v>
      </c>
      <c r="I103" s="281">
        <v>16.05</v>
      </c>
      <c r="J103" s="282">
        <f t="shared" si="11"/>
        <v>0</v>
      </c>
      <c r="K103" s="288" t="s">
        <v>98</v>
      </c>
      <c r="L103" s="283"/>
      <c r="M103" s="284">
        <f t="shared" si="12"/>
        <v>0</v>
      </c>
      <c r="N103" s="284">
        <f t="shared" si="13"/>
        <v>0</v>
      </c>
      <c r="O103" s="285">
        <f>IF(K103="nio",0,IF(K103&gt;0,VLOOKUP(G103,'3-Productie normen'!A:K,VLOOKUP(K103,'3-Productie normen'!$B$35:$C$41,2,FALSE),FALSE)))/VLOOKUP(B103,'2-Kosten per locatie'!$A$12:$C$14,3,FALSE)</f>
        <v>0</v>
      </c>
      <c r="P103" s="285">
        <f t="shared" si="14"/>
        <v>0</v>
      </c>
      <c r="Q103" s="286"/>
      <c r="S103" s="287">
        <f t="shared" si="10"/>
        <v>0</v>
      </c>
    </row>
    <row r="104" spans="1:19" ht="14.1" customHeight="1">
      <c r="A104" s="37">
        <v>104</v>
      </c>
      <c r="B104" s="250" t="s">
        <v>37</v>
      </c>
      <c r="C104" s="250" t="s">
        <v>125</v>
      </c>
      <c r="D104" s="211" t="s">
        <v>126</v>
      </c>
      <c r="E104" s="48" t="s">
        <v>277</v>
      </c>
      <c r="F104" s="398" t="s">
        <v>107</v>
      </c>
      <c r="G104" s="192" t="s">
        <v>64</v>
      </c>
      <c r="H104" s="265" t="s">
        <v>124</v>
      </c>
      <c r="I104" s="281">
        <v>7.21</v>
      </c>
      <c r="J104" s="282">
        <f t="shared" si="11"/>
        <v>0</v>
      </c>
      <c r="K104" s="288" t="s">
        <v>98</v>
      </c>
      <c r="L104" s="283"/>
      <c r="M104" s="284">
        <f t="shared" si="12"/>
        <v>0</v>
      </c>
      <c r="N104" s="284">
        <f t="shared" si="13"/>
        <v>0</v>
      </c>
      <c r="O104" s="285">
        <f>IF(K104="nio",0,IF(K104&gt;0,VLOOKUP(G104,'3-Productie normen'!A:K,VLOOKUP(K104,'3-Productie normen'!$B$35:$C$41,2,FALSE),FALSE)))/VLOOKUP(B104,'2-Kosten per locatie'!$A$12:$C$14,3,FALSE)</f>
        <v>0</v>
      </c>
      <c r="P104" s="285">
        <f t="shared" si="14"/>
        <v>0</v>
      </c>
      <c r="Q104" s="286"/>
      <c r="S104" s="287">
        <f t="shared" si="10"/>
        <v>0</v>
      </c>
    </row>
    <row r="105" spans="1:19" ht="14.1" customHeight="1">
      <c r="A105" s="37">
        <v>105</v>
      </c>
      <c r="B105" s="250" t="s">
        <v>37</v>
      </c>
      <c r="C105" s="250" t="s">
        <v>125</v>
      </c>
      <c r="D105" s="211" t="s">
        <v>126</v>
      </c>
      <c r="E105" s="48" t="s">
        <v>278</v>
      </c>
      <c r="F105" s="398" t="s">
        <v>107</v>
      </c>
      <c r="G105" s="192" t="s">
        <v>64</v>
      </c>
      <c r="H105" s="265" t="s">
        <v>124</v>
      </c>
      <c r="I105" s="281">
        <v>15.68</v>
      </c>
      <c r="J105" s="282">
        <f t="shared" si="11"/>
        <v>0</v>
      </c>
      <c r="K105" s="288" t="s">
        <v>98</v>
      </c>
      <c r="L105" s="283"/>
      <c r="M105" s="284">
        <f t="shared" si="12"/>
        <v>0</v>
      </c>
      <c r="N105" s="284">
        <f t="shared" si="13"/>
        <v>0</v>
      </c>
      <c r="O105" s="285">
        <f>IF(K105="nio",0,IF(K105&gt;0,VLOOKUP(G105,'3-Productie normen'!A:K,VLOOKUP(K105,'3-Productie normen'!$B$35:$C$41,2,FALSE),FALSE)))/VLOOKUP(B105,'2-Kosten per locatie'!$A$12:$C$14,3,FALSE)</f>
        <v>0</v>
      </c>
      <c r="P105" s="285">
        <f t="shared" si="14"/>
        <v>0</v>
      </c>
      <c r="Q105" s="286"/>
      <c r="S105" s="287">
        <f t="shared" si="10"/>
        <v>0</v>
      </c>
    </row>
    <row r="106" spans="1:19" ht="14.1" customHeight="1">
      <c r="A106" s="37">
        <v>106</v>
      </c>
      <c r="B106" s="250" t="s">
        <v>37</v>
      </c>
      <c r="C106" s="250" t="s">
        <v>125</v>
      </c>
      <c r="D106" s="211" t="s">
        <v>126</v>
      </c>
      <c r="E106" s="48" t="s">
        <v>279</v>
      </c>
      <c r="F106" s="398" t="s">
        <v>107</v>
      </c>
      <c r="G106" s="192" t="s">
        <v>64</v>
      </c>
      <c r="H106" s="265" t="s">
        <v>124</v>
      </c>
      <c r="I106" s="281">
        <v>15.68</v>
      </c>
      <c r="J106" s="282">
        <f t="shared" si="11"/>
        <v>0</v>
      </c>
      <c r="K106" s="288" t="s">
        <v>98</v>
      </c>
      <c r="L106" s="283"/>
      <c r="M106" s="284">
        <f t="shared" si="12"/>
        <v>0</v>
      </c>
      <c r="N106" s="284">
        <f t="shared" si="13"/>
        <v>0</v>
      </c>
      <c r="O106" s="285">
        <f>IF(K106="nio",0,IF(K106&gt;0,VLOOKUP(G106,'3-Productie normen'!A:K,VLOOKUP(K106,'3-Productie normen'!$B$35:$C$41,2,FALSE),FALSE)))/VLOOKUP(B106,'2-Kosten per locatie'!$A$12:$C$14,3,FALSE)</f>
        <v>0</v>
      </c>
      <c r="P106" s="285">
        <f t="shared" si="14"/>
        <v>0</v>
      </c>
      <c r="Q106" s="286"/>
      <c r="S106" s="287">
        <f t="shared" si="10"/>
        <v>0</v>
      </c>
    </row>
    <row r="107" spans="1:19" ht="14.1" customHeight="1">
      <c r="A107" s="37">
        <v>107</v>
      </c>
      <c r="B107" s="250" t="s">
        <v>37</v>
      </c>
      <c r="C107" s="250" t="s">
        <v>125</v>
      </c>
      <c r="D107" s="211" t="s">
        <v>126</v>
      </c>
      <c r="E107" s="48" t="s">
        <v>280</v>
      </c>
      <c r="F107" s="398" t="s">
        <v>107</v>
      </c>
      <c r="G107" s="192" t="s">
        <v>64</v>
      </c>
      <c r="H107" s="265" t="s">
        <v>124</v>
      </c>
      <c r="I107" s="281">
        <v>7.21</v>
      </c>
      <c r="J107" s="282">
        <f t="shared" si="11"/>
        <v>0</v>
      </c>
      <c r="K107" s="288" t="s">
        <v>98</v>
      </c>
      <c r="L107" s="283"/>
      <c r="M107" s="284">
        <f t="shared" si="12"/>
        <v>0</v>
      </c>
      <c r="N107" s="284">
        <f t="shared" si="13"/>
        <v>0</v>
      </c>
      <c r="O107" s="285">
        <f>IF(K107="nio",0,IF(K107&gt;0,VLOOKUP(G107,'3-Productie normen'!A:K,VLOOKUP(K107,'3-Productie normen'!$B$35:$C$41,2,FALSE),FALSE)))/VLOOKUP(B107,'2-Kosten per locatie'!$A$12:$C$14,3,FALSE)</f>
        <v>0</v>
      </c>
      <c r="P107" s="285">
        <f t="shared" si="14"/>
        <v>0</v>
      </c>
      <c r="Q107" s="286"/>
      <c r="S107" s="287">
        <f t="shared" si="10"/>
        <v>0</v>
      </c>
    </row>
    <row r="108" spans="1:19" ht="14.1" customHeight="1">
      <c r="A108" s="37">
        <v>108</v>
      </c>
      <c r="B108" s="250" t="s">
        <v>37</v>
      </c>
      <c r="C108" s="250" t="s">
        <v>125</v>
      </c>
      <c r="D108" s="211" t="s">
        <v>126</v>
      </c>
      <c r="E108" s="48" t="s">
        <v>281</v>
      </c>
      <c r="F108" s="398" t="s">
        <v>282</v>
      </c>
      <c r="G108" s="265" t="s">
        <v>48</v>
      </c>
      <c r="H108" s="265" t="s">
        <v>124</v>
      </c>
      <c r="I108" s="281">
        <v>162.46</v>
      </c>
      <c r="J108" s="282">
        <f t="shared" si="11"/>
        <v>200</v>
      </c>
      <c r="K108" s="283">
        <v>200</v>
      </c>
      <c r="L108" s="283"/>
      <c r="M108" s="284" t="e">
        <f t="shared" si="12"/>
        <v>#DIV/0!</v>
      </c>
      <c r="N108" s="284">
        <f t="shared" si="13"/>
        <v>0</v>
      </c>
      <c r="O108" s="285">
        <f>IF(K108="nio",0,IF(K108&gt;0,VLOOKUP(G108,'3-Productie normen'!A:K,VLOOKUP(K108,'3-Productie normen'!$B$35:$C$41,2,FALSE),FALSE)))/VLOOKUP(B108,'2-Kosten per locatie'!$A$12:$C$14,3,FALSE)</f>
        <v>0</v>
      </c>
      <c r="P108" s="285">
        <f t="shared" si="14"/>
        <v>0</v>
      </c>
      <c r="Q108" s="286"/>
      <c r="S108" s="287">
        <f t="shared" si="10"/>
        <v>32492</v>
      </c>
    </row>
    <row r="109" spans="1:19" ht="14.1" customHeight="1">
      <c r="A109" s="37">
        <v>109</v>
      </c>
      <c r="B109" s="250" t="s">
        <v>37</v>
      </c>
      <c r="C109" s="250" t="s">
        <v>125</v>
      </c>
      <c r="D109" s="211" t="s">
        <v>126</v>
      </c>
      <c r="E109" s="48" t="s">
        <v>283</v>
      </c>
      <c r="F109" s="398" t="s">
        <v>282</v>
      </c>
      <c r="G109" s="265" t="s">
        <v>48</v>
      </c>
      <c r="H109" s="265" t="s">
        <v>124</v>
      </c>
      <c r="I109" s="281">
        <v>14.83</v>
      </c>
      <c r="J109" s="282">
        <f t="shared" si="11"/>
        <v>200</v>
      </c>
      <c r="K109" s="283">
        <v>200</v>
      </c>
      <c r="L109" s="283"/>
      <c r="M109" s="284" t="e">
        <f t="shared" si="12"/>
        <v>#DIV/0!</v>
      </c>
      <c r="N109" s="284">
        <f t="shared" si="13"/>
        <v>0</v>
      </c>
      <c r="O109" s="285">
        <f>IF(K109="nio",0,IF(K109&gt;0,VLOOKUP(G109,'3-Productie normen'!A:K,VLOOKUP(K109,'3-Productie normen'!$B$35:$C$41,2,FALSE),FALSE)))/VLOOKUP(B109,'2-Kosten per locatie'!$A$12:$C$14,3,FALSE)</f>
        <v>0</v>
      </c>
      <c r="P109" s="285">
        <f t="shared" si="14"/>
        <v>0</v>
      </c>
      <c r="Q109" s="286"/>
      <c r="S109" s="287">
        <f t="shared" si="10"/>
        <v>2966</v>
      </c>
    </row>
    <row r="110" spans="1:19" ht="14.1" customHeight="1">
      <c r="A110" s="37">
        <v>110</v>
      </c>
      <c r="B110" s="250" t="s">
        <v>37</v>
      </c>
      <c r="C110" s="250" t="s">
        <v>125</v>
      </c>
      <c r="D110" s="211" t="s">
        <v>126</v>
      </c>
      <c r="E110" s="48" t="s">
        <v>284</v>
      </c>
      <c r="F110" s="398" t="s">
        <v>118</v>
      </c>
      <c r="G110" s="265" t="s">
        <v>57</v>
      </c>
      <c r="H110" s="265" t="s">
        <v>124</v>
      </c>
      <c r="I110" s="281">
        <v>12.74</v>
      </c>
      <c r="J110" s="282">
        <f t="shared" si="11"/>
        <v>200</v>
      </c>
      <c r="K110" s="283">
        <v>200</v>
      </c>
      <c r="L110" s="283"/>
      <c r="M110" s="284" t="e">
        <f t="shared" si="12"/>
        <v>#DIV/0!</v>
      </c>
      <c r="N110" s="284">
        <f t="shared" si="13"/>
        <v>0</v>
      </c>
      <c r="O110" s="285">
        <f>IF(K110="nio",0,IF(K110&gt;0,VLOOKUP(G110,'3-Productie normen'!A:K,VLOOKUP(K110,'3-Productie normen'!$B$35:$C$41,2,FALSE),FALSE)))/VLOOKUP(B110,'2-Kosten per locatie'!$A$12:$C$14,3,FALSE)</f>
        <v>0</v>
      </c>
      <c r="P110" s="285">
        <f t="shared" si="14"/>
        <v>0</v>
      </c>
      <c r="Q110" s="286"/>
      <c r="S110" s="287">
        <f t="shared" si="10"/>
        <v>2548</v>
      </c>
    </row>
    <row r="111" spans="1:19" ht="14.1" customHeight="1">
      <c r="A111" s="37">
        <v>111</v>
      </c>
      <c r="B111" s="250" t="s">
        <v>37</v>
      </c>
      <c r="C111" s="250" t="s">
        <v>125</v>
      </c>
      <c r="D111" s="211" t="s">
        <v>126</v>
      </c>
      <c r="E111" s="48" t="s">
        <v>285</v>
      </c>
      <c r="F111" s="398" t="s">
        <v>282</v>
      </c>
      <c r="G111" s="265" t="s">
        <v>48</v>
      </c>
      <c r="H111" s="265" t="s">
        <v>124</v>
      </c>
      <c r="I111" s="281">
        <v>14.83</v>
      </c>
      <c r="J111" s="282">
        <f t="shared" si="11"/>
        <v>200</v>
      </c>
      <c r="K111" s="283">
        <v>200</v>
      </c>
      <c r="L111" s="283"/>
      <c r="M111" s="284" t="e">
        <f t="shared" si="12"/>
        <v>#DIV/0!</v>
      </c>
      <c r="N111" s="284">
        <f t="shared" si="13"/>
        <v>0</v>
      </c>
      <c r="O111" s="285">
        <f>IF(K111="nio",0,IF(K111&gt;0,VLOOKUP(G111,'3-Productie normen'!A:K,VLOOKUP(K111,'3-Productie normen'!$B$35:$C$41,2,FALSE),FALSE)))/VLOOKUP(B111,'2-Kosten per locatie'!$A$12:$C$14,3,FALSE)</f>
        <v>0</v>
      </c>
      <c r="P111" s="285">
        <f t="shared" si="14"/>
        <v>0</v>
      </c>
      <c r="Q111" s="286"/>
      <c r="S111" s="287">
        <f t="shared" si="10"/>
        <v>2966</v>
      </c>
    </row>
    <row r="112" spans="1:19" ht="14.1" customHeight="1">
      <c r="A112" s="37">
        <v>112</v>
      </c>
      <c r="B112" s="250" t="s">
        <v>37</v>
      </c>
      <c r="C112" s="250" t="s">
        <v>125</v>
      </c>
      <c r="D112" s="211" t="s">
        <v>126</v>
      </c>
      <c r="E112" s="48" t="s">
        <v>286</v>
      </c>
      <c r="F112" s="398" t="s">
        <v>118</v>
      </c>
      <c r="G112" s="265" t="s">
        <v>57</v>
      </c>
      <c r="H112" s="265" t="s">
        <v>124</v>
      </c>
      <c r="I112" s="281">
        <v>12.74</v>
      </c>
      <c r="J112" s="282">
        <f t="shared" si="11"/>
        <v>200</v>
      </c>
      <c r="K112" s="283">
        <v>200</v>
      </c>
      <c r="L112" s="283"/>
      <c r="M112" s="284" t="e">
        <f t="shared" si="12"/>
        <v>#DIV/0!</v>
      </c>
      <c r="N112" s="284">
        <f t="shared" si="13"/>
        <v>0</v>
      </c>
      <c r="O112" s="285">
        <f>IF(K112="nio",0,IF(K112&gt;0,VLOOKUP(G112,'3-Productie normen'!A:K,VLOOKUP(K112,'3-Productie normen'!$B$35:$C$41,2,FALSE),FALSE)))/VLOOKUP(B112,'2-Kosten per locatie'!$A$12:$C$14,3,FALSE)</f>
        <v>0</v>
      </c>
      <c r="P112" s="285">
        <f t="shared" si="14"/>
        <v>0</v>
      </c>
      <c r="Q112" s="286"/>
      <c r="S112" s="287">
        <f t="shared" ref="S112:S175" si="15">J112*I112</f>
        <v>2548</v>
      </c>
    </row>
    <row r="113" spans="1:19" ht="14.1" customHeight="1">
      <c r="A113" s="37">
        <v>113</v>
      </c>
      <c r="B113" s="250" t="s">
        <v>37</v>
      </c>
      <c r="C113" s="250" t="s">
        <v>125</v>
      </c>
      <c r="D113" s="211" t="s">
        <v>126</v>
      </c>
      <c r="E113" s="48" t="s">
        <v>287</v>
      </c>
      <c r="F113" s="398" t="s">
        <v>118</v>
      </c>
      <c r="G113" s="265" t="s">
        <v>57</v>
      </c>
      <c r="H113" s="265" t="s">
        <v>124</v>
      </c>
      <c r="I113" s="281">
        <v>13.39</v>
      </c>
      <c r="J113" s="282">
        <f t="shared" si="11"/>
        <v>200</v>
      </c>
      <c r="K113" s="283">
        <v>200</v>
      </c>
      <c r="L113" s="283"/>
      <c r="M113" s="284" t="e">
        <f t="shared" si="12"/>
        <v>#DIV/0!</v>
      </c>
      <c r="N113" s="284">
        <f t="shared" si="13"/>
        <v>0</v>
      </c>
      <c r="O113" s="285">
        <f>IF(K113="nio",0,IF(K113&gt;0,VLOOKUP(G113,'3-Productie normen'!A:K,VLOOKUP(K113,'3-Productie normen'!$B$35:$C$41,2,FALSE),FALSE)))/VLOOKUP(B113,'2-Kosten per locatie'!$A$12:$C$14,3,FALSE)</f>
        <v>0</v>
      </c>
      <c r="P113" s="285">
        <f t="shared" si="14"/>
        <v>0</v>
      </c>
      <c r="Q113" s="286"/>
      <c r="S113" s="287">
        <f t="shared" si="15"/>
        <v>2678</v>
      </c>
    </row>
    <row r="114" spans="1:19" ht="14.1" customHeight="1">
      <c r="A114" s="37">
        <v>114</v>
      </c>
      <c r="B114" s="250" t="s">
        <v>37</v>
      </c>
      <c r="C114" s="250" t="s">
        <v>125</v>
      </c>
      <c r="D114" s="211" t="s">
        <v>126</v>
      </c>
      <c r="E114" s="48" t="s">
        <v>288</v>
      </c>
      <c r="F114" s="398" t="s">
        <v>118</v>
      </c>
      <c r="G114" s="265" t="s">
        <v>57</v>
      </c>
      <c r="H114" s="265" t="s">
        <v>124</v>
      </c>
      <c r="I114" s="281">
        <v>13.39</v>
      </c>
      <c r="J114" s="282">
        <f t="shared" si="11"/>
        <v>200</v>
      </c>
      <c r="K114" s="283">
        <v>200</v>
      </c>
      <c r="L114" s="283"/>
      <c r="M114" s="284" t="e">
        <f t="shared" si="12"/>
        <v>#DIV/0!</v>
      </c>
      <c r="N114" s="284">
        <f t="shared" si="13"/>
        <v>0</v>
      </c>
      <c r="O114" s="285">
        <f>IF(K114="nio",0,IF(K114&gt;0,VLOOKUP(G114,'3-Productie normen'!A:K,VLOOKUP(K114,'3-Productie normen'!$B$35:$C$41,2,FALSE),FALSE)))/VLOOKUP(B114,'2-Kosten per locatie'!$A$12:$C$14,3,FALSE)</f>
        <v>0</v>
      </c>
      <c r="P114" s="285">
        <f t="shared" si="14"/>
        <v>0</v>
      </c>
      <c r="Q114" s="286"/>
      <c r="S114" s="287">
        <f t="shared" si="15"/>
        <v>2678</v>
      </c>
    </row>
    <row r="115" spans="1:19" ht="14.1" customHeight="1">
      <c r="A115" s="37">
        <v>115</v>
      </c>
      <c r="B115" s="250" t="s">
        <v>37</v>
      </c>
      <c r="C115" s="250" t="s">
        <v>125</v>
      </c>
      <c r="D115" s="211" t="s">
        <v>126</v>
      </c>
      <c r="E115" s="48" t="s">
        <v>289</v>
      </c>
      <c r="F115" s="398" t="s">
        <v>282</v>
      </c>
      <c r="G115" s="265" t="s">
        <v>48</v>
      </c>
      <c r="H115" s="265" t="s">
        <v>124</v>
      </c>
      <c r="I115" s="281">
        <v>20.05</v>
      </c>
      <c r="J115" s="282">
        <f t="shared" si="11"/>
        <v>200</v>
      </c>
      <c r="K115" s="283">
        <v>200</v>
      </c>
      <c r="L115" s="283"/>
      <c r="M115" s="284" t="e">
        <f t="shared" si="12"/>
        <v>#DIV/0!</v>
      </c>
      <c r="N115" s="284">
        <f t="shared" si="13"/>
        <v>0</v>
      </c>
      <c r="O115" s="285">
        <f>IF(K115="nio",0,IF(K115&gt;0,VLOOKUP(G115,'3-Productie normen'!A:K,VLOOKUP(K115,'3-Productie normen'!$B$35:$C$41,2,FALSE),FALSE)))/VLOOKUP(B115,'2-Kosten per locatie'!$A$12:$C$14,3,FALSE)</f>
        <v>0</v>
      </c>
      <c r="P115" s="285">
        <f t="shared" si="14"/>
        <v>0</v>
      </c>
      <c r="Q115" s="286"/>
      <c r="S115" s="287">
        <f t="shared" si="15"/>
        <v>4010</v>
      </c>
    </row>
    <row r="116" spans="1:19" ht="14.1" customHeight="1">
      <c r="A116" s="37">
        <v>116</v>
      </c>
      <c r="B116" s="250" t="s">
        <v>37</v>
      </c>
      <c r="C116" s="250" t="s">
        <v>125</v>
      </c>
      <c r="D116" s="211" t="s">
        <v>126</v>
      </c>
      <c r="E116" s="48" t="s">
        <v>290</v>
      </c>
      <c r="F116" s="398" t="s">
        <v>282</v>
      </c>
      <c r="G116" s="265" t="s">
        <v>48</v>
      </c>
      <c r="H116" s="265" t="s">
        <v>124</v>
      </c>
      <c r="I116" s="281">
        <v>8.58</v>
      </c>
      <c r="J116" s="282">
        <f t="shared" si="11"/>
        <v>200</v>
      </c>
      <c r="K116" s="283">
        <v>200</v>
      </c>
      <c r="L116" s="283"/>
      <c r="M116" s="284" t="e">
        <f t="shared" si="12"/>
        <v>#DIV/0!</v>
      </c>
      <c r="N116" s="284">
        <f t="shared" si="13"/>
        <v>0</v>
      </c>
      <c r="O116" s="285">
        <f>IF(K116="nio",0,IF(K116&gt;0,VLOOKUP(G116,'3-Productie normen'!A:K,VLOOKUP(K116,'3-Productie normen'!$B$35:$C$41,2,FALSE),FALSE)))/VLOOKUP(B116,'2-Kosten per locatie'!$A$12:$C$14,3,FALSE)</f>
        <v>0</v>
      </c>
      <c r="P116" s="285">
        <f t="shared" si="14"/>
        <v>0</v>
      </c>
      <c r="Q116" s="286"/>
      <c r="S116" s="287">
        <f t="shared" si="15"/>
        <v>1716</v>
      </c>
    </row>
    <row r="117" spans="1:19" ht="14.1" customHeight="1">
      <c r="A117" s="37">
        <v>117</v>
      </c>
      <c r="B117" s="250" t="s">
        <v>37</v>
      </c>
      <c r="C117" s="250" t="s">
        <v>125</v>
      </c>
      <c r="D117" s="211" t="s">
        <v>126</v>
      </c>
      <c r="E117" s="48" t="s">
        <v>291</v>
      </c>
      <c r="F117" s="398" t="s">
        <v>292</v>
      </c>
      <c r="G117" s="192" t="s">
        <v>64</v>
      </c>
      <c r="H117" s="265" t="s">
        <v>124</v>
      </c>
      <c r="I117" s="281">
        <v>26.56</v>
      </c>
      <c r="J117" s="282">
        <f t="shared" si="11"/>
        <v>0</v>
      </c>
      <c r="K117" s="283" t="s">
        <v>98</v>
      </c>
      <c r="L117" s="283"/>
      <c r="M117" s="284">
        <f t="shared" si="12"/>
        <v>0</v>
      </c>
      <c r="N117" s="284">
        <f t="shared" si="13"/>
        <v>0</v>
      </c>
      <c r="O117" s="285">
        <f>IF(K117="nio",0,IF(K117&gt;0,VLOOKUP(G117,'3-Productie normen'!A:K,VLOOKUP(K117,'3-Productie normen'!$B$35:$C$41,2,FALSE),FALSE)))/VLOOKUP(B117,'2-Kosten per locatie'!$A$12:$C$14,3,FALSE)</f>
        <v>0</v>
      </c>
      <c r="P117" s="285">
        <f t="shared" si="14"/>
        <v>0</v>
      </c>
      <c r="Q117" s="286"/>
      <c r="S117" s="287">
        <f t="shared" si="15"/>
        <v>0</v>
      </c>
    </row>
    <row r="118" spans="1:19" ht="14.1" customHeight="1">
      <c r="A118" s="37">
        <v>118</v>
      </c>
      <c r="B118" s="250" t="s">
        <v>37</v>
      </c>
      <c r="C118" s="250" t="s">
        <v>125</v>
      </c>
      <c r="D118" s="211" t="s">
        <v>126</v>
      </c>
      <c r="E118" s="48" t="s">
        <v>293</v>
      </c>
      <c r="F118" s="398" t="s">
        <v>282</v>
      </c>
      <c r="G118" s="265" t="s">
        <v>48</v>
      </c>
      <c r="H118" s="265" t="s">
        <v>124</v>
      </c>
      <c r="I118" s="281">
        <v>156.9</v>
      </c>
      <c r="J118" s="282">
        <f t="shared" si="11"/>
        <v>200</v>
      </c>
      <c r="K118" s="283">
        <v>200</v>
      </c>
      <c r="L118" s="283"/>
      <c r="M118" s="284" t="e">
        <f t="shared" si="12"/>
        <v>#DIV/0!</v>
      </c>
      <c r="N118" s="284">
        <f t="shared" si="13"/>
        <v>0</v>
      </c>
      <c r="O118" s="285">
        <f>IF(K118="nio",0,IF(K118&gt;0,VLOOKUP(G118,'3-Productie normen'!A:K,VLOOKUP(K118,'3-Productie normen'!$B$35:$C$41,2,FALSE),FALSE)))/VLOOKUP(B118,'2-Kosten per locatie'!$A$12:$C$14,3,FALSE)</f>
        <v>0</v>
      </c>
      <c r="P118" s="285">
        <f t="shared" si="14"/>
        <v>0</v>
      </c>
      <c r="Q118" s="286"/>
      <c r="S118" s="287">
        <f t="shared" si="15"/>
        <v>31380</v>
      </c>
    </row>
    <row r="119" spans="1:19" ht="14.1" customHeight="1">
      <c r="A119" s="37">
        <v>119</v>
      </c>
      <c r="B119" s="250" t="s">
        <v>37</v>
      </c>
      <c r="C119" s="250" t="s">
        <v>125</v>
      </c>
      <c r="D119" s="211" t="s">
        <v>126</v>
      </c>
      <c r="E119" s="48" t="s">
        <v>294</v>
      </c>
      <c r="F119" s="398" t="s">
        <v>118</v>
      </c>
      <c r="G119" s="265" t="s">
        <v>57</v>
      </c>
      <c r="H119" s="265" t="s">
        <v>124</v>
      </c>
      <c r="I119" s="281">
        <v>37.68</v>
      </c>
      <c r="J119" s="282">
        <f t="shared" si="11"/>
        <v>200</v>
      </c>
      <c r="K119" s="283">
        <v>200</v>
      </c>
      <c r="L119" s="283"/>
      <c r="M119" s="284" t="e">
        <f t="shared" si="12"/>
        <v>#DIV/0!</v>
      </c>
      <c r="N119" s="284">
        <f t="shared" si="13"/>
        <v>0</v>
      </c>
      <c r="O119" s="285">
        <f>IF(K119="nio",0,IF(K119&gt;0,VLOOKUP(G119,'3-Productie normen'!A:K,VLOOKUP(K119,'3-Productie normen'!$B$35:$C$41,2,FALSE),FALSE)))/VLOOKUP(B119,'2-Kosten per locatie'!$A$12:$C$14,3,FALSE)</f>
        <v>0</v>
      </c>
      <c r="P119" s="285">
        <f t="shared" si="14"/>
        <v>0</v>
      </c>
      <c r="Q119" s="286"/>
      <c r="S119" s="287">
        <f t="shared" si="15"/>
        <v>7536</v>
      </c>
    </row>
    <row r="120" spans="1:19" ht="14.1" customHeight="1">
      <c r="A120" s="37">
        <v>120</v>
      </c>
      <c r="B120" s="250" t="s">
        <v>37</v>
      </c>
      <c r="C120" s="250" t="s">
        <v>125</v>
      </c>
      <c r="D120" s="211" t="s">
        <v>126</v>
      </c>
      <c r="E120" s="48" t="s">
        <v>295</v>
      </c>
      <c r="F120" s="398" t="s">
        <v>282</v>
      </c>
      <c r="G120" s="265" t="s">
        <v>48</v>
      </c>
      <c r="H120" s="265" t="s">
        <v>124</v>
      </c>
      <c r="I120" s="281">
        <v>383.38</v>
      </c>
      <c r="J120" s="282">
        <f t="shared" si="11"/>
        <v>200</v>
      </c>
      <c r="K120" s="283">
        <v>200</v>
      </c>
      <c r="L120" s="283"/>
      <c r="M120" s="284" t="e">
        <f t="shared" si="12"/>
        <v>#DIV/0!</v>
      </c>
      <c r="N120" s="284">
        <f t="shared" si="13"/>
        <v>0</v>
      </c>
      <c r="O120" s="285">
        <f>IF(K120="nio",0,IF(K120&gt;0,VLOOKUP(G120,'3-Productie normen'!A:K,VLOOKUP(K120,'3-Productie normen'!$B$35:$C$41,2,FALSE),FALSE)))/VLOOKUP(B120,'2-Kosten per locatie'!$A$12:$C$14,3,FALSE)</f>
        <v>0</v>
      </c>
      <c r="P120" s="285">
        <f t="shared" si="14"/>
        <v>0</v>
      </c>
      <c r="Q120" s="286"/>
      <c r="S120" s="287">
        <f t="shared" si="15"/>
        <v>76676</v>
      </c>
    </row>
    <row r="121" spans="1:19" ht="14.1" customHeight="1">
      <c r="A121" s="37">
        <v>121</v>
      </c>
      <c r="B121" s="250" t="s">
        <v>37</v>
      </c>
      <c r="C121" s="250" t="s">
        <v>125</v>
      </c>
      <c r="D121" s="211" t="s">
        <v>126</v>
      </c>
      <c r="E121" s="48" t="s">
        <v>296</v>
      </c>
      <c r="F121" s="398" t="s">
        <v>297</v>
      </c>
      <c r="G121" s="192" t="s">
        <v>58</v>
      </c>
      <c r="H121" s="265" t="s">
        <v>298</v>
      </c>
      <c r="I121" s="281">
        <v>12.6</v>
      </c>
      <c r="J121" s="282">
        <f t="shared" si="11"/>
        <v>200</v>
      </c>
      <c r="K121" s="288">
        <v>200</v>
      </c>
      <c r="L121" s="283"/>
      <c r="M121" s="284" t="e">
        <f t="shared" si="12"/>
        <v>#DIV/0!</v>
      </c>
      <c r="N121" s="284">
        <f t="shared" si="13"/>
        <v>0</v>
      </c>
      <c r="O121" s="285">
        <f>IF(K121="nio",0,IF(K121&gt;0,VLOOKUP(G121,'3-Productie normen'!A:K,VLOOKUP(K121,'3-Productie normen'!$B$35:$C$41,2,FALSE),FALSE)))/VLOOKUP(B121,'2-Kosten per locatie'!$A$12:$C$14,3,FALSE)</f>
        <v>0</v>
      </c>
      <c r="P121" s="285">
        <f t="shared" si="14"/>
        <v>0</v>
      </c>
      <c r="Q121" s="286"/>
      <c r="S121" s="287">
        <f t="shared" si="15"/>
        <v>2520</v>
      </c>
    </row>
    <row r="122" spans="1:19" ht="14.1" customHeight="1">
      <c r="A122" s="37">
        <v>122</v>
      </c>
      <c r="B122" s="250" t="s">
        <v>37</v>
      </c>
      <c r="C122" s="250" t="s">
        <v>125</v>
      </c>
      <c r="D122" s="211" t="s">
        <v>126</v>
      </c>
      <c r="E122" s="48" t="s">
        <v>299</v>
      </c>
      <c r="F122" s="398" t="s">
        <v>297</v>
      </c>
      <c r="G122" s="192" t="s">
        <v>58</v>
      </c>
      <c r="H122" s="265" t="s">
        <v>298</v>
      </c>
      <c r="I122" s="281">
        <v>12.66</v>
      </c>
      <c r="J122" s="282">
        <f t="shared" si="11"/>
        <v>200</v>
      </c>
      <c r="K122" s="288">
        <v>200</v>
      </c>
      <c r="L122" s="283"/>
      <c r="M122" s="284" t="e">
        <f t="shared" si="12"/>
        <v>#DIV/0!</v>
      </c>
      <c r="N122" s="284">
        <f t="shared" si="13"/>
        <v>0</v>
      </c>
      <c r="O122" s="285">
        <f>IF(K122="nio",0,IF(K122&gt;0,VLOOKUP(G122,'3-Productie normen'!A:K,VLOOKUP(K122,'3-Productie normen'!$B$35:$C$41,2,FALSE),FALSE)))/VLOOKUP(B122,'2-Kosten per locatie'!$A$12:$C$14,3,FALSE)</f>
        <v>0</v>
      </c>
      <c r="P122" s="285">
        <f t="shared" si="14"/>
        <v>0</v>
      </c>
      <c r="Q122" s="286"/>
      <c r="S122" s="287">
        <f t="shared" si="15"/>
        <v>2532</v>
      </c>
    </row>
    <row r="123" spans="1:19" ht="14.1" customHeight="1">
      <c r="A123" s="37">
        <v>123</v>
      </c>
      <c r="B123" s="250" t="s">
        <v>37</v>
      </c>
      <c r="C123" s="250" t="s">
        <v>125</v>
      </c>
      <c r="D123" s="211" t="s">
        <v>126</v>
      </c>
      <c r="E123" s="48" t="s">
        <v>300</v>
      </c>
      <c r="F123" s="398" t="s">
        <v>301</v>
      </c>
      <c r="G123" s="192" t="s">
        <v>58</v>
      </c>
      <c r="H123" s="265" t="s">
        <v>298</v>
      </c>
      <c r="I123" s="281">
        <v>3.74</v>
      </c>
      <c r="J123" s="282">
        <f t="shared" si="11"/>
        <v>200</v>
      </c>
      <c r="K123" s="288">
        <v>200</v>
      </c>
      <c r="L123" s="283"/>
      <c r="M123" s="284" t="e">
        <f t="shared" si="12"/>
        <v>#DIV/0!</v>
      </c>
      <c r="N123" s="284">
        <f t="shared" si="13"/>
        <v>0</v>
      </c>
      <c r="O123" s="285">
        <f>IF(K123="nio",0,IF(K123&gt;0,VLOOKUP(G123,'3-Productie normen'!A:K,VLOOKUP(K123,'3-Productie normen'!$B$35:$C$41,2,FALSE),FALSE)))/VLOOKUP(B123,'2-Kosten per locatie'!$A$12:$C$14,3,FALSE)</f>
        <v>0</v>
      </c>
      <c r="P123" s="285">
        <f t="shared" si="14"/>
        <v>0</v>
      </c>
      <c r="Q123" s="286"/>
      <c r="S123" s="287">
        <f t="shared" si="15"/>
        <v>748</v>
      </c>
    </row>
    <row r="124" spans="1:19" ht="14.1" customHeight="1">
      <c r="A124" s="37">
        <v>124</v>
      </c>
      <c r="B124" s="250" t="s">
        <v>37</v>
      </c>
      <c r="C124" s="250" t="s">
        <v>125</v>
      </c>
      <c r="D124" s="211" t="s">
        <v>126</v>
      </c>
      <c r="E124" s="48" t="s">
        <v>302</v>
      </c>
      <c r="F124" s="398" t="s">
        <v>303</v>
      </c>
      <c r="G124" s="265" t="s">
        <v>57</v>
      </c>
      <c r="H124" s="265" t="s">
        <v>123</v>
      </c>
      <c r="I124" s="281">
        <v>75.03</v>
      </c>
      <c r="J124" s="282">
        <f t="shared" si="11"/>
        <v>200</v>
      </c>
      <c r="K124" s="283">
        <v>200</v>
      </c>
      <c r="L124" s="283"/>
      <c r="M124" s="284" t="e">
        <f t="shared" si="12"/>
        <v>#DIV/0!</v>
      </c>
      <c r="N124" s="284">
        <f t="shared" si="13"/>
        <v>0</v>
      </c>
      <c r="O124" s="285">
        <f>IF(K124="nio",0,IF(K124&gt;0,VLOOKUP(G124,'3-Productie normen'!A:K,VLOOKUP(K124,'3-Productie normen'!$B$35:$C$41,2,FALSE),FALSE)))/VLOOKUP(B124,'2-Kosten per locatie'!$A$12:$C$14,3,FALSE)</f>
        <v>0</v>
      </c>
      <c r="P124" s="285">
        <f t="shared" si="14"/>
        <v>0</v>
      </c>
      <c r="Q124" s="286"/>
      <c r="S124" s="287">
        <f t="shared" si="15"/>
        <v>15006</v>
      </c>
    </row>
    <row r="125" spans="1:19" ht="14.1" customHeight="1">
      <c r="A125" s="37">
        <v>125</v>
      </c>
      <c r="B125" s="250" t="s">
        <v>37</v>
      </c>
      <c r="C125" s="250" t="s">
        <v>125</v>
      </c>
      <c r="D125" s="211" t="s">
        <v>185</v>
      </c>
      <c r="E125" s="48" t="s">
        <v>304</v>
      </c>
      <c r="F125" s="398" t="s">
        <v>305</v>
      </c>
      <c r="G125" s="192" t="s">
        <v>64</v>
      </c>
      <c r="H125" s="265" t="s">
        <v>298</v>
      </c>
      <c r="I125" s="281">
        <v>10.84</v>
      </c>
      <c r="J125" s="282">
        <f t="shared" si="11"/>
        <v>0</v>
      </c>
      <c r="K125" s="288" t="s">
        <v>98</v>
      </c>
      <c r="L125" s="283"/>
      <c r="M125" s="284">
        <f t="shared" si="12"/>
        <v>0</v>
      </c>
      <c r="N125" s="284">
        <f t="shared" si="13"/>
        <v>0</v>
      </c>
      <c r="O125" s="285">
        <f>IF(K125="nio",0,IF(K125&gt;0,VLOOKUP(G125,'3-Productie normen'!A:K,VLOOKUP(K125,'3-Productie normen'!$B$35:$C$41,2,FALSE),FALSE)))/VLOOKUP(B125,'2-Kosten per locatie'!$A$12:$C$14,3,FALSE)</f>
        <v>0</v>
      </c>
      <c r="P125" s="285">
        <f t="shared" si="14"/>
        <v>0</v>
      </c>
      <c r="Q125" s="286"/>
      <c r="S125" s="287">
        <f t="shared" si="15"/>
        <v>0</v>
      </c>
    </row>
    <row r="126" spans="1:19" ht="14.1" customHeight="1">
      <c r="A126" s="37">
        <v>126</v>
      </c>
      <c r="B126" s="250" t="s">
        <v>37</v>
      </c>
      <c r="C126" s="250" t="s">
        <v>125</v>
      </c>
      <c r="D126" s="211" t="s">
        <v>126</v>
      </c>
      <c r="E126" s="48" t="s">
        <v>306</v>
      </c>
      <c r="F126" s="398" t="s">
        <v>180</v>
      </c>
      <c r="G126" s="192" t="s">
        <v>64</v>
      </c>
      <c r="H126" s="265" t="s">
        <v>134</v>
      </c>
      <c r="I126" s="281">
        <v>19.32</v>
      </c>
      <c r="J126" s="282">
        <f t="shared" si="11"/>
        <v>0</v>
      </c>
      <c r="K126" s="283" t="s">
        <v>98</v>
      </c>
      <c r="L126" s="283"/>
      <c r="M126" s="284">
        <f t="shared" si="12"/>
        <v>0</v>
      </c>
      <c r="N126" s="284">
        <f t="shared" si="13"/>
        <v>0</v>
      </c>
      <c r="O126" s="285">
        <f>IF(K126="nio",0,IF(K126&gt;0,VLOOKUP(G126,'3-Productie normen'!A:K,VLOOKUP(K126,'3-Productie normen'!$B$35:$C$41,2,FALSE),FALSE)))/VLOOKUP(B126,'2-Kosten per locatie'!$A$12:$C$14,3,FALSE)</f>
        <v>0</v>
      </c>
      <c r="P126" s="285">
        <f t="shared" si="14"/>
        <v>0</v>
      </c>
      <c r="Q126" s="286"/>
      <c r="S126" s="287">
        <f t="shared" si="15"/>
        <v>0</v>
      </c>
    </row>
    <row r="127" spans="1:19" ht="14.1" customHeight="1">
      <c r="A127" s="37">
        <v>127</v>
      </c>
      <c r="B127" s="250" t="s">
        <v>37</v>
      </c>
      <c r="C127" s="250" t="s">
        <v>125</v>
      </c>
      <c r="D127" s="211" t="s">
        <v>185</v>
      </c>
      <c r="E127" s="48" t="s">
        <v>307</v>
      </c>
      <c r="F127" s="398" t="s">
        <v>308</v>
      </c>
      <c r="G127" s="265" t="s">
        <v>62</v>
      </c>
      <c r="H127" s="265" t="s">
        <v>134</v>
      </c>
      <c r="I127" s="281">
        <v>92.46</v>
      </c>
      <c r="J127" s="282">
        <f t="shared" si="11"/>
        <v>200</v>
      </c>
      <c r="K127" s="283">
        <v>200</v>
      </c>
      <c r="L127" s="283"/>
      <c r="M127" s="284" t="e">
        <f t="shared" si="12"/>
        <v>#DIV/0!</v>
      </c>
      <c r="N127" s="284">
        <f t="shared" si="13"/>
        <v>0</v>
      </c>
      <c r="O127" s="285">
        <f>IF(K127="nio",0,IF(K127&gt;0,VLOOKUP(G127,'3-Productie normen'!A:K,VLOOKUP(K127,'3-Productie normen'!$B$35:$C$41,2,FALSE),FALSE)))/VLOOKUP(B127,'2-Kosten per locatie'!$A$12:$C$14,3,FALSE)</f>
        <v>0</v>
      </c>
      <c r="P127" s="285">
        <f t="shared" si="14"/>
        <v>0</v>
      </c>
      <c r="Q127" s="286"/>
      <c r="S127" s="287">
        <f t="shared" si="15"/>
        <v>18492</v>
      </c>
    </row>
    <row r="128" spans="1:19" ht="14.1" customHeight="1">
      <c r="A128" s="37">
        <v>128</v>
      </c>
      <c r="B128" s="250" t="s">
        <v>37</v>
      </c>
      <c r="C128" s="250" t="s">
        <v>125</v>
      </c>
      <c r="D128" s="211" t="s">
        <v>185</v>
      </c>
      <c r="E128" s="48" t="s">
        <v>309</v>
      </c>
      <c r="F128" s="398" t="s">
        <v>107</v>
      </c>
      <c r="G128" s="192" t="s">
        <v>64</v>
      </c>
      <c r="H128" s="265" t="s">
        <v>134</v>
      </c>
      <c r="I128" s="281">
        <v>5.05</v>
      </c>
      <c r="J128" s="282">
        <f t="shared" si="11"/>
        <v>0</v>
      </c>
      <c r="K128" s="288" t="s">
        <v>98</v>
      </c>
      <c r="L128" s="283"/>
      <c r="M128" s="284">
        <f t="shared" si="12"/>
        <v>0</v>
      </c>
      <c r="N128" s="284">
        <f t="shared" si="13"/>
        <v>0</v>
      </c>
      <c r="O128" s="285">
        <f>IF(K128="nio",0,IF(K128&gt;0,VLOOKUP(G128,'3-Productie normen'!A:K,VLOOKUP(K128,'3-Productie normen'!$B$35:$C$41,2,FALSE),FALSE)))/VLOOKUP(B128,'2-Kosten per locatie'!$A$12:$C$14,3,FALSE)</f>
        <v>0</v>
      </c>
      <c r="P128" s="285">
        <f t="shared" si="14"/>
        <v>0</v>
      </c>
      <c r="Q128" s="286"/>
      <c r="S128" s="287">
        <f t="shared" si="15"/>
        <v>0</v>
      </c>
    </row>
    <row r="129" spans="1:19" ht="14.1" customHeight="1">
      <c r="A129" s="37">
        <v>129</v>
      </c>
      <c r="B129" s="250" t="s">
        <v>37</v>
      </c>
      <c r="C129" s="250" t="s">
        <v>125</v>
      </c>
      <c r="D129" s="211" t="s">
        <v>185</v>
      </c>
      <c r="E129" s="48" t="s">
        <v>310</v>
      </c>
      <c r="F129" s="398" t="s">
        <v>311</v>
      </c>
      <c r="G129" s="265" t="s">
        <v>60</v>
      </c>
      <c r="H129" s="265" t="s">
        <v>134</v>
      </c>
      <c r="I129" s="281">
        <v>11.81</v>
      </c>
      <c r="J129" s="282">
        <f t="shared" si="11"/>
        <v>200</v>
      </c>
      <c r="K129" s="283">
        <v>200</v>
      </c>
      <c r="L129" s="283"/>
      <c r="M129" s="284" t="e">
        <f t="shared" si="12"/>
        <v>#DIV/0!</v>
      </c>
      <c r="N129" s="284">
        <f t="shared" si="13"/>
        <v>0</v>
      </c>
      <c r="O129" s="285">
        <f>IF(K129="nio",0,IF(K129&gt;0,VLOOKUP(G129,'3-Productie normen'!A:K,VLOOKUP(K129,'3-Productie normen'!$B$35:$C$41,2,FALSE),FALSE)))/VLOOKUP(B129,'2-Kosten per locatie'!$A$12:$C$14,3,FALSE)</f>
        <v>0</v>
      </c>
      <c r="P129" s="285">
        <f t="shared" si="14"/>
        <v>0</v>
      </c>
      <c r="Q129" s="286"/>
      <c r="S129" s="287">
        <f t="shared" si="15"/>
        <v>2362</v>
      </c>
    </row>
    <row r="130" spans="1:19" ht="14.1" customHeight="1">
      <c r="A130" s="37">
        <v>130</v>
      </c>
      <c r="B130" s="250" t="s">
        <v>37</v>
      </c>
      <c r="C130" s="250" t="s">
        <v>125</v>
      </c>
      <c r="D130" s="211" t="s">
        <v>185</v>
      </c>
      <c r="E130" s="48" t="s">
        <v>312</v>
      </c>
      <c r="F130" s="398" t="s">
        <v>313</v>
      </c>
      <c r="G130" s="265" t="s">
        <v>62</v>
      </c>
      <c r="H130" s="265" t="s">
        <v>134</v>
      </c>
      <c r="I130" s="281">
        <v>100.21</v>
      </c>
      <c r="J130" s="282">
        <f t="shared" si="11"/>
        <v>200</v>
      </c>
      <c r="K130" s="283">
        <v>200</v>
      </c>
      <c r="L130" s="283"/>
      <c r="M130" s="284" t="e">
        <f t="shared" si="12"/>
        <v>#DIV/0!</v>
      </c>
      <c r="N130" s="284">
        <f t="shared" si="13"/>
        <v>0</v>
      </c>
      <c r="O130" s="285">
        <f>IF(K130="nio",0,IF(K130&gt;0,VLOOKUP(G130,'3-Productie normen'!A:K,VLOOKUP(K130,'3-Productie normen'!$B$35:$C$41,2,FALSE),FALSE)))/VLOOKUP(B130,'2-Kosten per locatie'!$A$12:$C$14,3,FALSE)</f>
        <v>0</v>
      </c>
      <c r="P130" s="285">
        <f t="shared" si="14"/>
        <v>0</v>
      </c>
      <c r="Q130" s="286"/>
      <c r="S130" s="287">
        <f t="shared" si="15"/>
        <v>20042</v>
      </c>
    </row>
    <row r="131" spans="1:19" ht="14.1" customHeight="1">
      <c r="A131" s="37">
        <v>131</v>
      </c>
      <c r="B131" s="250" t="s">
        <v>37</v>
      </c>
      <c r="C131" s="250" t="s">
        <v>125</v>
      </c>
      <c r="D131" s="211" t="s">
        <v>185</v>
      </c>
      <c r="E131" s="48" t="s">
        <v>314</v>
      </c>
      <c r="F131" s="398" t="s">
        <v>311</v>
      </c>
      <c r="G131" s="265" t="s">
        <v>60</v>
      </c>
      <c r="H131" s="265" t="s">
        <v>134</v>
      </c>
      <c r="I131" s="281">
        <v>16.36</v>
      </c>
      <c r="J131" s="282">
        <f t="shared" si="11"/>
        <v>200</v>
      </c>
      <c r="K131" s="283">
        <v>200</v>
      </c>
      <c r="L131" s="283"/>
      <c r="M131" s="284" t="e">
        <f t="shared" si="12"/>
        <v>#DIV/0!</v>
      </c>
      <c r="N131" s="284">
        <f t="shared" si="13"/>
        <v>0</v>
      </c>
      <c r="O131" s="285">
        <f>IF(K131="nio",0,IF(K131&gt;0,VLOOKUP(G131,'3-Productie normen'!A:K,VLOOKUP(K131,'3-Productie normen'!$B$35:$C$41,2,FALSE),FALSE)))/VLOOKUP(B131,'2-Kosten per locatie'!$A$12:$C$14,3,FALSE)</f>
        <v>0</v>
      </c>
      <c r="P131" s="285">
        <f t="shared" si="14"/>
        <v>0</v>
      </c>
      <c r="Q131" s="286"/>
      <c r="S131" s="287">
        <f t="shared" si="15"/>
        <v>3272</v>
      </c>
    </row>
    <row r="132" spans="1:19" ht="14.1" customHeight="1">
      <c r="A132" s="37">
        <v>132</v>
      </c>
      <c r="B132" s="250" t="s">
        <v>37</v>
      </c>
      <c r="C132" s="250" t="s">
        <v>125</v>
      </c>
      <c r="D132" s="211" t="s">
        <v>185</v>
      </c>
      <c r="E132" s="48" t="s">
        <v>315</v>
      </c>
      <c r="F132" s="398" t="s">
        <v>316</v>
      </c>
      <c r="G132" s="265" t="s">
        <v>60</v>
      </c>
      <c r="H132" s="265" t="s">
        <v>134</v>
      </c>
      <c r="I132" s="281">
        <v>16.12</v>
      </c>
      <c r="J132" s="282">
        <f t="shared" si="11"/>
        <v>200</v>
      </c>
      <c r="K132" s="283">
        <v>200</v>
      </c>
      <c r="L132" s="283"/>
      <c r="M132" s="284" t="e">
        <f t="shared" si="12"/>
        <v>#DIV/0!</v>
      </c>
      <c r="N132" s="284">
        <f t="shared" si="13"/>
        <v>0</v>
      </c>
      <c r="O132" s="285">
        <f>IF(K132="nio",0,IF(K132&gt;0,VLOOKUP(G132,'3-Productie normen'!A:K,VLOOKUP(K132,'3-Productie normen'!$B$35:$C$41,2,FALSE),FALSE)))/VLOOKUP(B132,'2-Kosten per locatie'!$A$12:$C$14,3,FALSE)</f>
        <v>0</v>
      </c>
      <c r="P132" s="285">
        <f t="shared" si="14"/>
        <v>0</v>
      </c>
      <c r="Q132" s="286"/>
      <c r="S132" s="287">
        <f t="shared" si="15"/>
        <v>3224</v>
      </c>
    </row>
    <row r="133" spans="1:19" ht="14.1" customHeight="1">
      <c r="A133" s="37">
        <v>133</v>
      </c>
      <c r="B133" s="250" t="s">
        <v>37</v>
      </c>
      <c r="C133" s="250" t="s">
        <v>125</v>
      </c>
      <c r="D133" s="211" t="s">
        <v>185</v>
      </c>
      <c r="E133" s="48" t="s">
        <v>317</v>
      </c>
      <c r="F133" s="398" t="s">
        <v>308</v>
      </c>
      <c r="G133" s="265" t="s">
        <v>62</v>
      </c>
      <c r="H133" s="265" t="s">
        <v>134</v>
      </c>
      <c r="I133" s="281">
        <v>26.62</v>
      </c>
      <c r="J133" s="282">
        <f t="shared" si="11"/>
        <v>200</v>
      </c>
      <c r="K133" s="283">
        <v>200</v>
      </c>
      <c r="L133" s="283"/>
      <c r="M133" s="284" t="e">
        <f t="shared" si="12"/>
        <v>#DIV/0!</v>
      </c>
      <c r="N133" s="284">
        <f t="shared" si="13"/>
        <v>0</v>
      </c>
      <c r="O133" s="285">
        <f>IF(K133="nio",0,IF(K133&gt;0,VLOOKUP(G133,'3-Productie normen'!A:K,VLOOKUP(K133,'3-Productie normen'!$B$35:$C$41,2,FALSE),FALSE)))/VLOOKUP(B133,'2-Kosten per locatie'!$A$12:$C$14,3,FALSE)</f>
        <v>0</v>
      </c>
      <c r="P133" s="285">
        <f t="shared" si="14"/>
        <v>0</v>
      </c>
      <c r="Q133" s="286"/>
      <c r="S133" s="287">
        <f t="shared" si="15"/>
        <v>5324</v>
      </c>
    </row>
    <row r="134" spans="1:19" ht="14.1" customHeight="1">
      <c r="A134" s="37">
        <v>134</v>
      </c>
      <c r="B134" s="250" t="s">
        <v>37</v>
      </c>
      <c r="C134" s="250" t="s">
        <v>125</v>
      </c>
      <c r="D134" s="211" t="s">
        <v>185</v>
      </c>
      <c r="E134" s="48" t="s">
        <v>318</v>
      </c>
      <c r="F134" s="398" t="s">
        <v>152</v>
      </c>
      <c r="G134" s="265" t="s">
        <v>56</v>
      </c>
      <c r="H134" s="265" t="s">
        <v>134</v>
      </c>
      <c r="I134" s="281">
        <v>47.72</v>
      </c>
      <c r="J134" s="282">
        <f t="shared" si="11"/>
        <v>200</v>
      </c>
      <c r="K134" s="283">
        <v>200</v>
      </c>
      <c r="L134" s="283"/>
      <c r="M134" s="284" t="e">
        <f t="shared" si="12"/>
        <v>#DIV/0!</v>
      </c>
      <c r="N134" s="284">
        <f t="shared" si="13"/>
        <v>0</v>
      </c>
      <c r="O134" s="285">
        <f>IF(K134="nio",0,IF(K134&gt;0,VLOOKUP(G134,'3-Productie normen'!A:K,VLOOKUP(K134,'3-Productie normen'!$B$35:$C$41,2,FALSE),FALSE)))/VLOOKUP(B134,'2-Kosten per locatie'!$A$12:$C$14,3,FALSE)</f>
        <v>0</v>
      </c>
      <c r="P134" s="285">
        <f t="shared" si="14"/>
        <v>0</v>
      </c>
      <c r="Q134" s="286"/>
      <c r="S134" s="287">
        <f t="shared" si="15"/>
        <v>9544</v>
      </c>
    </row>
    <row r="135" spans="1:19" ht="14.1" customHeight="1">
      <c r="A135" s="37">
        <v>135</v>
      </c>
      <c r="B135" s="250" t="s">
        <v>37</v>
      </c>
      <c r="C135" s="250" t="s">
        <v>125</v>
      </c>
      <c r="D135" s="211" t="s">
        <v>185</v>
      </c>
      <c r="E135" s="48" t="s">
        <v>319</v>
      </c>
      <c r="F135" s="398" t="s">
        <v>139</v>
      </c>
      <c r="G135" s="265" t="s">
        <v>60</v>
      </c>
      <c r="H135" s="265" t="s">
        <v>134</v>
      </c>
      <c r="I135" s="281">
        <v>24.13</v>
      </c>
      <c r="J135" s="282">
        <f t="shared" si="11"/>
        <v>200</v>
      </c>
      <c r="K135" s="283">
        <v>200</v>
      </c>
      <c r="L135" s="283"/>
      <c r="M135" s="284" t="e">
        <f t="shared" si="12"/>
        <v>#DIV/0!</v>
      </c>
      <c r="N135" s="284">
        <f t="shared" si="13"/>
        <v>0</v>
      </c>
      <c r="O135" s="285">
        <f>IF(K135="nio",0,IF(K135&gt;0,VLOOKUP(G135,'3-Productie normen'!A:K,VLOOKUP(K135,'3-Productie normen'!$B$35:$C$41,2,FALSE),FALSE)))/VLOOKUP(B135,'2-Kosten per locatie'!$A$12:$C$14,3,FALSE)</f>
        <v>0</v>
      </c>
      <c r="P135" s="285">
        <f t="shared" si="14"/>
        <v>0</v>
      </c>
      <c r="Q135" s="286"/>
      <c r="S135" s="287">
        <f t="shared" si="15"/>
        <v>4826</v>
      </c>
    </row>
    <row r="136" spans="1:19" ht="14.1" customHeight="1">
      <c r="A136" s="37">
        <v>136</v>
      </c>
      <c r="B136" s="250" t="s">
        <v>37</v>
      </c>
      <c r="C136" s="250" t="s">
        <v>125</v>
      </c>
      <c r="D136" s="211" t="s">
        <v>185</v>
      </c>
      <c r="E136" s="48" t="s">
        <v>320</v>
      </c>
      <c r="F136" s="398" t="s">
        <v>321</v>
      </c>
      <c r="G136" s="192" t="s">
        <v>64</v>
      </c>
      <c r="H136" s="265" t="s">
        <v>134</v>
      </c>
      <c r="I136" s="281">
        <v>16.14</v>
      </c>
      <c r="J136" s="282">
        <f t="shared" si="11"/>
        <v>0</v>
      </c>
      <c r="K136" s="288" t="s">
        <v>98</v>
      </c>
      <c r="L136" s="283"/>
      <c r="M136" s="284">
        <f t="shared" si="12"/>
        <v>0</v>
      </c>
      <c r="N136" s="284">
        <f t="shared" si="13"/>
        <v>0</v>
      </c>
      <c r="O136" s="285">
        <f>IF(K136="nio",0,IF(K136&gt;0,VLOOKUP(G136,'3-Productie normen'!A:K,VLOOKUP(K136,'3-Productie normen'!$B$35:$C$41,2,FALSE),FALSE)))/VLOOKUP(B136,'2-Kosten per locatie'!$A$12:$C$14,3,FALSE)</f>
        <v>0</v>
      </c>
      <c r="P136" s="285">
        <f t="shared" si="14"/>
        <v>0</v>
      </c>
      <c r="Q136" s="286"/>
      <c r="S136" s="287">
        <f t="shared" si="15"/>
        <v>0</v>
      </c>
    </row>
    <row r="137" spans="1:19" ht="14.1" customHeight="1">
      <c r="A137" s="37">
        <v>137</v>
      </c>
      <c r="B137" s="250" t="s">
        <v>37</v>
      </c>
      <c r="C137" s="250" t="s">
        <v>125</v>
      </c>
      <c r="D137" s="211" t="s">
        <v>185</v>
      </c>
      <c r="E137" s="48" t="s">
        <v>322</v>
      </c>
      <c r="F137" s="398" t="s">
        <v>323</v>
      </c>
      <c r="G137" s="265" t="s">
        <v>62</v>
      </c>
      <c r="H137" s="265" t="s">
        <v>134</v>
      </c>
      <c r="I137" s="281">
        <v>97.39</v>
      </c>
      <c r="J137" s="282">
        <f t="shared" si="11"/>
        <v>200</v>
      </c>
      <c r="K137" s="283">
        <v>200</v>
      </c>
      <c r="L137" s="283"/>
      <c r="M137" s="284" t="e">
        <f t="shared" si="12"/>
        <v>#DIV/0!</v>
      </c>
      <c r="N137" s="284">
        <f t="shared" si="13"/>
        <v>0</v>
      </c>
      <c r="O137" s="285">
        <f>IF(K137="nio",0,IF(K137&gt;0,VLOOKUP(G137,'3-Productie normen'!A:K,VLOOKUP(K137,'3-Productie normen'!$B$35:$C$41,2,FALSE),FALSE)))/VLOOKUP(B137,'2-Kosten per locatie'!$A$12:$C$14,3,FALSE)</f>
        <v>0</v>
      </c>
      <c r="P137" s="285">
        <f t="shared" si="14"/>
        <v>0</v>
      </c>
      <c r="Q137" s="286"/>
      <c r="S137" s="287">
        <f t="shared" si="15"/>
        <v>19478</v>
      </c>
    </row>
    <row r="138" spans="1:19" ht="14.1" customHeight="1">
      <c r="A138" s="37">
        <v>138</v>
      </c>
      <c r="B138" s="250" t="s">
        <v>37</v>
      </c>
      <c r="C138" s="250" t="s">
        <v>125</v>
      </c>
      <c r="D138" s="211" t="s">
        <v>185</v>
      </c>
      <c r="E138" s="48" t="s">
        <v>324</v>
      </c>
      <c r="F138" s="398" t="s">
        <v>323</v>
      </c>
      <c r="G138" s="265" t="s">
        <v>62</v>
      </c>
      <c r="H138" s="265" t="s">
        <v>134</v>
      </c>
      <c r="I138" s="281">
        <v>90.33</v>
      </c>
      <c r="J138" s="282">
        <f t="shared" si="11"/>
        <v>200</v>
      </c>
      <c r="K138" s="283">
        <v>200</v>
      </c>
      <c r="L138" s="283"/>
      <c r="M138" s="284" t="e">
        <f t="shared" si="12"/>
        <v>#DIV/0!</v>
      </c>
      <c r="N138" s="284">
        <f t="shared" si="13"/>
        <v>0</v>
      </c>
      <c r="O138" s="285">
        <f>IF(K138="nio",0,IF(K138&gt;0,VLOOKUP(G138,'3-Productie normen'!A:K,VLOOKUP(K138,'3-Productie normen'!$B$35:$C$41,2,FALSE),FALSE)))/VLOOKUP(B138,'2-Kosten per locatie'!$A$12:$C$14,3,FALSE)</f>
        <v>0</v>
      </c>
      <c r="P138" s="285">
        <f t="shared" si="14"/>
        <v>0</v>
      </c>
      <c r="Q138" s="286"/>
      <c r="S138" s="287">
        <f t="shared" si="15"/>
        <v>18066</v>
      </c>
    </row>
    <row r="139" spans="1:19" ht="14.1" customHeight="1">
      <c r="A139" s="37">
        <v>139</v>
      </c>
      <c r="B139" s="250" t="s">
        <v>37</v>
      </c>
      <c r="C139" s="250" t="s">
        <v>125</v>
      </c>
      <c r="D139" s="211" t="s">
        <v>185</v>
      </c>
      <c r="E139" s="48" t="s">
        <v>325</v>
      </c>
      <c r="F139" s="398" t="s">
        <v>311</v>
      </c>
      <c r="G139" s="265" t="s">
        <v>60</v>
      </c>
      <c r="H139" s="265" t="s">
        <v>134</v>
      </c>
      <c r="I139" s="281">
        <v>16.350000000000001</v>
      </c>
      <c r="J139" s="282">
        <f t="shared" si="11"/>
        <v>200</v>
      </c>
      <c r="K139" s="283">
        <v>200</v>
      </c>
      <c r="L139" s="283"/>
      <c r="M139" s="284" t="e">
        <f t="shared" si="12"/>
        <v>#DIV/0!</v>
      </c>
      <c r="N139" s="284">
        <f t="shared" si="13"/>
        <v>0</v>
      </c>
      <c r="O139" s="285">
        <f>IF(K139="nio",0,IF(K139&gt;0,VLOOKUP(G139,'3-Productie normen'!A:K,VLOOKUP(K139,'3-Productie normen'!$B$35:$C$41,2,FALSE),FALSE)))/VLOOKUP(B139,'2-Kosten per locatie'!$A$12:$C$14,3,FALSE)</f>
        <v>0</v>
      </c>
      <c r="P139" s="285">
        <f t="shared" si="14"/>
        <v>0</v>
      </c>
      <c r="Q139" s="286"/>
      <c r="S139" s="287">
        <f t="shared" si="15"/>
        <v>3270.0000000000005</v>
      </c>
    </row>
    <row r="140" spans="1:19" ht="14.1" customHeight="1">
      <c r="A140" s="37">
        <v>140</v>
      </c>
      <c r="B140" s="250" t="s">
        <v>37</v>
      </c>
      <c r="C140" s="250" t="s">
        <v>125</v>
      </c>
      <c r="D140" s="211" t="s">
        <v>185</v>
      </c>
      <c r="E140" s="48" t="s">
        <v>326</v>
      </c>
      <c r="F140" s="398" t="s">
        <v>327</v>
      </c>
      <c r="G140" s="265" t="s">
        <v>60</v>
      </c>
      <c r="H140" s="265" t="s">
        <v>134</v>
      </c>
      <c r="I140" s="281">
        <v>12.3</v>
      </c>
      <c r="J140" s="282">
        <f t="shared" si="11"/>
        <v>200</v>
      </c>
      <c r="K140" s="283">
        <v>200</v>
      </c>
      <c r="L140" s="283"/>
      <c r="M140" s="284" t="e">
        <f t="shared" si="12"/>
        <v>#DIV/0!</v>
      </c>
      <c r="N140" s="284">
        <f t="shared" si="13"/>
        <v>0</v>
      </c>
      <c r="O140" s="285">
        <f>IF(K140="nio",0,IF(K140&gt;0,VLOOKUP(G140,'3-Productie normen'!A:K,VLOOKUP(K140,'3-Productie normen'!$B$35:$C$41,2,FALSE),FALSE)))/VLOOKUP(B140,'2-Kosten per locatie'!$A$12:$C$14,3,FALSE)</f>
        <v>0</v>
      </c>
      <c r="P140" s="285">
        <f t="shared" si="14"/>
        <v>0</v>
      </c>
      <c r="Q140" s="286"/>
      <c r="S140" s="287">
        <f t="shared" si="15"/>
        <v>2460</v>
      </c>
    </row>
    <row r="141" spans="1:19" ht="14.1" customHeight="1">
      <c r="A141" s="37">
        <v>141</v>
      </c>
      <c r="B141" s="250" t="s">
        <v>37</v>
      </c>
      <c r="C141" s="250" t="s">
        <v>125</v>
      </c>
      <c r="D141" s="211" t="s">
        <v>185</v>
      </c>
      <c r="E141" s="48" t="s">
        <v>328</v>
      </c>
      <c r="F141" s="398" t="s">
        <v>329</v>
      </c>
      <c r="G141" s="265" t="s">
        <v>60</v>
      </c>
      <c r="H141" s="265" t="s">
        <v>134</v>
      </c>
      <c r="I141" s="281">
        <v>16.14</v>
      </c>
      <c r="J141" s="282">
        <f t="shared" si="11"/>
        <v>200</v>
      </c>
      <c r="K141" s="283">
        <v>200</v>
      </c>
      <c r="L141" s="283"/>
      <c r="M141" s="284" t="e">
        <f t="shared" si="12"/>
        <v>#DIV/0!</v>
      </c>
      <c r="N141" s="284">
        <f t="shared" si="13"/>
        <v>0</v>
      </c>
      <c r="O141" s="285">
        <f>IF(K141="nio",0,IF(K141&gt;0,VLOOKUP(G141,'3-Productie normen'!A:K,VLOOKUP(K141,'3-Productie normen'!$B$35:$C$41,2,FALSE),FALSE)))/VLOOKUP(B141,'2-Kosten per locatie'!$A$12:$C$14,3,FALSE)</f>
        <v>0</v>
      </c>
      <c r="P141" s="285">
        <f t="shared" si="14"/>
        <v>0</v>
      </c>
      <c r="Q141" s="286"/>
      <c r="S141" s="287">
        <f t="shared" si="15"/>
        <v>3228</v>
      </c>
    </row>
    <row r="142" spans="1:19" ht="14.1" customHeight="1">
      <c r="A142" s="37">
        <v>142</v>
      </c>
      <c r="B142" s="250" t="s">
        <v>37</v>
      </c>
      <c r="C142" s="250" t="s">
        <v>125</v>
      </c>
      <c r="D142" s="211" t="s">
        <v>185</v>
      </c>
      <c r="E142" s="48" t="s">
        <v>330</v>
      </c>
      <c r="F142" s="398" t="s">
        <v>323</v>
      </c>
      <c r="G142" s="265" t="s">
        <v>62</v>
      </c>
      <c r="H142" s="265" t="s">
        <v>134</v>
      </c>
      <c r="I142" s="281">
        <v>97.39</v>
      </c>
      <c r="J142" s="282">
        <f t="shared" si="11"/>
        <v>200</v>
      </c>
      <c r="K142" s="283">
        <v>200</v>
      </c>
      <c r="L142" s="283"/>
      <c r="M142" s="284" t="e">
        <f t="shared" si="12"/>
        <v>#DIV/0!</v>
      </c>
      <c r="N142" s="284">
        <f t="shared" si="13"/>
        <v>0</v>
      </c>
      <c r="O142" s="285">
        <f>IF(K142="nio",0,IF(K142&gt;0,VLOOKUP(G142,'3-Productie normen'!A:K,VLOOKUP(K142,'3-Productie normen'!$B$35:$C$41,2,FALSE),FALSE)))/VLOOKUP(B142,'2-Kosten per locatie'!$A$12:$C$14,3,FALSE)</f>
        <v>0</v>
      </c>
      <c r="P142" s="285">
        <f t="shared" si="14"/>
        <v>0</v>
      </c>
      <c r="Q142" s="286"/>
      <c r="S142" s="287">
        <f t="shared" si="15"/>
        <v>19478</v>
      </c>
    </row>
    <row r="143" spans="1:19" ht="14.1" customHeight="1">
      <c r="A143" s="37">
        <v>143</v>
      </c>
      <c r="B143" s="250" t="s">
        <v>37</v>
      </c>
      <c r="C143" s="250" t="s">
        <v>125</v>
      </c>
      <c r="D143" s="211" t="s">
        <v>185</v>
      </c>
      <c r="E143" s="48" t="s">
        <v>331</v>
      </c>
      <c r="F143" s="398" t="s">
        <v>332</v>
      </c>
      <c r="G143" s="265" t="s">
        <v>62</v>
      </c>
      <c r="H143" s="265" t="s">
        <v>134</v>
      </c>
      <c r="I143" s="281">
        <v>90.34</v>
      </c>
      <c r="J143" s="282">
        <f t="shared" si="11"/>
        <v>200</v>
      </c>
      <c r="K143" s="283">
        <v>200</v>
      </c>
      <c r="L143" s="283"/>
      <c r="M143" s="284" t="e">
        <f t="shared" si="12"/>
        <v>#DIV/0!</v>
      </c>
      <c r="N143" s="284">
        <f t="shared" si="13"/>
        <v>0</v>
      </c>
      <c r="O143" s="285">
        <f>IF(K143="nio",0,IF(K143&gt;0,VLOOKUP(G143,'3-Productie normen'!A:K,VLOOKUP(K143,'3-Productie normen'!$B$35:$C$41,2,FALSE),FALSE)))/VLOOKUP(B143,'2-Kosten per locatie'!$A$12:$C$14,3,FALSE)</f>
        <v>0</v>
      </c>
      <c r="P143" s="285">
        <f t="shared" si="14"/>
        <v>0</v>
      </c>
      <c r="Q143" s="286"/>
      <c r="S143" s="287">
        <f t="shared" si="15"/>
        <v>18068</v>
      </c>
    </row>
    <row r="144" spans="1:19" ht="14.1" customHeight="1">
      <c r="A144" s="37">
        <v>144</v>
      </c>
      <c r="B144" s="250" t="s">
        <v>37</v>
      </c>
      <c r="C144" s="250" t="s">
        <v>125</v>
      </c>
      <c r="D144" s="211" t="s">
        <v>185</v>
      </c>
      <c r="E144" s="48" t="s">
        <v>333</v>
      </c>
      <c r="F144" s="398" t="s">
        <v>311</v>
      </c>
      <c r="G144" s="265" t="s">
        <v>60</v>
      </c>
      <c r="H144" s="265" t="s">
        <v>134</v>
      </c>
      <c r="I144" s="281">
        <v>16.350000000000001</v>
      </c>
      <c r="J144" s="282">
        <f t="shared" si="11"/>
        <v>200</v>
      </c>
      <c r="K144" s="283">
        <v>200</v>
      </c>
      <c r="L144" s="283"/>
      <c r="M144" s="284" t="e">
        <f t="shared" si="12"/>
        <v>#DIV/0!</v>
      </c>
      <c r="N144" s="284">
        <f t="shared" si="13"/>
        <v>0</v>
      </c>
      <c r="O144" s="285">
        <f>IF(K144="nio",0,IF(K144&gt;0,VLOOKUP(G144,'3-Productie normen'!A:K,VLOOKUP(K144,'3-Productie normen'!$B$35:$C$41,2,FALSE),FALSE)))/VLOOKUP(B144,'2-Kosten per locatie'!$A$12:$C$14,3,FALSE)</f>
        <v>0</v>
      </c>
      <c r="P144" s="285">
        <f t="shared" si="14"/>
        <v>0</v>
      </c>
      <c r="Q144" s="286"/>
      <c r="S144" s="287">
        <f t="shared" si="15"/>
        <v>3270.0000000000005</v>
      </c>
    </row>
    <row r="145" spans="1:19" ht="14.1" customHeight="1">
      <c r="A145" s="37">
        <v>145</v>
      </c>
      <c r="B145" s="250" t="s">
        <v>37</v>
      </c>
      <c r="C145" s="250" t="s">
        <v>125</v>
      </c>
      <c r="D145" s="211" t="s">
        <v>185</v>
      </c>
      <c r="E145" s="48" t="s">
        <v>334</v>
      </c>
      <c r="F145" s="398" t="s">
        <v>149</v>
      </c>
      <c r="G145" s="265" t="s">
        <v>60</v>
      </c>
      <c r="H145" s="265" t="s">
        <v>134</v>
      </c>
      <c r="I145" s="281">
        <v>16.5</v>
      </c>
      <c r="J145" s="282">
        <f t="shared" si="11"/>
        <v>200</v>
      </c>
      <c r="K145" s="283">
        <v>200</v>
      </c>
      <c r="L145" s="283"/>
      <c r="M145" s="284" t="e">
        <f t="shared" si="12"/>
        <v>#DIV/0!</v>
      </c>
      <c r="N145" s="284">
        <f t="shared" si="13"/>
        <v>0</v>
      </c>
      <c r="O145" s="285">
        <f>IF(K145="nio",0,IF(K145&gt;0,VLOOKUP(G145,'3-Productie normen'!A:K,VLOOKUP(K145,'3-Productie normen'!$B$35:$C$41,2,FALSE),FALSE)))/VLOOKUP(B145,'2-Kosten per locatie'!$A$12:$C$14,3,FALSE)</f>
        <v>0</v>
      </c>
      <c r="P145" s="285">
        <f t="shared" si="14"/>
        <v>0</v>
      </c>
      <c r="Q145" s="286"/>
      <c r="S145" s="287">
        <f t="shared" si="15"/>
        <v>3300</v>
      </c>
    </row>
    <row r="146" spans="1:19" ht="14.1" customHeight="1">
      <c r="A146" s="37">
        <v>146</v>
      </c>
      <c r="B146" s="250" t="s">
        <v>37</v>
      </c>
      <c r="C146" s="250" t="s">
        <v>125</v>
      </c>
      <c r="D146" s="211" t="s">
        <v>185</v>
      </c>
      <c r="E146" s="48" t="s">
        <v>335</v>
      </c>
      <c r="F146" s="398" t="s">
        <v>152</v>
      </c>
      <c r="G146" s="265" t="s">
        <v>56</v>
      </c>
      <c r="H146" s="265" t="s">
        <v>134</v>
      </c>
      <c r="I146" s="281">
        <v>46.57</v>
      </c>
      <c r="J146" s="282">
        <f t="shared" si="11"/>
        <v>200</v>
      </c>
      <c r="K146" s="283">
        <v>200</v>
      </c>
      <c r="L146" s="283"/>
      <c r="M146" s="284" t="e">
        <f t="shared" si="12"/>
        <v>#DIV/0!</v>
      </c>
      <c r="N146" s="284">
        <f t="shared" si="13"/>
        <v>0</v>
      </c>
      <c r="O146" s="285">
        <f>IF(K146="nio",0,IF(K146&gt;0,VLOOKUP(G146,'3-Productie normen'!A:K,VLOOKUP(K146,'3-Productie normen'!$B$35:$C$41,2,FALSE),FALSE)))/VLOOKUP(B146,'2-Kosten per locatie'!$A$12:$C$14,3,FALSE)</f>
        <v>0</v>
      </c>
      <c r="P146" s="285">
        <f t="shared" si="14"/>
        <v>0</v>
      </c>
      <c r="Q146" s="286"/>
      <c r="S146" s="287">
        <f t="shared" si="15"/>
        <v>9314</v>
      </c>
    </row>
    <row r="147" spans="1:19" ht="14.1" customHeight="1">
      <c r="A147" s="37">
        <v>147</v>
      </c>
      <c r="B147" s="250" t="s">
        <v>37</v>
      </c>
      <c r="C147" s="250" t="s">
        <v>125</v>
      </c>
      <c r="D147" s="211" t="s">
        <v>185</v>
      </c>
      <c r="E147" s="48" t="s">
        <v>336</v>
      </c>
      <c r="F147" s="398" t="s">
        <v>139</v>
      </c>
      <c r="G147" s="265" t="s">
        <v>60</v>
      </c>
      <c r="H147" s="265" t="s">
        <v>134</v>
      </c>
      <c r="I147" s="281">
        <v>25.42</v>
      </c>
      <c r="J147" s="282">
        <f t="shared" si="11"/>
        <v>200</v>
      </c>
      <c r="K147" s="283">
        <v>200</v>
      </c>
      <c r="L147" s="283"/>
      <c r="M147" s="284" t="e">
        <f t="shared" si="12"/>
        <v>#DIV/0!</v>
      </c>
      <c r="N147" s="284">
        <f t="shared" si="13"/>
        <v>0</v>
      </c>
      <c r="O147" s="285">
        <f>IF(K147="nio",0,IF(K147&gt;0,VLOOKUP(G147,'3-Productie normen'!A:K,VLOOKUP(K147,'3-Productie normen'!$B$35:$C$41,2,FALSE),FALSE)))/VLOOKUP(B147,'2-Kosten per locatie'!$A$12:$C$14,3,FALSE)</f>
        <v>0</v>
      </c>
      <c r="P147" s="285">
        <f t="shared" si="14"/>
        <v>0</v>
      </c>
      <c r="Q147" s="286"/>
      <c r="S147" s="287">
        <f t="shared" si="15"/>
        <v>5084</v>
      </c>
    </row>
    <row r="148" spans="1:19" ht="14.1" customHeight="1">
      <c r="A148" s="37">
        <v>148</v>
      </c>
      <c r="B148" s="250" t="s">
        <v>37</v>
      </c>
      <c r="C148" s="250" t="s">
        <v>125</v>
      </c>
      <c r="D148" s="211" t="s">
        <v>185</v>
      </c>
      <c r="E148" s="48" t="s">
        <v>337</v>
      </c>
      <c r="F148" s="398" t="s">
        <v>338</v>
      </c>
      <c r="G148" s="265" t="s">
        <v>62</v>
      </c>
      <c r="H148" s="265" t="s">
        <v>134</v>
      </c>
      <c r="I148" s="281">
        <v>76.67</v>
      </c>
      <c r="J148" s="282">
        <f t="shared" si="11"/>
        <v>200</v>
      </c>
      <c r="K148" s="283">
        <v>200</v>
      </c>
      <c r="L148" s="283"/>
      <c r="M148" s="284" t="e">
        <f t="shared" si="12"/>
        <v>#DIV/0!</v>
      </c>
      <c r="N148" s="284">
        <f t="shared" si="13"/>
        <v>0</v>
      </c>
      <c r="O148" s="285">
        <f>IF(K148="nio",0,IF(K148&gt;0,VLOOKUP(G148,'3-Productie normen'!A:K,VLOOKUP(K148,'3-Productie normen'!$B$35:$C$41,2,FALSE),FALSE)))/VLOOKUP(B148,'2-Kosten per locatie'!$A$12:$C$14,3,FALSE)</f>
        <v>0</v>
      </c>
      <c r="P148" s="285">
        <f t="shared" si="14"/>
        <v>0</v>
      </c>
      <c r="Q148" s="286"/>
      <c r="S148" s="287">
        <f t="shared" si="15"/>
        <v>15334</v>
      </c>
    </row>
    <row r="149" spans="1:19" ht="14.1" customHeight="1">
      <c r="A149" s="37">
        <v>149</v>
      </c>
      <c r="B149" s="250" t="s">
        <v>37</v>
      </c>
      <c r="C149" s="250" t="s">
        <v>125</v>
      </c>
      <c r="D149" s="211" t="s">
        <v>185</v>
      </c>
      <c r="E149" s="48" t="s">
        <v>339</v>
      </c>
      <c r="F149" s="398" t="s">
        <v>340</v>
      </c>
      <c r="G149" s="265" t="s">
        <v>62</v>
      </c>
      <c r="H149" s="265" t="s">
        <v>134</v>
      </c>
      <c r="I149" s="281">
        <v>131.44999999999999</v>
      </c>
      <c r="J149" s="282">
        <f t="shared" si="11"/>
        <v>200</v>
      </c>
      <c r="K149" s="283">
        <v>200</v>
      </c>
      <c r="L149" s="283"/>
      <c r="M149" s="284" t="e">
        <f t="shared" si="12"/>
        <v>#DIV/0!</v>
      </c>
      <c r="N149" s="284">
        <f t="shared" si="13"/>
        <v>0</v>
      </c>
      <c r="O149" s="285">
        <f>IF(K149="nio",0,IF(K149&gt;0,VLOOKUP(G149,'3-Productie normen'!A:K,VLOOKUP(K149,'3-Productie normen'!$B$35:$C$41,2,FALSE),FALSE)))/VLOOKUP(B149,'2-Kosten per locatie'!$A$12:$C$14,3,FALSE)</f>
        <v>0</v>
      </c>
      <c r="P149" s="285">
        <f t="shared" si="14"/>
        <v>0</v>
      </c>
      <c r="Q149" s="286"/>
      <c r="S149" s="287">
        <f t="shared" si="15"/>
        <v>26289.999999999996</v>
      </c>
    </row>
    <row r="150" spans="1:19" ht="14.1" customHeight="1">
      <c r="A150" s="37">
        <v>150</v>
      </c>
      <c r="B150" s="250" t="s">
        <v>37</v>
      </c>
      <c r="C150" s="250" t="s">
        <v>125</v>
      </c>
      <c r="D150" s="211" t="s">
        <v>185</v>
      </c>
      <c r="E150" s="48" t="s">
        <v>341</v>
      </c>
      <c r="F150" s="398" t="s">
        <v>342</v>
      </c>
      <c r="G150" s="265" t="s">
        <v>60</v>
      </c>
      <c r="H150" s="265" t="s">
        <v>134</v>
      </c>
      <c r="I150" s="281">
        <v>19.82</v>
      </c>
      <c r="J150" s="282">
        <f t="shared" si="11"/>
        <v>200</v>
      </c>
      <c r="K150" s="283">
        <v>200</v>
      </c>
      <c r="L150" s="283"/>
      <c r="M150" s="284" t="e">
        <f t="shared" si="12"/>
        <v>#DIV/0!</v>
      </c>
      <c r="N150" s="284">
        <f t="shared" si="13"/>
        <v>0</v>
      </c>
      <c r="O150" s="285">
        <f>IF(K150="nio",0,IF(K150&gt;0,VLOOKUP(G150,'3-Productie normen'!A:K,VLOOKUP(K150,'3-Productie normen'!$B$35:$C$41,2,FALSE),FALSE)))/VLOOKUP(B150,'2-Kosten per locatie'!$A$12:$C$14,3,FALSE)</f>
        <v>0</v>
      </c>
      <c r="P150" s="285">
        <f t="shared" si="14"/>
        <v>0</v>
      </c>
      <c r="Q150" s="286"/>
      <c r="S150" s="287">
        <f t="shared" si="15"/>
        <v>3964</v>
      </c>
    </row>
    <row r="151" spans="1:19" ht="14.1" customHeight="1">
      <c r="A151" s="37">
        <v>151</v>
      </c>
      <c r="B151" s="250" t="s">
        <v>37</v>
      </c>
      <c r="C151" s="250" t="s">
        <v>125</v>
      </c>
      <c r="D151" s="211" t="s">
        <v>185</v>
      </c>
      <c r="E151" s="48" t="s">
        <v>343</v>
      </c>
      <c r="F151" s="398" t="s">
        <v>344</v>
      </c>
      <c r="G151" s="265" t="s">
        <v>60</v>
      </c>
      <c r="H151" s="265" t="s">
        <v>134</v>
      </c>
      <c r="I151" s="281">
        <v>47.37</v>
      </c>
      <c r="J151" s="282">
        <f t="shared" si="11"/>
        <v>200</v>
      </c>
      <c r="K151" s="283">
        <v>200</v>
      </c>
      <c r="L151" s="283"/>
      <c r="M151" s="284" t="e">
        <f t="shared" si="12"/>
        <v>#DIV/0!</v>
      </c>
      <c r="N151" s="284">
        <f t="shared" si="13"/>
        <v>0</v>
      </c>
      <c r="O151" s="285">
        <f>IF(K151="nio",0,IF(K151&gt;0,VLOOKUP(G151,'3-Productie normen'!A:K,VLOOKUP(K151,'3-Productie normen'!$B$35:$C$41,2,FALSE),FALSE)))/VLOOKUP(B151,'2-Kosten per locatie'!$A$12:$C$14,3,FALSE)</f>
        <v>0</v>
      </c>
      <c r="P151" s="285">
        <f t="shared" si="14"/>
        <v>0</v>
      </c>
      <c r="Q151" s="286"/>
      <c r="S151" s="287">
        <f t="shared" si="15"/>
        <v>9474</v>
      </c>
    </row>
    <row r="152" spans="1:19" ht="14.1" customHeight="1">
      <c r="A152" s="37">
        <v>152</v>
      </c>
      <c r="B152" s="250" t="s">
        <v>37</v>
      </c>
      <c r="C152" s="250" t="s">
        <v>125</v>
      </c>
      <c r="D152" s="211" t="s">
        <v>185</v>
      </c>
      <c r="E152" s="48" t="s">
        <v>345</v>
      </c>
      <c r="F152" s="398" t="s">
        <v>346</v>
      </c>
      <c r="G152" s="192" t="s">
        <v>64</v>
      </c>
      <c r="H152" s="265" t="s">
        <v>134</v>
      </c>
      <c r="I152" s="281">
        <v>36.25</v>
      </c>
      <c r="J152" s="282">
        <f t="shared" si="11"/>
        <v>0</v>
      </c>
      <c r="K152" s="288" t="s">
        <v>98</v>
      </c>
      <c r="L152" s="283"/>
      <c r="M152" s="284">
        <f t="shared" si="12"/>
        <v>0</v>
      </c>
      <c r="N152" s="284">
        <f t="shared" si="13"/>
        <v>0</v>
      </c>
      <c r="O152" s="285">
        <f>IF(K152="nio",0,IF(K152&gt;0,VLOOKUP(G152,'3-Productie normen'!A:K,VLOOKUP(K152,'3-Productie normen'!$B$35:$C$41,2,FALSE),FALSE)))/VLOOKUP(B152,'2-Kosten per locatie'!$A$12:$C$14,3,FALSE)</f>
        <v>0</v>
      </c>
      <c r="P152" s="285">
        <f t="shared" si="14"/>
        <v>0</v>
      </c>
      <c r="Q152" s="286"/>
      <c r="S152" s="287">
        <f t="shared" si="15"/>
        <v>0</v>
      </c>
    </row>
    <row r="153" spans="1:19" ht="14.1" customHeight="1">
      <c r="A153" s="37">
        <v>153</v>
      </c>
      <c r="B153" s="250" t="s">
        <v>37</v>
      </c>
      <c r="C153" s="250" t="s">
        <v>125</v>
      </c>
      <c r="D153" s="211" t="s">
        <v>126</v>
      </c>
      <c r="E153" s="48" t="s">
        <v>347</v>
      </c>
      <c r="F153" s="398" t="s">
        <v>180</v>
      </c>
      <c r="G153" s="192" t="s">
        <v>64</v>
      </c>
      <c r="H153" s="265" t="s">
        <v>134</v>
      </c>
      <c r="I153" s="281">
        <v>40.11</v>
      </c>
      <c r="J153" s="282">
        <f t="shared" si="11"/>
        <v>0</v>
      </c>
      <c r="K153" s="283" t="s">
        <v>98</v>
      </c>
      <c r="L153" s="283"/>
      <c r="M153" s="284">
        <f t="shared" si="12"/>
        <v>0</v>
      </c>
      <c r="N153" s="284">
        <f t="shared" si="13"/>
        <v>0</v>
      </c>
      <c r="O153" s="285">
        <f>IF(K153="nio",0,IF(K153&gt;0,VLOOKUP(G153,'3-Productie normen'!A:K,VLOOKUP(K153,'3-Productie normen'!$B$35:$C$41,2,FALSE),FALSE)))/VLOOKUP(B153,'2-Kosten per locatie'!$A$12:$C$14,3,FALSE)</f>
        <v>0</v>
      </c>
      <c r="P153" s="285">
        <f t="shared" si="14"/>
        <v>0</v>
      </c>
      <c r="Q153" s="286"/>
      <c r="S153" s="287">
        <f t="shared" si="15"/>
        <v>0</v>
      </c>
    </row>
    <row r="154" spans="1:19" ht="14.1" customHeight="1">
      <c r="A154" s="37">
        <v>154</v>
      </c>
      <c r="B154" s="250" t="s">
        <v>37</v>
      </c>
      <c r="C154" s="250" t="s">
        <v>125</v>
      </c>
      <c r="D154" s="211" t="s">
        <v>185</v>
      </c>
      <c r="E154" s="48" t="s">
        <v>348</v>
      </c>
      <c r="F154" s="398" t="s">
        <v>349</v>
      </c>
      <c r="G154" s="192" t="s">
        <v>64</v>
      </c>
      <c r="H154" s="265" t="s">
        <v>134</v>
      </c>
      <c r="I154" s="281">
        <v>3.72</v>
      </c>
      <c r="J154" s="282">
        <f t="shared" si="11"/>
        <v>0</v>
      </c>
      <c r="K154" s="283" t="s">
        <v>98</v>
      </c>
      <c r="L154" s="283"/>
      <c r="M154" s="284">
        <f t="shared" si="12"/>
        <v>0</v>
      </c>
      <c r="N154" s="284">
        <f t="shared" si="13"/>
        <v>0</v>
      </c>
      <c r="O154" s="285">
        <f>IF(K154="nio",0,IF(K154&gt;0,VLOOKUP(G154,'3-Productie normen'!A:K,VLOOKUP(K154,'3-Productie normen'!$B$35:$C$41,2,FALSE),FALSE)))/VLOOKUP(B154,'2-Kosten per locatie'!$A$12:$C$14,3,FALSE)</f>
        <v>0</v>
      </c>
      <c r="P154" s="285">
        <f t="shared" si="14"/>
        <v>0</v>
      </c>
      <c r="Q154" s="286"/>
      <c r="S154" s="287">
        <f t="shared" si="15"/>
        <v>0</v>
      </c>
    </row>
    <row r="155" spans="1:19" ht="14.1" customHeight="1">
      <c r="A155" s="37">
        <v>155</v>
      </c>
      <c r="B155" s="250" t="s">
        <v>37</v>
      </c>
      <c r="C155" s="250" t="s">
        <v>125</v>
      </c>
      <c r="D155" s="211" t="s">
        <v>350</v>
      </c>
      <c r="E155" s="48" t="s">
        <v>351</v>
      </c>
      <c r="F155" s="398" t="s">
        <v>99</v>
      </c>
      <c r="G155" s="192" t="s">
        <v>64</v>
      </c>
      <c r="H155" s="265" t="s">
        <v>124</v>
      </c>
      <c r="I155" s="281">
        <v>17.78</v>
      </c>
      <c r="J155" s="282">
        <f t="shared" si="11"/>
        <v>0</v>
      </c>
      <c r="K155" s="283" t="s">
        <v>98</v>
      </c>
      <c r="L155" s="283"/>
      <c r="M155" s="284">
        <f t="shared" si="12"/>
        <v>0</v>
      </c>
      <c r="N155" s="284">
        <f t="shared" si="13"/>
        <v>0</v>
      </c>
      <c r="O155" s="285">
        <f>IF(K155="nio",0,IF(K155&gt;0,VLOOKUP(G155,'3-Productie normen'!A:K,VLOOKUP(K155,'3-Productie normen'!$B$35:$C$41,2,FALSE),FALSE)))/VLOOKUP(B155,'2-Kosten per locatie'!$A$12:$C$14,3,FALSE)</f>
        <v>0</v>
      </c>
      <c r="P155" s="285">
        <f t="shared" si="14"/>
        <v>0</v>
      </c>
      <c r="Q155" s="286"/>
      <c r="S155" s="287">
        <f t="shared" si="15"/>
        <v>0</v>
      </c>
    </row>
    <row r="156" spans="1:19" ht="14.1" customHeight="1">
      <c r="A156" s="37">
        <v>156</v>
      </c>
      <c r="B156" s="250" t="s">
        <v>37</v>
      </c>
      <c r="C156" s="250" t="s">
        <v>125</v>
      </c>
      <c r="D156" s="211" t="s">
        <v>185</v>
      </c>
      <c r="E156" s="48" t="s">
        <v>352</v>
      </c>
      <c r="F156" s="398" t="s">
        <v>353</v>
      </c>
      <c r="G156" s="265" t="s">
        <v>59</v>
      </c>
      <c r="H156" s="265" t="s">
        <v>122</v>
      </c>
      <c r="I156" s="281">
        <v>38.96</v>
      </c>
      <c r="J156" s="282">
        <f t="shared" si="11"/>
        <v>200</v>
      </c>
      <c r="K156" s="283">
        <v>200</v>
      </c>
      <c r="L156" s="283"/>
      <c r="M156" s="284" t="e">
        <f t="shared" si="12"/>
        <v>#DIV/0!</v>
      </c>
      <c r="N156" s="284">
        <f t="shared" si="13"/>
        <v>0</v>
      </c>
      <c r="O156" s="285">
        <f>IF(K156="nio",0,IF(K156&gt;0,VLOOKUP(G156,'3-Productie normen'!A:K,VLOOKUP(K156,'3-Productie normen'!$B$35:$C$41,2,FALSE),FALSE)))/VLOOKUP(B156,'2-Kosten per locatie'!$A$12:$C$14,3,FALSE)</f>
        <v>0</v>
      </c>
      <c r="P156" s="285">
        <f t="shared" si="14"/>
        <v>0</v>
      </c>
      <c r="Q156" s="286"/>
      <c r="S156" s="287">
        <f t="shared" si="15"/>
        <v>7792</v>
      </c>
    </row>
    <row r="157" spans="1:19" ht="14.1" customHeight="1">
      <c r="A157" s="37">
        <v>157</v>
      </c>
      <c r="B157" s="250" t="s">
        <v>37</v>
      </c>
      <c r="C157" s="250" t="s">
        <v>125</v>
      </c>
      <c r="D157" s="211" t="s">
        <v>185</v>
      </c>
      <c r="E157" s="48" t="s">
        <v>354</v>
      </c>
      <c r="F157" s="398" t="s">
        <v>355</v>
      </c>
      <c r="G157" s="265" t="s">
        <v>59</v>
      </c>
      <c r="H157" s="265" t="s">
        <v>122</v>
      </c>
      <c r="I157" s="281">
        <v>53.54</v>
      </c>
      <c r="J157" s="282">
        <f t="shared" si="11"/>
        <v>200</v>
      </c>
      <c r="K157" s="283">
        <v>200</v>
      </c>
      <c r="L157" s="283"/>
      <c r="M157" s="284" t="e">
        <f t="shared" si="12"/>
        <v>#DIV/0!</v>
      </c>
      <c r="N157" s="284">
        <f t="shared" si="13"/>
        <v>0</v>
      </c>
      <c r="O157" s="285">
        <f>IF(K157="nio",0,IF(K157&gt;0,VLOOKUP(G157,'3-Productie normen'!A:K,VLOOKUP(K157,'3-Productie normen'!$B$35:$C$41,2,FALSE),FALSE)))/VLOOKUP(B157,'2-Kosten per locatie'!$A$12:$C$14,3,FALSE)</f>
        <v>0</v>
      </c>
      <c r="P157" s="285">
        <f t="shared" si="14"/>
        <v>0</v>
      </c>
      <c r="Q157" s="286"/>
      <c r="S157" s="287">
        <f t="shared" si="15"/>
        <v>10708</v>
      </c>
    </row>
    <row r="158" spans="1:19" ht="14.1" customHeight="1">
      <c r="A158" s="37">
        <v>158</v>
      </c>
      <c r="B158" s="250" t="s">
        <v>37</v>
      </c>
      <c r="C158" s="250" t="s">
        <v>125</v>
      </c>
      <c r="D158" s="211" t="s">
        <v>185</v>
      </c>
      <c r="E158" s="48" t="s">
        <v>356</v>
      </c>
      <c r="F158" s="398" t="s">
        <v>357</v>
      </c>
      <c r="G158" s="265" t="s">
        <v>59</v>
      </c>
      <c r="H158" s="265" t="s">
        <v>122</v>
      </c>
      <c r="I158" s="281">
        <v>68.31</v>
      </c>
      <c r="J158" s="282">
        <f t="shared" si="11"/>
        <v>200</v>
      </c>
      <c r="K158" s="283">
        <v>200</v>
      </c>
      <c r="L158" s="283"/>
      <c r="M158" s="284" t="e">
        <f t="shared" si="12"/>
        <v>#DIV/0!</v>
      </c>
      <c r="N158" s="284">
        <f t="shared" si="13"/>
        <v>0</v>
      </c>
      <c r="O158" s="285">
        <f>IF(K158="nio",0,IF(K158&gt;0,VLOOKUP(G158,'3-Productie normen'!A:K,VLOOKUP(K158,'3-Productie normen'!$B$35:$C$41,2,FALSE),FALSE)))/VLOOKUP(B158,'2-Kosten per locatie'!$A$12:$C$14,3,FALSE)</f>
        <v>0</v>
      </c>
      <c r="P158" s="285">
        <f t="shared" si="14"/>
        <v>0</v>
      </c>
      <c r="Q158" s="286"/>
      <c r="S158" s="287">
        <f t="shared" si="15"/>
        <v>13662</v>
      </c>
    </row>
    <row r="159" spans="1:19" ht="14.1" customHeight="1">
      <c r="A159" s="37">
        <v>159</v>
      </c>
      <c r="B159" s="250" t="s">
        <v>37</v>
      </c>
      <c r="C159" s="250" t="s">
        <v>125</v>
      </c>
      <c r="D159" s="211" t="s">
        <v>185</v>
      </c>
      <c r="E159" s="48" t="s">
        <v>358</v>
      </c>
      <c r="F159" s="398" t="s">
        <v>359</v>
      </c>
      <c r="G159" s="265" t="s">
        <v>52</v>
      </c>
      <c r="H159" s="265" t="s">
        <v>122</v>
      </c>
      <c r="I159" s="281">
        <v>7.29</v>
      </c>
      <c r="J159" s="282">
        <f t="shared" si="11"/>
        <v>200</v>
      </c>
      <c r="K159" s="283">
        <v>200</v>
      </c>
      <c r="L159" s="283"/>
      <c r="M159" s="284" t="e">
        <f t="shared" si="12"/>
        <v>#DIV/0!</v>
      </c>
      <c r="N159" s="284">
        <f t="shared" si="13"/>
        <v>0</v>
      </c>
      <c r="O159" s="285">
        <f>IF(K159="nio",0,IF(K159&gt;0,VLOOKUP(G159,'3-Productie normen'!A:K,VLOOKUP(K159,'3-Productie normen'!$B$35:$C$41,2,FALSE),FALSE)))/VLOOKUP(B159,'2-Kosten per locatie'!$A$12:$C$14,3,FALSE)</f>
        <v>0</v>
      </c>
      <c r="P159" s="285">
        <f t="shared" si="14"/>
        <v>0</v>
      </c>
      <c r="Q159" s="286"/>
      <c r="S159" s="287">
        <f t="shared" si="15"/>
        <v>1458</v>
      </c>
    </row>
    <row r="160" spans="1:19" ht="14.1" customHeight="1">
      <c r="A160" s="37">
        <v>160</v>
      </c>
      <c r="B160" s="250" t="s">
        <v>37</v>
      </c>
      <c r="C160" s="250" t="s">
        <v>125</v>
      </c>
      <c r="D160" s="211" t="s">
        <v>185</v>
      </c>
      <c r="E160" s="48" t="s">
        <v>360</v>
      </c>
      <c r="F160" s="398" t="s">
        <v>359</v>
      </c>
      <c r="G160" s="265" t="s">
        <v>52</v>
      </c>
      <c r="H160" s="265" t="s">
        <v>122</v>
      </c>
      <c r="I160" s="281">
        <v>7.29</v>
      </c>
      <c r="J160" s="282">
        <f t="shared" si="11"/>
        <v>200</v>
      </c>
      <c r="K160" s="283">
        <v>200</v>
      </c>
      <c r="L160" s="283"/>
      <c r="M160" s="284" t="e">
        <f t="shared" si="12"/>
        <v>#DIV/0!</v>
      </c>
      <c r="N160" s="284">
        <f t="shared" si="13"/>
        <v>0</v>
      </c>
      <c r="O160" s="285">
        <f>IF(K160="nio",0,IF(K160&gt;0,VLOOKUP(G160,'3-Productie normen'!A:K,VLOOKUP(K160,'3-Productie normen'!$B$35:$C$41,2,FALSE),FALSE)))/VLOOKUP(B160,'2-Kosten per locatie'!$A$12:$C$14,3,FALSE)</f>
        <v>0</v>
      </c>
      <c r="P160" s="285">
        <f t="shared" si="14"/>
        <v>0</v>
      </c>
      <c r="Q160" s="286"/>
      <c r="S160" s="287">
        <f t="shared" si="15"/>
        <v>1458</v>
      </c>
    </row>
    <row r="161" spans="1:19" ht="14.1" customHeight="1">
      <c r="A161" s="37">
        <v>161</v>
      </c>
      <c r="B161" s="250" t="s">
        <v>37</v>
      </c>
      <c r="C161" s="250" t="s">
        <v>125</v>
      </c>
      <c r="D161" s="211" t="s">
        <v>185</v>
      </c>
      <c r="E161" s="48" t="s">
        <v>361</v>
      </c>
      <c r="F161" s="398" t="s">
        <v>357</v>
      </c>
      <c r="G161" s="265" t="s">
        <v>59</v>
      </c>
      <c r="H161" s="265" t="s">
        <v>122</v>
      </c>
      <c r="I161" s="281">
        <v>76.959999999999994</v>
      </c>
      <c r="J161" s="282">
        <f t="shared" ref="J161:J224" si="16">SUM(K161:L161)</f>
        <v>200</v>
      </c>
      <c r="K161" s="283">
        <v>200</v>
      </c>
      <c r="L161" s="283"/>
      <c r="M161" s="284" t="e">
        <f t="shared" ref="M161:M224" si="17">IF(K161="nio",0,IF(K161&gt;0,K161*I161/O161,0))</f>
        <v>#DIV/0!</v>
      </c>
      <c r="N161" s="284">
        <f t="shared" ref="N161:N224" si="18">IF(L161&gt;0,L161*I161/P161,0)</f>
        <v>0</v>
      </c>
      <c r="O161" s="285">
        <f>IF(K161="nio",0,IF(K161&gt;0,VLOOKUP(G161,'3-Productie normen'!A:K,VLOOKUP(K161,'3-Productie normen'!$B$35:$C$41,2,FALSE),FALSE)))/VLOOKUP(B161,'2-Kosten per locatie'!$A$12:$C$14,3,FALSE)</f>
        <v>0</v>
      </c>
      <c r="P161" s="285">
        <f t="shared" ref="P161:P224" si="19">IF(L161&gt;0,O161*$P$8,0)</f>
        <v>0</v>
      </c>
      <c r="Q161" s="286"/>
      <c r="S161" s="287">
        <f t="shared" si="15"/>
        <v>15391.999999999998</v>
      </c>
    </row>
    <row r="162" spans="1:19" ht="14.1" customHeight="1">
      <c r="A162" s="37">
        <v>162</v>
      </c>
      <c r="B162" s="250" t="s">
        <v>37</v>
      </c>
      <c r="C162" s="250" t="s">
        <v>125</v>
      </c>
      <c r="D162" s="211" t="s">
        <v>185</v>
      </c>
      <c r="E162" s="48" t="s">
        <v>362</v>
      </c>
      <c r="F162" s="398" t="s">
        <v>357</v>
      </c>
      <c r="G162" s="265" t="s">
        <v>59</v>
      </c>
      <c r="H162" s="265" t="s">
        <v>122</v>
      </c>
      <c r="I162" s="281">
        <v>68.31</v>
      </c>
      <c r="J162" s="282">
        <f t="shared" si="16"/>
        <v>200</v>
      </c>
      <c r="K162" s="283">
        <v>200</v>
      </c>
      <c r="L162" s="283"/>
      <c r="M162" s="284" t="e">
        <f t="shared" si="17"/>
        <v>#DIV/0!</v>
      </c>
      <c r="N162" s="284">
        <f t="shared" si="18"/>
        <v>0</v>
      </c>
      <c r="O162" s="285">
        <f>IF(K162="nio",0,IF(K162&gt;0,VLOOKUP(G162,'3-Productie normen'!A:K,VLOOKUP(K162,'3-Productie normen'!$B$35:$C$41,2,FALSE),FALSE)))/VLOOKUP(B162,'2-Kosten per locatie'!$A$12:$C$14,3,FALSE)</f>
        <v>0</v>
      </c>
      <c r="P162" s="285">
        <f t="shared" si="19"/>
        <v>0</v>
      </c>
      <c r="Q162" s="286"/>
      <c r="S162" s="287">
        <f t="shared" si="15"/>
        <v>13662</v>
      </c>
    </row>
    <row r="163" spans="1:19" ht="14.1" customHeight="1">
      <c r="A163" s="37">
        <v>163</v>
      </c>
      <c r="B163" s="250" t="s">
        <v>37</v>
      </c>
      <c r="C163" s="250" t="s">
        <v>125</v>
      </c>
      <c r="D163" s="211" t="s">
        <v>185</v>
      </c>
      <c r="E163" s="48" t="s">
        <v>363</v>
      </c>
      <c r="F163" s="398" t="s">
        <v>357</v>
      </c>
      <c r="G163" s="265" t="s">
        <v>59</v>
      </c>
      <c r="H163" s="265" t="s">
        <v>122</v>
      </c>
      <c r="I163" s="281">
        <v>68.31</v>
      </c>
      <c r="J163" s="282">
        <f t="shared" si="16"/>
        <v>200</v>
      </c>
      <c r="K163" s="283">
        <v>200</v>
      </c>
      <c r="L163" s="283"/>
      <c r="M163" s="284" t="e">
        <f t="shared" si="17"/>
        <v>#DIV/0!</v>
      </c>
      <c r="N163" s="284">
        <f t="shared" si="18"/>
        <v>0</v>
      </c>
      <c r="O163" s="285">
        <f>IF(K163="nio",0,IF(K163&gt;0,VLOOKUP(G163,'3-Productie normen'!A:K,VLOOKUP(K163,'3-Productie normen'!$B$35:$C$41,2,FALSE),FALSE)))/VLOOKUP(B163,'2-Kosten per locatie'!$A$12:$C$14,3,FALSE)</f>
        <v>0</v>
      </c>
      <c r="P163" s="285">
        <f t="shared" si="19"/>
        <v>0</v>
      </c>
      <c r="Q163" s="286"/>
      <c r="S163" s="287">
        <f t="shared" si="15"/>
        <v>13662</v>
      </c>
    </row>
    <row r="164" spans="1:19" ht="14.1" customHeight="1">
      <c r="A164" s="37">
        <v>164</v>
      </c>
      <c r="B164" s="250" t="s">
        <v>37</v>
      </c>
      <c r="C164" s="250" t="s">
        <v>125</v>
      </c>
      <c r="D164" s="211" t="s">
        <v>185</v>
      </c>
      <c r="E164" s="48" t="s">
        <v>364</v>
      </c>
      <c r="F164" s="398" t="s">
        <v>365</v>
      </c>
      <c r="G164" s="265" t="s">
        <v>60</v>
      </c>
      <c r="H164" s="265" t="s">
        <v>122</v>
      </c>
      <c r="I164" s="281">
        <v>11.38</v>
      </c>
      <c r="J164" s="282">
        <f t="shared" si="16"/>
        <v>200</v>
      </c>
      <c r="K164" s="283">
        <v>200</v>
      </c>
      <c r="L164" s="283"/>
      <c r="M164" s="284" t="e">
        <f t="shared" si="17"/>
        <v>#DIV/0!</v>
      </c>
      <c r="N164" s="284">
        <f t="shared" si="18"/>
        <v>0</v>
      </c>
      <c r="O164" s="285">
        <f>IF(K164="nio",0,IF(K164&gt;0,VLOOKUP(G164,'3-Productie normen'!A:K,VLOOKUP(K164,'3-Productie normen'!$B$35:$C$41,2,FALSE),FALSE)))/VLOOKUP(B164,'2-Kosten per locatie'!$A$12:$C$14,3,FALSE)</f>
        <v>0</v>
      </c>
      <c r="P164" s="285">
        <f t="shared" si="19"/>
        <v>0</v>
      </c>
      <c r="Q164" s="286"/>
      <c r="S164" s="287">
        <f t="shared" si="15"/>
        <v>2276</v>
      </c>
    </row>
    <row r="165" spans="1:19" ht="14.1" customHeight="1">
      <c r="A165" s="37">
        <v>165</v>
      </c>
      <c r="B165" s="250" t="s">
        <v>37</v>
      </c>
      <c r="C165" s="250" t="s">
        <v>125</v>
      </c>
      <c r="D165" s="211" t="s">
        <v>185</v>
      </c>
      <c r="E165" s="48" t="s">
        <v>366</v>
      </c>
      <c r="F165" s="398" t="s">
        <v>365</v>
      </c>
      <c r="G165" s="265" t="s">
        <v>60</v>
      </c>
      <c r="H165" s="265" t="s">
        <v>122</v>
      </c>
      <c r="I165" s="281">
        <v>34.15</v>
      </c>
      <c r="J165" s="282">
        <f t="shared" si="16"/>
        <v>200</v>
      </c>
      <c r="K165" s="283">
        <v>200</v>
      </c>
      <c r="L165" s="283"/>
      <c r="M165" s="284" t="e">
        <f t="shared" si="17"/>
        <v>#DIV/0!</v>
      </c>
      <c r="N165" s="284">
        <f t="shared" si="18"/>
        <v>0</v>
      </c>
      <c r="O165" s="285">
        <f>IF(K165="nio",0,IF(K165&gt;0,VLOOKUP(G165,'3-Productie normen'!A:K,VLOOKUP(K165,'3-Productie normen'!$B$35:$C$41,2,FALSE),FALSE)))/VLOOKUP(B165,'2-Kosten per locatie'!$A$12:$C$14,3,FALSE)</f>
        <v>0</v>
      </c>
      <c r="P165" s="285">
        <f t="shared" si="19"/>
        <v>0</v>
      </c>
      <c r="Q165" s="286"/>
      <c r="S165" s="287">
        <f t="shared" si="15"/>
        <v>6830</v>
      </c>
    </row>
    <row r="166" spans="1:19" ht="14.1" customHeight="1">
      <c r="A166" s="37">
        <v>166</v>
      </c>
      <c r="B166" s="250" t="s">
        <v>37</v>
      </c>
      <c r="C166" s="250" t="s">
        <v>125</v>
      </c>
      <c r="D166" s="211" t="s">
        <v>185</v>
      </c>
      <c r="E166" s="48" t="s">
        <v>367</v>
      </c>
      <c r="F166" s="398" t="s">
        <v>365</v>
      </c>
      <c r="G166" s="265" t="s">
        <v>60</v>
      </c>
      <c r="H166" s="265" t="s">
        <v>122</v>
      </c>
      <c r="I166" s="281">
        <v>33.44</v>
      </c>
      <c r="J166" s="282">
        <f t="shared" si="16"/>
        <v>200</v>
      </c>
      <c r="K166" s="283">
        <v>200</v>
      </c>
      <c r="L166" s="283"/>
      <c r="M166" s="284" t="e">
        <f t="shared" si="17"/>
        <v>#DIV/0!</v>
      </c>
      <c r="N166" s="284">
        <f t="shared" si="18"/>
        <v>0</v>
      </c>
      <c r="O166" s="285">
        <f>IF(K166="nio",0,IF(K166&gt;0,VLOOKUP(G166,'3-Productie normen'!A:K,VLOOKUP(K166,'3-Productie normen'!$B$35:$C$41,2,FALSE),FALSE)))/VLOOKUP(B166,'2-Kosten per locatie'!$A$12:$C$14,3,FALSE)</f>
        <v>0</v>
      </c>
      <c r="P166" s="285">
        <f t="shared" si="19"/>
        <v>0</v>
      </c>
      <c r="Q166" s="286"/>
      <c r="S166" s="287">
        <f t="shared" si="15"/>
        <v>6688</v>
      </c>
    </row>
    <row r="167" spans="1:19" ht="14.1" customHeight="1">
      <c r="A167" s="37">
        <v>167</v>
      </c>
      <c r="B167" s="250" t="s">
        <v>37</v>
      </c>
      <c r="C167" s="250" t="s">
        <v>125</v>
      </c>
      <c r="D167" s="211" t="s">
        <v>185</v>
      </c>
      <c r="E167" s="48" t="s">
        <v>368</v>
      </c>
      <c r="F167" s="398" t="s">
        <v>369</v>
      </c>
      <c r="G167" s="265" t="s">
        <v>52</v>
      </c>
      <c r="H167" s="265" t="s">
        <v>122</v>
      </c>
      <c r="I167" s="281">
        <v>15.75</v>
      </c>
      <c r="J167" s="282">
        <f t="shared" si="16"/>
        <v>200</v>
      </c>
      <c r="K167" s="283">
        <v>200</v>
      </c>
      <c r="L167" s="283"/>
      <c r="M167" s="284" t="e">
        <f t="shared" si="17"/>
        <v>#DIV/0!</v>
      </c>
      <c r="N167" s="284">
        <f t="shared" si="18"/>
        <v>0</v>
      </c>
      <c r="O167" s="285">
        <f>IF(K167="nio",0,IF(K167&gt;0,VLOOKUP(G167,'3-Productie normen'!A:K,VLOOKUP(K167,'3-Productie normen'!$B$35:$C$41,2,FALSE),FALSE)))/VLOOKUP(B167,'2-Kosten per locatie'!$A$12:$C$14,3,FALSE)</f>
        <v>0</v>
      </c>
      <c r="P167" s="285">
        <f t="shared" si="19"/>
        <v>0</v>
      </c>
      <c r="Q167" s="286"/>
      <c r="S167" s="287">
        <f t="shared" si="15"/>
        <v>3150</v>
      </c>
    </row>
    <row r="168" spans="1:19" ht="14.1" customHeight="1">
      <c r="A168" s="37">
        <v>168</v>
      </c>
      <c r="B168" s="250" t="s">
        <v>37</v>
      </c>
      <c r="C168" s="250" t="s">
        <v>125</v>
      </c>
      <c r="D168" s="211" t="s">
        <v>185</v>
      </c>
      <c r="E168" s="48" t="s">
        <v>370</v>
      </c>
      <c r="F168" s="398" t="s">
        <v>108</v>
      </c>
      <c r="G168" s="192" t="s">
        <v>64</v>
      </c>
      <c r="H168" s="265" t="s">
        <v>124</v>
      </c>
      <c r="I168" s="281">
        <v>64.61</v>
      </c>
      <c r="J168" s="282">
        <f t="shared" si="16"/>
        <v>0</v>
      </c>
      <c r="K168" s="288" t="s">
        <v>98</v>
      </c>
      <c r="L168" s="283"/>
      <c r="M168" s="284">
        <f t="shared" si="17"/>
        <v>0</v>
      </c>
      <c r="N168" s="284">
        <f t="shared" si="18"/>
        <v>0</v>
      </c>
      <c r="O168" s="285">
        <f>IF(K168="nio",0,IF(K168&gt;0,VLOOKUP(G168,'3-Productie normen'!A:K,VLOOKUP(K168,'3-Productie normen'!$B$35:$C$41,2,FALSE),FALSE)))/VLOOKUP(B168,'2-Kosten per locatie'!$A$12:$C$14,3,FALSE)</f>
        <v>0</v>
      </c>
      <c r="P168" s="285">
        <f t="shared" si="19"/>
        <v>0</v>
      </c>
      <c r="Q168" s="286"/>
      <c r="S168" s="287">
        <f t="shared" si="15"/>
        <v>0</v>
      </c>
    </row>
    <row r="169" spans="1:19" ht="14.1" customHeight="1">
      <c r="A169" s="37">
        <v>169</v>
      </c>
      <c r="B169" s="250" t="s">
        <v>37</v>
      </c>
      <c r="C169" s="250" t="s">
        <v>125</v>
      </c>
      <c r="D169" s="211" t="s">
        <v>185</v>
      </c>
      <c r="E169" s="48" t="s">
        <v>371</v>
      </c>
      <c r="F169" s="398" t="s">
        <v>109</v>
      </c>
      <c r="G169" s="265" t="s">
        <v>50</v>
      </c>
      <c r="H169" s="265" t="s">
        <v>122</v>
      </c>
      <c r="I169" s="281">
        <v>418.26</v>
      </c>
      <c r="J169" s="282">
        <f t="shared" si="16"/>
        <v>200</v>
      </c>
      <c r="K169" s="283">
        <v>200</v>
      </c>
      <c r="L169" s="283"/>
      <c r="M169" s="284" t="e">
        <f t="shared" si="17"/>
        <v>#DIV/0!</v>
      </c>
      <c r="N169" s="284">
        <f t="shared" si="18"/>
        <v>0</v>
      </c>
      <c r="O169" s="285">
        <f>IF(K169="nio",0,IF(K169&gt;0,VLOOKUP(G169,'3-Productie normen'!A:K,VLOOKUP(K169,'3-Productie normen'!$B$35:$C$41,2,FALSE),FALSE)))/VLOOKUP(B169,'2-Kosten per locatie'!$A$12:$C$14,3,FALSE)</f>
        <v>0</v>
      </c>
      <c r="P169" s="285">
        <f t="shared" si="19"/>
        <v>0</v>
      </c>
      <c r="Q169" s="286"/>
      <c r="S169" s="287">
        <f t="shared" si="15"/>
        <v>83652</v>
      </c>
    </row>
    <row r="170" spans="1:19" ht="14.1" customHeight="1">
      <c r="A170" s="37">
        <v>170</v>
      </c>
      <c r="B170" s="250" t="s">
        <v>37</v>
      </c>
      <c r="C170" s="250" t="s">
        <v>125</v>
      </c>
      <c r="D170" s="211" t="s">
        <v>185</v>
      </c>
      <c r="E170" s="48" t="s">
        <v>372</v>
      </c>
      <c r="F170" s="398" t="s">
        <v>109</v>
      </c>
      <c r="G170" s="265" t="s">
        <v>50</v>
      </c>
      <c r="H170" s="265" t="s">
        <v>122</v>
      </c>
      <c r="I170" s="281">
        <v>83.58</v>
      </c>
      <c r="J170" s="282">
        <f t="shared" si="16"/>
        <v>200</v>
      </c>
      <c r="K170" s="283">
        <v>200</v>
      </c>
      <c r="L170" s="283"/>
      <c r="M170" s="284" t="e">
        <f t="shared" si="17"/>
        <v>#DIV/0!</v>
      </c>
      <c r="N170" s="284">
        <f t="shared" si="18"/>
        <v>0</v>
      </c>
      <c r="O170" s="285">
        <f>IF(K170="nio",0,IF(K170&gt;0,VLOOKUP(G170,'3-Productie normen'!A:K,VLOOKUP(K170,'3-Productie normen'!$B$35:$C$41,2,FALSE),FALSE)))/VLOOKUP(B170,'2-Kosten per locatie'!$A$12:$C$14,3,FALSE)</f>
        <v>0</v>
      </c>
      <c r="P170" s="285">
        <f t="shared" si="19"/>
        <v>0</v>
      </c>
      <c r="Q170" s="286"/>
      <c r="S170" s="287">
        <f t="shared" si="15"/>
        <v>16716</v>
      </c>
    </row>
    <row r="171" spans="1:19" ht="14.1" customHeight="1">
      <c r="A171" s="37">
        <v>171</v>
      </c>
      <c r="B171" s="250" t="s">
        <v>37</v>
      </c>
      <c r="C171" s="250" t="s">
        <v>125</v>
      </c>
      <c r="D171" s="211" t="s">
        <v>185</v>
      </c>
      <c r="E171" s="48" t="s">
        <v>373</v>
      </c>
      <c r="F171" s="398" t="s">
        <v>77</v>
      </c>
      <c r="G171" s="268" t="s">
        <v>55</v>
      </c>
      <c r="H171" s="265" t="s">
        <v>122</v>
      </c>
      <c r="I171" s="281">
        <v>44.11</v>
      </c>
      <c r="J171" s="282">
        <f t="shared" si="16"/>
        <v>200</v>
      </c>
      <c r="K171" s="283">
        <v>200</v>
      </c>
      <c r="L171" s="283"/>
      <c r="M171" s="284" t="e">
        <f t="shared" si="17"/>
        <v>#DIV/0!</v>
      </c>
      <c r="N171" s="284">
        <f t="shared" si="18"/>
        <v>0</v>
      </c>
      <c r="O171" s="285">
        <f>IF(K171="nio",0,IF(K171&gt;0,VLOOKUP(G171,'3-Productie normen'!A:K,VLOOKUP(K171,'3-Productie normen'!$B$35:$C$41,2,FALSE),FALSE)))/VLOOKUP(B171,'2-Kosten per locatie'!$A$12:$C$14,3,FALSE)</f>
        <v>0</v>
      </c>
      <c r="P171" s="285">
        <f t="shared" si="19"/>
        <v>0</v>
      </c>
      <c r="Q171" s="286"/>
      <c r="S171" s="287">
        <f t="shared" si="15"/>
        <v>8822</v>
      </c>
    </row>
    <row r="172" spans="1:19" ht="14.1" customHeight="1">
      <c r="A172" s="37">
        <v>172</v>
      </c>
      <c r="B172" s="250" t="s">
        <v>37</v>
      </c>
      <c r="C172" s="250" t="s">
        <v>125</v>
      </c>
      <c r="D172" s="211" t="s">
        <v>185</v>
      </c>
      <c r="E172" s="48" t="s">
        <v>374</v>
      </c>
      <c r="F172" s="398" t="s">
        <v>211</v>
      </c>
      <c r="G172" s="265" t="s">
        <v>46</v>
      </c>
      <c r="H172" s="265" t="s">
        <v>122</v>
      </c>
      <c r="I172" s="281">
        <v>58.29</v>
      </c>
      <c r="J172" s="282">
        <f t="shared" si="16"/>
        <v>80</v>
      </c>
      <c r="K172" s="283">
        <v>80</v>
      </c>
      <c r="L172" s="283"/>
      <c r="M172" s="284" t="e">
        <f t="shared" si="17"/>
        <v>#DIV/0!</v>
      </c>
      <c r="N172" s="284">
        <f t="shared" si="18"/>
        <v>0</v>
      </c>
      <c r="O172" s="285">
        <f>IF(K172="nio",0,IF(K172&gt;0,VLOOKUP(G172,'3-Productie normen'!A:K,VLOOKUP(K172,'3-Productie normen'!$B$35:$C$41,2,FALSE),FALSE)))/VLOOKUP(B172,'2-Kosten per locatie'!$A$12:$C$14,3,FALSE)</f>
        <v>0</v>
      </c>
      <c r="P172" s="285">
        <f t="shared" si="19"/>
        <v>0</v>
      </c>
      <c r="Q172" s="286"/>
      <c r="S172" s="287">
        <f t="shared" si="15"/>
        <v>4663.2</v>
      </c>
    </row>
    <row r="173" spans="1:19" ht="14.1" customHeight="1">
      <c r="A173" s="37">
        <v>173</v>
      </c>
      <c r="B173" s="250" t="s">
        <v>37</v>
      </c>
      <c r="C173" s="250" t="s">
        <v>125</v>
      </c>
      <c r="D173" s="211" t="s">
        <v>185</v>
      </c>
      <c r="E173" s="48" t="s">
        <v>375</v>
      </c>
      <c r="F173" s="398" t="s">
        <v>376</v>
      </c>
      <c r="G173" s="265" t="s">
        <v>46</v>
      </c>
      <c r="H173" s="265" t="s">
        <v>122</v>
      </c>
      <c r="I173" s="281">
        <v>59.17</v>
      </c>
      <c r="J173" s="282">
        <f t="shared" si="16"/>
        <v>80</v>
      </c>
      <c r="K173" s="283">
        <v>80</v>
      </c>
      <c r="L173" s="283"/>
      <c r="M173" s="284" t="e">
        <f t="shared" si="17"/>
        <v>#DIV/0!</v>
      </c>
      <c r="N173" s="284">
        <f t="shared" si="18"/>
        <v>0</v>
      </c>
      <c r="O173" s="285">
        <f>IF(K173="nio",0,IF(K173&gt;0,VLOOKUP(G173,'3-Productie normen'!A:K,VLOOKUP(K173,'3-Productie normen'!$B$35:$C$41,2,FALSE),FALSE)))/VLOOKUP(B173,'2-Kosten per locatie'!$A$12:$C$14,3,FALSE)</f>
        <v>0</v>
      </c>
      <c r="P173" s="285">
        <f t="shared" si="19"/>
        <v>0</v>
      </c>
      <c r="Q173" s="286"/>
      <c r="S173" s="287">
        <f t="shared" si="15"/>
        <v>4733.6000000000004</v>
      </c>
    </row>
    <row r="174" spans="1:19" ht="14.1" customHeight="1">
      <c r="A174" s="37">
        <v>174</v>
      </c>
      <c r="B174" s="250" t="s">
        <v>37</v>
      </c>
      <c r="C174" s="250" t="s">
        <v>125</v>
      </c>
      <c r="D174" s="211" t="s">
        <v>185</v>
      </c>
      <c r="E174" s="48" t="s">
        <v>377</v>
      </c>
      <c r="F174" s="398" t="s">
        <v>378</v>
      </c>
      <c r="G174" s="265" t="s">
        <v>48</v>
      </c>
      <c r="H174" s="265" t="s">
        <v>122</v>
      </c>
      <c r="I174" s="281">
        <v>15.37</v>
      </c>
      <c r="J174" s="282">
        <f t="shared" si="16"/>
        <v>200</v>
      </c>
      <c r="K174" s="283">
        <v>200</v>
      </c>
      <c r="L174" s="283"/>
      <c r="M174" s="284" t="e">
        <f t="shared" si="17"/>
        <v>#DIV/0!</v>
      </c>
      <c r="N174" s="284">
        <f t="shared" si="18"/>
        <v>0</v>
      </c>
      <c r="O174" s="285">
        <f>IF(K174="nio",0,IF(K174&gt;0,VLOOKUP(G174,'3-Productie normen'!A:K,VLOOKUP(K174,'3-Productie normen'!$B$35:$C$41,2,FALSE),FALSE)))/VLOOKUP(B174,'2-Kosten per locatie'!$A$12:$C$14,3,FALSE)</f>
        <v>0</v>
      </c>
      <c r="P174" s="285">
        <f t="shared" si="19"/>
        <v>0</v>
      </c>
      <c r="Q174" s="286"/>
      <c r="S174" s="287">
        <f t="shared" si="15"/>
        <v>3074</v>
      </c>
    </row>
    <row r="175" spans="1:19" ht="14.1" customHeight="1">
      <c r="A175" s="37">
        <v>175</v>
      </c>
      <c r="B175" s="250" t="s">
        <v>37</v>
      </c>
      <c r="C175" s="250" t="s">
        <v>125</v>
      </c>
      <c r="D175" s="211" t="s">
        <v>185</v>
      </c>
      <c r="E175" s="48" t="s">
        <v>379</v>
      </c>
      <c r="F175" s="398" t="s">
        <v>117</v>
      </c>
      <c r="G175" s="265" t="s">
        <v>46</v>
      </c>
      <c r="H175" s="265" t="s">
        <v>122</v>
      </c>
      <c r="I175" s="281">
        <v>30.86</v>
      </c>
      <c r="J175" s="282">
        <f t="shared" si="16"/>
        <v>80</v>
      </c>
      <c r="K175" s="283">
        <v>80</v>
      </c>
      <c r="L175" s="283"/>
      <c r="M175" s="284" t="e">
        <f t="shared" si="17"/>
        <v>#DIV/0!</v>
      </c>
      <c r="N175" s="284">
        <f t="shared" si="18"/>
        <v>0</v>
      </c>
      <c r="O175" s="285">
        <f>IF(K175="nio",0,IF(K175&gt;0,VLOOKUP(G175,'3-Productie normen'!A:K,VLOOKUP(K175,'3-Productie normen'!$B$35:$C$41,2,FALSE),FALSE)))/VLOOKUP(B175,'2-Kosten per locatie'!$A$12:$C$14,3,FALSE)</f>
        <v>0</v>
      </c>
      <c r="P175" s="285">
        <f t="shared" si="19"/>
        <v>0</v>
      </c>
      <c r="Q175" s="286"/>
      <c r="S175" s="287">
        <f t="shared" si="15"/>
        <v>2468.8000000000002</v>
      </c>
    </row>
    <row r="176" spans="1:19" ht="14.1" customHeight="1">
      <c r="A176" s="37">
        <v>176</v>
      </c>
      <c r="B176" s="250" t="s">
        <v>37</v>
      </c>
      <c r="C176" s="250" t="s">
        <v>125</v>
      </c>
      <c r="D176" s="211" t="s">
        <v>185</v>
      </c>
      <c r="E176" s="48" t="s">
        <v>380</v>
      </c>
      <c r="F176" s="398" t="s">
        <v>381</v>
      </c>
      <c r="G176" s="265" t="s">
        <v>46</v>
      </c>
      <c r="H176" s="265" t="s">
        <v>122</v>
      </c>
      <c r="I176" s="281">
        <v>31.69</v>
      </c>
      <c r="J176" s="282">
        <f t="shared" si="16"/>
        <v>80</v>
      </c>
      <c r="K176" s="283">
        <v>80</v>
      </c>
      <c r="L176" s="283"/>
      <c r="M176" s="284" t="e">
        <f t="shared" si="17"/>
        <v>#DIV/0!</v>
      </c>
      <c r="N176" s="284">
        <f t="shared" si="18"/>
        <v>0</v>
      </c>
      <c r="O176" s="285">
        <f>IF(K176="nio",0,IF(K176&gt;0,VLOOKUP(G176,'3-Productie normen'!A:K,VLOOKUP(K176,'3-Productie normen'!$B$35:$C$41,2,FALSE),FALSE)))/VLOOKUP(B176,'2-Kosten per locatie'!$A$12:$C$14,3,FALSE)</f>
        <v>0</v>
      </c>
      <c r="P176" s="285">
        <f t="shared" si="19"/>
        <v>0</v>
      </c>
      <c r="Q176" s="286"/>
      <c r="S176" s="287">
        <f t="shared" ref="S176:S239" si="20">J176*I176</f>
        <v>2535.2000000000003</v>
      </c>
    </row>
    <row r="177" spans="1:19" ht="14.1" customHeight="1">
      <c r="A177" s="37">
        <v>177</v>
      </c>
      <c r="B177" s="250" t="s">
        <v>37</v>
      </c>
      <c r="C177" s="250" t="s">
        <v>125</v>
      </c>
      <c r="D177" s="211" t="s">
        <v>185</v>
      </c>
      <c r="E177" s="48" t="s">
        <v>382</v>
      </c>
      <c r="F177" s="398" t="s">
        <v>383</v>
      </c>
      <c r="G177" s="265" t="s">
        <v>52</v>
      </c>
      <c r="H177" s="265" t="s">
        <v>122</v>
      </c>
      <c r="I177" s="281">
        <v>7.35</v>
      </c>
      <c r="J177" s="282">
        <f t="shared" si="16"/>
        <v>200</v>
      </c>
      <c r="K177" s="283">
        <v>200</v>
      </c>
      <c r="L177" s="283"/>
      <c r="M177" s="284" t="e">
        <f t="shared" si="17"/>
        <v>#DIV/0!</v>
      </c>
      <c r="N177" s="284">
        <f t="shared" si="18"/>
        <v>0</v>
      </c>
      <c r="O177" s="285">
        <f>IF(K177="nio",0,IF(K177&gt;0,VLOOKUP(G177,'3-Productie normen'!A:K,VLOOKUP(K177,'3-Productie normen'!$B$35:$C$41,2,FALSE),FALSE)))/VLOOKUP(B177,'2-Kosten per locatie'!$A$12:$C$14,3,FALSE)</f>
        <v>0</v>
      </c>
      <c r="P177" s="285">
        <f t="shared" si="19"/>
        <v>0</v>
      </c>
      <c r="Q177" s="286"/>
      <c r="S177" s="287">
        <f t="shared" si="20"/>
        <v>1470</v>
      </c>
    </row>
    <row r="178" spans="1:19" ht="14.1" customHeight="1">
      <c r="A178" s="37">
        <v>178</v>
      </c>
      <c r="B178" s="250" t="s">
        <v>37</v>
      </c>
      <c r="C178" s="250" t="s">
        <v>125</v>
      </c>
      <c r="D178" s="211" t="s">
        <v>185</v>
      </c>
      <c r="E178" s="48" t="s">
        <v>384</v>
      </c>
      <c r="F178" s="398" t="s">
        <v>383</v>
      </c>
      <c r="G178" s="265" t="s">
        <v>52</v>
      </c>
      <c r="H178" s="265" t="s">
        <v>122</v>
      </c>
      <c r="I178" s="281">
        <v>7.29</v>
      </c>
      <c r="J178" s="282">
        <f t="shared" si="16"/>
        <v>200</v>
      </c>
      <c r="K178" s="283">
        <v>200</v>
      </c>
      <c r="L178" s="283"/>
      <c r="M178" s="284" t="e">
        <f t="shared" si="17"/>
        <v>#DIV/0!</v>
      </c>
      <c r="N178" s="284">
        <f t="shared" si="18"/>
        <v>0</v>
      </c>
      <c r="O178" s="285">
        <f>IF(K178="nio",0,IF(K178&gt;0,VLOOKUP(G178,'3-Productie normen'!A:K,VLOOKUP(K178,'3-Productie normen'!$B$35:$C$41,2,FALSE),FALSE)))/VLOOKUP(B178,'2-Kosten per locatie'!$A$12:$C$14,3,FALSE)</f>
        <v>0</v>
      </c>
      <c r="P178" s="285">
        <f t="shared" si="19"/>
        <v>0</v>
      </c>
      <c r="Q178" s="286"/>
      <c r="S178" s="287">
        <f t="shared" si="20"/>
        <v>1458</v>
      </c>
    </row>
    <row r="179" spans="1:19" ht="14.1" customHeight="1">
      <c r="A179" s="37">
        <v>179</v>
      </c>
      <c r="B179" s="250" t="s">
        <v>37</v>
      </c>
      <c r="C179" s="250" t="s">
        <v>125</v>
      </c>
      <c r="D179" s="211" t="s">
        <v>185</v>
      </c>
      <c r="E179" s="48" t="s">
        <v>385</v>
      </c>
      <c r="F179" s="398" t="s">
        <v>383</v>
      </c>
      <c r="G179" s="265" t="s">
        <v>52</v>
      </c>
      <c r="H179" s="265" t="s">
        <v>122</v>
      </c>
      <c r="I179" s="281">
        <v>7.29</v>
      </c>
      <c r="J179" s="282">
        <f t="shared" si="16"/>
        <v>200</v>
      </c>
      <c r="K179" s="283">
        <v>200</v>
      </c>
      <c r="L179" s="283"/>
      <c r="M179" s="284" t="e">
        <f t="shared" si="17"/>
        <v>#DIV/0!</v>
      </c>
      <c r="N179" s="284">
        <f t="shared" si="18"/>
        <v>0</v>
      </c>
      <c r="O179" s="285">
        <f>IF(K179="nio",0,IF(K179&gt;0,VLOOKUP(G179,'3-Productie normen'!A:K,VLOOKUP(K179,'3-Productie normen'!$B$35:$C$41,2,FALSE),FALSE)))/VLOOKUP(B179,'2-Kosten per locatie'!$A$12:$C$14,3,FALSE)</f>
        <v>0</v>
      </c>
      <c r="P179" s="285">
        <f t="shared" si="19"/>
        <v>0</v>
      </c>
      <c r="Q179" s="286"/>
      <c r="S179" s="287">
        <f t="shared" si="20"/>
        <v>1458</v>
      </c>
    </row>
    <row r="180" spans="1:19" ht="14.1" customHeight="1">
      <c r="A180" s="37">
        <v>180</v>
      </c>
      <c r="B180" s="250" t="s">
        <v>37</v>
      </c>
      <c r="C180" s="250" t="s">
        <v>125</v>
      </c>
      <c r="D180" s="211" t="s">
        <v>185</v>
      </c>
      <c r="E180" s="48" t="s">
        <v>386</v>
      </c>
      <c r="F180" s="398" t="s">
        <v>383</v>
      </c>
      <c r="G180" s="265" t="s">
        <v>52</v>
      </c>
      <c r="H180" s="265" t="s">
        <v>122</v>
      </c>
      <c r="I180" s="281">
        <v>7.29</v>
      </c>
      <c r="J180" s="282">
        <f t="shared" si="16"/>
        <v>200</v>
      </c>
      <c r="K180" s="283">
        <v>200</v>
      </c>
      <c r="L180" s="283"/>
      <c r="M180" s="284" t="e">
        <f t="shared" si="17"/>
        <v>#DIV/0!</v>
      </c>
      <c r="N180" s="284">
        <f t="shared" si="18"/>
        <v>0</v>
      </c>
      <c r="O180" s="285">
        <f>IF(K180="nio",0,IF(K180&gt;0,VLOOKUP(G180,'3-Productie normen'!A:K,VLOOKUP(K180,'3-Productie normen'!$B$35:$C$41,2,FALSE),FALSE)))/VLOOKUP(B180,'2-Kosten per locatie'!$A$12:$C$14,3,FALSE)</f>
        <v>0</v>
      </c>
      <c r="P180" s="285">
        <f t="shared" si="19"/>
        <v>0</v>
      </c>
      <c r="Q180" s="286"/>
      <c r="S180" s="287">
        <f t="shared" si="20"/>
        <v>1458</v>
      </c>
    </row>
    <row r="181" spans="1:19" ht="14.1" customHeight="1">
      <c r="A181" s="37">
        <v>181</v>
      </c>
      <c r="B181" s="250" t="s">
        <v>37</v>
      </c>
      <c r="C181" s="250" t="s">
        <v>125</v>
      </c>
      <c r="D181" s="211" t="s">
        <v>185</v>
      </c>
      <c r="E181" s="48" t="s">
        <v>387</v>
      </c>
      <c r="F181" s="398" t="s">
        <v>383</v>
      </c>
      <c r="G181" s="265" t="s">
        <v>52</v>
      </c>
      <c r="H181" s="265" t="s">
        <v>122</v>
      </c>
      <c r="I181" s="281">
        <v>7.16</v>
      </c>
      <c r="J181" s="282">
        <f t="shared" si="16"/>
        <v>200</v>
      </c>
      <c r="K181" s="283">
        <v>200</v>
      </c>
      <c r="L181" s="283"/>
      <c r="M181" s="284" t="e">
        <f t="shared" si="17"/>
        <v>#DIV/0!</v>
      </c>
      <c r="N181" s="284">
        <f t="shared" si="18"/>
        <v>0</v>
      </c>
      <c r="O181" s="285">
        <f>IF(K181="nio",0,IF(K181&gt;0,VLOOKUP(G181,'3-Productie normen'!A:K,VLOOKUP(K181,'3-Productie normen'!$B$35:$C$41,2,FALSE),FALSE)))/VLOOKUP(B181,'2-Kosten per locatie'!$A$12:$C$14,3,FALSE)</f>
        <v>0</v>
      </c>
      <c r="P181" s="285">
        <f t="shared" si="19"/>
        <v>0</v>
      </c>
      <c r="Q181" s="286"/>
      <c r="S181" s="287">
        <f t="shared" si="20"/>
        <v>1432</v>
      </c>
    </row>
    <row r="182" spans="1:19" ht="14.1" customHeight="1">
      <c r="A182" s="37">
        <v>182</v>
      </c>
      <c r="B182" s="250" t="s">
        <v>37</v>
      </c>
      <c r="C182" s="250" t="s">
        <v>125</v>
      </c>
      <c r="D182" s="211" t="s">
        <v>185</v>
      </c>
      <c r="E182" s="48" t="s">
        <v>388</v>
      </c>
      <c r="F182" s="398" t="s">
        <v>383</v>
      </c>
      <c r="G182" s="265" t="s">
        <v>52</v>
      </c>
      <c r="H182" s="265" t="s">
        <v>122</v>
      </c>
      <c r="I182" s="281">
        <v>7.54</v>
      </c>
      <c r="J182" s="282">
        <f t="shared" si="16"/>
        <v>200</v>
      </c>
      <c r="K182" s="283">
        <v>200</v>
      </c>
      <c r="L182" s="283"/>
      <c r="M182" s="284" t="e">
        <f t="shared" si="17"/>
        <v>#DIV/0!</v>
      </c>
      <c r="N182" s="284">
        <f t="shared" si="18"/>
        <v>0</v>
      </c>
      <c r="O182" s="285">
        <f>IF(K182="nio",0,IF(K182&gt;0,VLOOKUP(G182,'3-Productie normen'!A:K,VLOOKUP(K182,'3-Productie normen'!$B$35:$C$41,2,FALSE),FALSE)))/VLOOKUP(B182,'2-Kosten per locatie'!$A$12:$C$14,3,FALSE)</f>
        <v>0</v>
      </c>
      <c r="P182" s="285">
        <f t="shared" si="19"/>
        <v>0</v>
      </c>
      <c r="Q182" s="286"/>
      <c r="S182" s="287">
        <f t="shared" si="20"/>
        <v>1508</v>
      </c>
    </row>
    <row r="183" spans="1:19" ht="14.1" customHeight="1">
      <c r="A183" s="37">
        <v>183</v>
      </c>
      <c r="B183" s="250" t="s">
        <v>37</v>
      </c>
      <c r="C183" s="250" t="s">
        <v>125</v>
      </c>
      <c r="D183" s="211" t="s">
        <v>185</v>
      </c>
      <c r="E183" s="48" t="s">
        <v>389</v>
      </c>
      <c r="F183" s="398" t="s">
        <v>191</v>
      </c>
      <c r="G183" s="265" t="s">
        <v>47</v>
      </c>
      <c r="H183" s="265" t="s">
        <v>192</v>
      </c>
      <c r="I183" s="281">
        <v>22.54</v>
      </c>
      <c r="J183" s="282">
        <f t="shared" si="16"/>
        <v>400</v>
      </c>
      <c r="K183" s="283">
        <v>200</v>
      </c>
      <c r="L183" s="283">
        <v>200</v>
      </c>
      <c r="M183" s="284" t="e">
        <f t="shared" si="17"/>
        <v>#DIV/0!</v>
      </c>
      <c r="N183" s="284" t="e">
        <f t="shared" si="18"/>
        <v>#DIV/0!</v>
      </c>
      <c r="O183" s="285">
        <f>IF(K183="nio",0,IF(K183&gt;0,VLOOKUP(G183,'3-Productie normen'!A:K,VLOOKUP(K183,'3-Productie normen'!$B$35:$C$41,2,FALSE),FALSE)))/VLOOKUP(B183,'2-Kosten per locatie'!$A$12:$C$14,3,FALSE)</f>
        <v>0</v>
      </c>
      <c r="P183" s="285">
        <f t="shared" si="19"/>
        <v>0</v>
      </c>
      <c r="Q183" s="286"/>
      <c r="S183" s="287">
        <f t="shared" si="20"/>
        <v>9016</v>
      </c>
    </row>
    <row r="184" spans="1:19" ht="14.1" customHeight="1">
      <c r="A184" s="37">
        <v>184</v>
      </c>
      <c r="B184" s="250" t="s">
        <v>37</v>
      </c>
      <c r="C184" s="250" t="s">
        <v>125</v>
      </c>
      <c r="D184" s="211" t="s">
        <v>185</v>
      </c>
      <c r="E184" s="48" t="s">
        <v>390</v>
      </c>
      <c r="F184" s="398" t="s">
        <v>264</v>
      </c>
      <c r="G184" s="265" t="s">
        <v>47</v>
      </c>
      <c r="H184" s="265" t="s">
        <v>192</v>
      </c>
      <c r="I184" s="281">
        <v>3.87</v>
      </c>
      <c r="J184" s="282">
        <f t="shared" si="16"/>
        <v>400</v>
      </c>
      <c r="K184" s="283">
        <v>200</v>
      </c>
      <c r="L184" s="283">
        <v>200</v>
      </c>
      <c r="M184" s="284" t="e">
        <f t="shared" si="17"/>
        <v>#DIV/0!</v>
      </c>
      <c r="N184" s="284" t="e">
        <f t="shared" si="18"/>
        <v>#DIV/0!</v>
      </c>
      <c r="O184" s="285">
        <f>IF(K184="nio",0,IF(K184&gt;0,VLOOKUP(G184,'3-Productie normen'!A:K,VLOOKUP(K184,'3-Productie normen'!$B$35:$C$41,2,FALSE),FALSE)))/VLOOKUP(B184,'2-Kosten per locatie'!$A$12:$C$14,3,FALSE)</f>
        <v>0</v>
      </c>
      <c r="P184" s="285">
        <f t="shared" si="19"/>
        <v>0</v>
      </c>
      <c r="Q184" s="286"/>
      <c r="S184" s="287">
        <f t="shared" si="20"/>
        <v>1548</v>
      </c>
    </row>
    <row r="185" spans="1:19" ht="14.1" customHeight="1">
      <c r="A185" s="37">
        <v>185</v>
      </c>
      <c r="B185" s="250" t="s">
        <v>37</v>
      </c>
      <c r="C185" s="250" t="s">
        <v>125</v>
      </c>
      <c r="D185" s="211" t="s">
        <v>185</v>
      </c>
      <c r="E185" s="48" t="s">
        <v>391</v>
      </c>
      <c r="F185" s="398" t="s">
        <v>258</v>
      </c>
      <c r="G185" s="265" t="s">
        <v>47</v>
      </c>
      <c r="H185" s="265" t="s">
        <v>192</v>
      </c>
      <c r="I185" s="281">
        <v>24.63</v>
      </c>
      <c r="J185" s="282">
        <f t="shared" si="16"/>
        <v>400</v>
      </c>
      <c r="K185" s="283">
        <v>200</v>
      </c>
      <c r="L185" s="283">
        <v>200</v>
      </c>
      <c r="M185" s="284" t="e">
        <f t="shared" si="17"/>
        <v>#DIV/0!</v>
      </c>
      <c r="N185" s="284" t="e">
        <f t="shared" si="18"/>
        <v>#DIV/0!</v>
      </c>
      <c r="O185" s="285">
        <f>IF(K185="nio",0,IF(K185&gt;0,VLOOKUP(G185,'3-Productie normen'!A:K,VLOOKUP(K185,'3-Productie normen'!$B$35:$C$41,2,FALSE),FALSE)))/VLOOKUP(B185,'2-Kosten per locatie'!$A$12:$C$14,3,FALSE)</f>
        <v>0</v>
      </c>
      <c r="P185" s="285">
        <f t="shared" si="19"/>
        <v>0</v>
      </c>
      <c r="Q185" s="286"/>
      <c r="S185" s="287">
        <f t="shared" si="20"/>
        <v>9852</v>
      </c>
    </row>
    <row r="186" spans="1:19" ht="14.1" customHeight="1">
      <c r="A186" s="37">
        <v>186</v>
      </c>
      <c r="B186" s="250" t="s">
        <v>37</v>
      </c>
      <c r="C186" s="250" t="s">
        <v>125</v>
      </c>
      <c r="D186" s="211" t="s">
        <v>185</v>
      </c>
      <c r="E186" s="48" t="s">
        <v>392</v>
      </c>
      <c r="F186" s="398" t="s">
        <v>191</v>
      </c>
      <c r="G186" s="265" t="s">
        <v>47</v>
      </c>
      <c r="H186" s="265" t="s">
        <v>192</v>
      </c>
      <c r="I186" s="281">
        <v>11.57</v>
      </c>
      <c r="J186" s="282">
        <f t="shared" si="16"/>
        <v>400</v>
      </c>
      <c r="K186" s="283">
        <v>200</v>
      </c>
      <c r="L186" s="283">
        <v>200</v>
      </c>
      <c r="M186" s="284" t="e">
        <f t="shared" si="17"/>
        <v>#DIV/0!</v>
      </c>
      <c r="N186" s="284" t="e">
        <f t="shared" si="18"/>
        <v>#DIV/0!</v>
      </c>
      <c r="O186" s="285">
        <f>IF(K186="nio",0,IF(K186&gt;0,VLOOKUP(G186,'3-Productie normen'!A:K,VLOOKUP(K186,'3-Productie normen'!$B$35:$C$41,2,FALSE),FALSE)))/VLOOKUP(B186,'2-Kosten per locatie'!$A$12:$C$14,3,FALSE)</f>
        <v>0</v>
      </c>
      <c r="P186" s="285">
        <f t="shared" si="19"/>
        <v>0</v>
      </c>
      <c r="Q186" s="286"/>
      <c r="S186" s="287">
        <f t="shared" si="20"/>
        <v>4628</v>
      </c>
    </row>
    <row r="187" spans="1:19" ht="14.1" customHeight="1">
      <c r="A187" s="37">
        <v>187</v>
      </c>
      <c r="B187" s="250" t="s">
        <v>37</v>
      </c>
      <c r="C187" s="250" t="s">
        <v>125</v>
      </c>
      <c r="D187" s="211" t="s">
        <v>185</v>
      </c>
      <c r="E187" s="48" t="s">
        <v>393</v>
      </c>
      <c r="F187" s="398" t="s">
        <v>258</v>
      </c>
      <c r="G187" s="265" t="s">
        <v>47</v>
      </c>
      <c r="H187" s="265" t="s">
        <v>192</v>
      </c>
      <c r="I187" s="281">
        <v>11.57</v>
      </c>
      <c r="J187" s="282">
        <f t="shared" si="16"/>
        <v>400</v>
      </c>
      <c r="K187" s="283">
        <v>200</v>
      </c>
      <c r="L187" s="283">
        <v>200</v>
      </c>
      <c r="M187" s="284" t="e">
        <f t="shared" si="17"/>
        <v>#DIV/0!</v>
      </c>
      <c r="N187" s="284" t="e">
        <f t="shared" si="18"/>
        <v>#DIV/0!</v>
      </c>
      <c r="O187" s="285">
        <f>IF(K187="nio",0,IF(K187&gt;0,VLOOKUP(G187,'3-Productie normen'!A:K,VLOOKUP(K187,'3-Productie normen'!$B$35:$C$41,2,FALSE),FALSE)))/VLOOKUP(B187,'2-Kosten per locatie'!$A$12:$C$14,3,FALSE)</f>
        <v>0</v>
      </c>
      <c r="P187" s="285">
        <f t="shared" si="19"/>
        <v>0</v>
      </c>
      <c r="Q187" s="286"/>
      <c r="S187" s="287">
        <f t="shared" si="20"/>
        <v>4628</v>
      </c>
    </row>
    <row r="188" spans="1:19" ht="14.1" customHeight="1">
      <c r="A188" s="37">
        <v>188</v>
      </c>
      <c r="B188" s="250" t="s">
        <v>37</v>
      </c>
      <c r="C188" s="250" t="s">
        <v>125</v>
      </c>
      <c r="D188" s="211" t="s">
        <v>185</v>
      </c>
      <c r="E188" s="48" t="s">
        <v>394</v>
      </c>
      <c r="F188" s="398" t="s">
        <v>111</v>
      </c>
      <c r="G188" s="192" t="s">
        <v>64</v>
      </c>
      <c r="H188" s="265" t="s">
        <v>124</v>
      </c>
      <c r="I188" s="281">
        <v>4.32</v>
      </c>
      <c r="J188" s="282">
        <f t="shared" si="16"/>
        <v>0</v>
      </c>
      <c r="K188" s="288" t="s">
        <v>98</v>
      </c>
      <c r="L188" s="283"/>
      <c r="M188" s="284">
        <f t="shared" si="17"/>
        <v>0</v>
      </c>
      <c r="N188" s="284">
        <f t="shared" si="18"/>
        <v>0</v>
      </c>
      <c r="O188" s="285">
        <f>IF(K188="nio",0,IF(K188&gt;0,VLOOKUP(G188,'3-Productie normen'!A:K,VLOOKUP(K188,'3-Productie normen'!$B$35:$C$41,2,FALSE),FALSE)))/VLOOKUP(B188,'2-Kosten per locatie'!$A$12:$C$14,3,FALSE)</f>
        <v>0</v>
      </c>
      <c r="P188" s="285">
        <f t="shared" si="19"/>
        <v>0</v>
      </c>
      <c r="Q188" s="286"/>
      <c r="S188" s="287">
        <f t="shared" si="20"/>
        <v>0</v>
      </c>
    </row>
    <row r="189" spans="1:19" ht="14.1" customHeight="1">
      <c r="A189" s="37">
        <v>189</v>
      </c>
      <c r="B189" s="250" t="s">
        <v>37</v>
      </c>
      <c r="C189" s="250" t="s">
        <v>125</v>
      </c>
      <c r="D189" s="211" t="s">
        <v>185</v>
      </c>
      <c r="E189" s="48" t="s">
        <v>395</v>
      </c>
      <c r="F189" s="398" t="s">
        <v>111</v>
      </c>
      <c r="G189" s="192" t="s">
        <v>64</v>
      </c>
      <c r="H189" s="265" t="s">
        <v>124</v>
      </c>
      <c r="I189" s="281">
        <v>3.54</v>
      </c>
      <c r="J189" s="282">
        <f t="shared" si="16"/>
        <v>0</v>
      </c>
      <c r="K189" s="288" t="s">
        <v>98</v>
      </c>
      <c r="L189" s="283"/>
      <c r="M189" s="284">
        <f t="shared" si="17"/>
        <v>0</v>
      </c>
      <c r="N189" s="284">
        <f t="shared" si="18"/>
        <v>0</v>
      </c>
      <c r="O189" s="285">
        <f>IF(K189="nio",0,IF(K189&gt;0,VLOOKUP(G189,'3-Productie normen'!A:K,VLOOKUP(K189,'3-Productie normen'!$B$35:$C$41,2,FALSE),FALSE)))/VLOOKUP(B189,'2-Kosten per locatie'!$A$12:$C$14,3,FALSE)</f>
        <v>0</v>
      </c>
      <c r="P189" s="285">
        <f t="shared" si="19"/>
        <v>0</v>
      </c>
      <c r="Q189" s="286"/>
      <c r="S189" s="287">
        <f t="shared" si="20"/>
        <v>0</v>
      </c>
    </row>
    <row r="190" spans="1:19" ht="14.1" customHeight="1">
      <c r="A190" s="37">
        <v>190</v>
      </c>
      <c r="B190" s="250" t="s">
        <v>37</v>
      </c>
      <c r="C190" s="250" t="s">
        <v>125</v>
      </c>
      <c r="D190" s="211" t="s">
        <v>185</v>
      </c>
      <c r="E190" s="48" t="s">
        <v>396</v>
      </c>
      <c r="F190" s="398" t="s">
        <v>107</v>
      </c>
      <c r="G190" s="192" t="s">
        <v>64</v>
      </c>
      <c r="H190" s="265" t="s">
        <v>124</v>
      </c>
      <c r="I190" s="281">
        <v>5.47</v>
      </c>
      <c r="J190" s="282">
        <f t="shared" si="16"/>
        <v>0</v>
      </c>
      <c r="K190" s="288" t="s">
        <v>98</v>
      </c>
      <c r="L190" s="283"/>
      <c r="M190" s="284">
        <f t="shared" si="17"/>
        <v>0</v>
      </c>
      <c r="N190" s="284">
        <f t="shared" si="18"/>
        <v>0</v>
      </c>
      <c r="O190" s="285">
        <f>IF(K190="nio",0,IF(K190&gt;0,VLOOKUP(G190,'3-Productie normen'!A:K,VLOOKUP(K190,'3-Productie normen'!$B$35:$C$41,2,FALSE),FALSE)))/VLOOKUP(B190,'2-Kosten per locatie'!$A$12:$C$14,3,FALSE)</f>
        <v>0</v>
      </c>
      <c r="P190" s="285">
        <f t="shared" si="19"/>
        <v>0</v>
      </c>
      <c r="Q190" s="286"/>
      <c r="S190" s="287">
        <f t="shared" si="20"/>
        <v>0</v>
      </c>
    </row>
    <row r="191" spans="1:19" ht="14.1" customHeight="1">
      <c r="A191" s="37">
        <v>191</v>
      </c>
      <c r="B191" s="250" t="s">
        <v>37</v>
      </c>
      <c r="C191" s="250" t="s">
        <v>125</v>
      </c>
      <c r="D191" s="211" t="s">
        <v>185</v>
      </c>
      <c r="E191" s="48" t="s">
        <v>397</v>
      </c>
      <c r="F191" s="398" t="s">
        <v>107</v>
      </c>
      <c r="G191" s="192" t="s">
        <v>64</v>
      </c>
      <c r="H191" s="265" t="s">
        <v>124</v>
      </c>
      <c r="I191" s="281">
        <v>7.21</v>
      </c>
      <c r="J191" s="282">
        <f t="shared" si="16"/>
        <v>0</v>
      </c>
      <c r="K191" s="288" t="s">
        <v>98</v>
      </c>
      <c r="L191" s="283"/>
      <c r="M191" s="284">
        <f t="shared" si="17"/>
        <v>0</v>
      </c>
      <c r="N191" s="284">
        <f t="shared" si="18"/>
        <v>0</v>
      </c>
      <c r="O191" s="285">
        <f>IF(K191="nio",0,IF(K191&gt;0,VLOOKUP(G191,'3-Productie normen'!A:K,VLOOKUP(K191,'3-Productie normen'!$B$35:$C$41,2,FALSE),FALSE)))/VLOOKUP(B191,'2-Kosten per locatie'!$A$12:$C$14,3,FALSE)</f>
        <v>0</v>
      </c>
      <c r="P191" s="285">
        <f t="shared" si="19"/>
        <v>0</v>
      </c>
      <c r="Q191" s="286"/>
      <c r="S191" s="287">
        <f t="shared" si="20"/>
        <v>0</v>
      </c>
    </row>
    <row r="192" spans="1:19" ht="14.1" customHeight="1">
      <c r="A192" s="37">
        <v>192</v>
      </c>
      <c r="B192" s="250" t="s">
        <v>37</v>
      </c>
      <c r="C192" s="250" t="s">
        <v>125</v>
      </c>
      <c r="D192" s="211" t="s">
        <v>185</v>
      </c>
      <c r="E192" s="48" t="s">
        <v>398</v>
      </c>
      <c r="F192" s="398" t="s">
        <v>107</v>
      </c>
      <c r="G192" s="192" t="s">
        <v>64</v>
      </c>
      <c r="H192" s="265" t="s">
        <v>124</v>
      </c>
      <c r="I192" s="281">
        <v>15.68</v>
      </c>
      <c r="J192" s="282">
        <f t="shared" si="16"/>
        <v>0</v>
      </c>
      <c r="K192" s="288" t="s">
        <v>98</v>
      </c>
      <c r="L192" s="283"/>
      <c r="M192" s="284">
        <f t="shared" si="17"/>
        <v>0</v>
      </c>
      <c r="N192" s="284">
        <f t="shared" si="18"/>
        <v>0</v>
      </c>
      <c r="O192" s="285">
        <f>IF(K192="nio",0,IF(K192&gt;0,VLOOKUP(G192,'3-Productie normen'!A:K,VLOOKUP(K192,'3-Productie normen'!$B$35:$C$41,2,FALSE),FALSE)))/VLOOKUP(B192,'2-Kosten per locatie'!$A$12:$C$14,3,FALSE)</f>
        <v>0</v>
      </c>
      <c r="P192" s="285">
        <f t="shared" si="19"/>
        <v>0</v>
      </c>
      <c r="Q192" s="286"/>
      <c r="S192" s="287">
        <f t="shared" si="20"/>
        <v>0</v>
      </c>
    </row>
    <row r="193" spans="1:19" ht="14.1" customHeight="1">
      <c r="A193" s="37">
        <v>193</v>
      </c>
      <c r="B193" s="250" t="s">
        <v>37</v>
      </c>
      <c r="C193" s="250" t="s">
        <v>125</v>
      </c>
      <c r="D193" s="211" t="s">
        <v>185</v>
      </c>
      <c r="E193" s="48" t="s">
        <v>399</v>
      </c>
      <c r="F193" s="398" t="s">
        <v>107</v>
      </c>
      <c r="G193" s="192" t="s">
        <v>64</v>
      </c>
      <c r="H193" s="265" t="s">
        <v>124</v>
      </c>
      <c r="I193" s="281">
        <v>15.68</v>
      </c>
      <c r="J193" s="282">
        <f t="shared" si="16"/>
        <v>0</v>
      </c>
      <c r="K193" s="288" t="s">
        <v>98</v>
      </c>
      <c r="L193" s="283"/>
      <c r="M193" s="284">
        <f t="shared" si="17"/>
        <v>0</v>
      </c>
      <c r="N193" s="284">
        <f t="shared" si="18"/>
        <v>0</v>
      </c>
      <c r="O193" s="285">
        <f>IF(K193="nio",0,IF(K193&gt;0,VLOOKUP(G193,'3-Productie normen'!A:K,VLOOKUP(K193,'3-Productie normen'!$B$35:$C$41,2,FALSE),FALSE)))/VLOOKUP(B193,'2-Kosten per locatie'!$A$12:$C$14,3,FALSE)</f>
        <v>0</v>
      </c>
      <c r="P193" s="285">
        <f t="shared" si="19"/>
        <v>0</v>
      </c>
      <c r="Q193" s="286"/>
      <c r="S193" s="287">
        <f t="shared" si="20"/>
        <v>0</v>
      </c>
    </row>
    <row r="194" spans="1:19" ht="14.1" customHeight="1">
      <c r="A194" s="37">
        <v>194</v>
      </c>
      <c r="B194" s="250" t="s">
        <v>37</v>
      </c>
      <c r="C194" s="250" t="s">
        <v>125</v>
      </c>
      <c r="D194" s="211" t="s">
        <v>185</v>
      </c>
      <c r="E194" s="48" t="s">
        <v>400</v>
      </c>
      <c r="F194" s="398" t="s">
        <v>107</v>
      </c>
      <c r="G194" s="192" t="s">
        <v>64</v>
      </c>
      <c r="H194" s="265" t="s">
        <v>124</v>
      </c>
      <c r="I194" s="281">
        <v>7.21</v>
      </c>
      <c r="J194" s="282">
        <f t="shared" si="16"/>
        <v>0</v>
      </c>
      <c r="K194" s="288" t="s">
        <v>98</v>
      </c>
      <c r="L194" s="283"/>
      <c r="M194" s="284">
        <f t="shared" si="17"/>
        <v>0</v>
      </c>
      <c r="N194" s="284">
        <f t="shared" si="18"/>
        <v>0</v>
      </c>
      <c r="O194" s="285">
        <f>IF(K194="nio",0,IF(K194&gt;0,VLOOKUP(G194,'3-Productie normen'!A:K,VLOOKUP(K194,'3-Productie normen'!$B$35:$C$41,2,FALSE),FALSE)))/VLOOKUP(B194,'2-Kosten per locatie'!$A$12:$C$14,3,FALSE)</f>
        <v>0</v>
      </c>
      <c r="P194" s="285">
        <f t="shared" si="19"/>
        <v>0</v>
      </c>
      <c r="Q194" s="286"/>
      <c r="S194" s="287">
        <f t="shared" si="20"/>
        <v>0</v>
      </c>
    </row>
    <row r="195" spans="1:19" ht="14.1" customHeight="1">
      <c r="A195" s="37">
        <v>195</v>
      </c>
      <c r="B195" s="250" t="s">
        <v>37</v>
      </c>
      <c r="C195" s="250" t="s">
        <v>125</v>
      </c>
      <c r="D195" s="211" t="s">
        <v>185</v>
      </c>
      <c r="E195" s="48" t="s">
        <v>401</v>
      </c>
      <c r="F195" s="398" t="s">
        <v>282</v>
      </c>
      <c r="G195" s="265" t="s">
        <v>48</v>
      </c>
      <c r="H195" s="265" t="s">
        <v>122</v>
      </c>
      <c r="I195" s="281">
        <v>267.48</v>
      </c>
      <c r="J195" s="282">
        <f t="shared" si="16"/>
        <v>200</v>
      </c>
      <c r="K195" s="283">
        <v>200</v>
      </c>
      <c r="L195" s="283"/>
      <c r="M195" s="284" t="e">
        <f t="shared" si="17"/>
        <v>#DIV/0!</v>
      </c>
      <c r="N195" s="284">
        <f t="shared" si="18"/>
        <v>0</v>
      </c>
      <c r="O195" s="285">
        <f>IF(K195="nio",0,IF(K195&gt;0,VLOOKUP(G195,'3-Productie normen'!A:K,VLOOKUP(K195,'3-Productie normen'!$B$35:$C$41,2,FALSE),FALSE)))/VLOOKUP(B195,'2-Kosten per locatie'!$A$12:$C$14,3,FALSE)</f>
        <v>0</v>
      </c>
      <c r="P195" s="285">
        <f t="shared" si="19"/>
        <v>0</v>
      </c>
      <c r="Q195" s="286"/>
      <c r="S195" s="287">
        <f t="shared" si="20"/>
        <v>53496</v>
      </c>
    </row>
    <row r="196" spans="1:19" ht="14.1" customHeight="1">
      <c r="A196" s="37">
        <v>196</v>
      </c>
      <c r="B196" s="250" t="s">
        <v>37</v>
      </c>
      <c r="C196" s="250" t="s">
        <v>125</v>
      </c>
      <c r="D196" s="211" t="s">
        <v>185</v>
      </c>
      <c r="E196" s="48" t="s">
        <v>402</v>
      </c>
      <c r="F196" s="398" t="s">
        <v>282</v>
      </c>
      <c r="G196" s="265" t="s">
        <v>48</v>
      </c>
      <c r="H196" s="265" t="s">
        <v>122</v>
      </c>
      <c r="I196" s="281">
        <v>161.37</v>
      </c>
      <c r="J196" s="282">
        <f t="shared" si="16"/>
        <v>200</v>
      </c>
      <c r="K196" s="283">
        <v>200</v>
      </c>
      <c r="L196" s="283"/>
      <c r="M196" s="284" t="e">
        <f t="shared" si="17"/>
        <v>#DIV/0!</v>
      </c>
      <c r="N196" s="284">
        <f t="shared" si="18"/>
        <v>0</v>
      </c>
      <c r="O196" s="285">
        <f>IF(K196="nio",0,IF(K196&gt;0,VLOOKUP(G196,'3-Productie normen'!A:K,VLOOKUP(K196,'3-Productie normen'!$B$35:$C$41,2,FALSE),FALSE)))/VLOOKUP(B196,'2-Kosten per locatie'!$A$12:$C$14,3,FALSE)</f>
        <v>0</v>
      </c>
      <c r="P196" s="285">
        <f t="shared" si="19"/>
        <v>0</v>
      </c>
      <c r="Q196" s="286"/>
      <c r="S196" s="287">
        <f t="shared" si="20"/>
        <v>32274</v>
      </c>
    </row>
    <row r="197" spans="1:19" ht="14.1" customHeight="1">
      <c r="A197" s="37">
        <v>197</v>
      </c>
      <c r="B197" s="250" t="s">
        <v>37</v>
      </c>
      <c r="C197" s="250" t="s">
        <v>125</v>
      </c>
      <c r="D197" s="211" t="s">
        <v>185</v>
      </c>
      <c r="E197" s="48" t="s">
        <v>403</v>
      </c>
      <c r="F197" s="398" t="s">
        <v>282</v>
      </c>
      <c r="G197" s="265" t="s">
        <v>48</v>
      </c>
      <c r="H197" s="265" t="s">
        <v>122</v>
      </c>
      <c r="I197" s="281">
        <v>170.43</v>
      </c>
      <c r="J197" s="282">
        <f t="shared" si="16"/>
        <v>200</v>
      </c>
      <c r="K197" s="283">
        <v>200</v>
      </c>
      <c r="L197" s="283"/>
      <c r="M197" s="284" t="e">
        <f t="shared" si="17"/>
        <v>#DIV/0!</v>
      </c>
      <c r="N197" s="284">
        <f t="shared" si="18"/>
        <v>0</v>
      </c>
      <c r="O197" s="285">
        <f>IF(K197="nio",0,IF(K197&gt;0,VLOOKUP(G197,'3-Productie normen'!A:K,VLOOKUP(K197,'3-Productie normen'!$B$35:$C$41,2,FALSE),FALSE)))/VLOOKUP(B197,'2-Kosten per locatie'!$A$12:$C$14,3,FALSE)</f>
        <v>0</v>
      </c>
      <c r="P197" s="285">
        <f t="shared" si="19"/>
        <v>0</v>
      </c>
      <c r="Q197" s="286"/>
      <c r="S197" s="287">
        <f t="shared" si="20"/>
        <v>34086</v>
      </c>
    </row>
    <row r="198" spans="1:19" ht="14.1" customHeight="1">
      <c r="A198" s="37">
        <v>198</v>
      </c>
      <c r="B198" s="250" t="s">
        <v>37</v>
      </c>
      <c r="C198" s="250" t="s">
        <v>125</v>
      </c>
      <c r="D198" s="211" t="s">
        <v>185</v>
      </c>
      <c r="E198" s="48" t="s">
        <v>404</v>
      </c>
      <c r="F198" s="398" t="s">
        <v>282</v>
      </c>
      <c r="G198" s="265" t="s">
        <v>48</v>
      </c>
      <c r="H198" s="265" t="s">
        <v>122</v>
      </c>
      <c r="I198" s="281">
        <v>14.83</v>
      </c>
      <c r="J198" s="282">
        <f t="shared" si="16"/>
        <v>200</v>
      </c>
      <c r="K198" s="283">
        <v>200</v>
      </c>
      <c r="L198" s="283"/>
      <c r="M198" s="284" t="e">
        <f t="shared" si="17"/>
        <v>#DIV/0!</v>
      </c>
      <c r="N198" s="284">
        <f t="shared" si="18"/>
        <v>0</v>
      </c>
      <c r="O198" s="285">
        <f>IF(K198="nio",0,IF(K198&gt;0,VLOOKUP(G198,'3-Productie normen'!A:K,VLOOKUP(K198,'3-Productie normen'!$B$35:$C$41,2,FALSE),FALSE)))/VLOOKUP(B198,'2-Kosten per locatie'!$A$12:$C$14,3,FALSE)</f>
        <v>0</v>
      </c>
      <c r="P198" s="285">
        <f t="shared" si="19"/>
        <v>0</v>
      </c>
      <c r="Q198" s="286"/>
      <c r="S198" s="287">
        <f t="shared" si="20"/>
        <v>2966</v>
      </c>
    </row>
    <row r="199" spans="1:19" ht="14.1" customHeight="1">
      <c r="A199" s="37">
        <v>199</v>
      </c>
      <c r="B199" s="250" t="s">
        <v>37</v>
      </c>
      <c r="C199" s="250" t="s">
        <v>125</v>
      </c>
      <c r="D199" s="211" t="s">
        <v>185</v>
      </c>
      <c r="E199" s="48" t="s">
        <v>405</v>
      </c>
      <c r="F199" s="398" t="s">
        <v>118</v>
      </c>
      <c r="G199" s="265" t="s">
        <v>57</v>
      </c>
      <c r="H199" s="265" t="s">
        <v>124</v>
      </c>
      <c r="I199" s="281">
        <v>12.74</v>
      </c>
      <c r="J199" s="282">
        <f t="shared" si="16"/>
        <v>200</v>
      </c>
      <c r="K199" s="283">
        <v>200</v>
      </c>
      <c r="L199" s="283"/>
      <c r="M199" s="284" t="e">
        <f t="shared" si="17"/>
        <v>#DIV/0!</v>
      </c>
      <c r="N199" s="284">
        <f t="shared" si="18"/>
        <v>0</v>
      </c>
      <c r="O199" s="285">
        <f>IF(K199="nio",0,IF(K199&gt;0,VLOOKUP(G199,'3-Productie normen'!A:K,VLOOKUP(K199,'3-Productie normen'!$B$35:$C$41,2,FALSE),FALSE)))/VLOOKUP(B199,'2-Kosten per locatie'!$A$12:$C$14,3,FALSE)</f>
        <v>0</v>
      </c>
      <c r="P199" s="285">
        <f t="shared" si="19"/>
        <v>0</v>
      </c>
      <c r="Q199" s="286"/>
      <c r="S199" s="287">
        <f t="shared" si="20"/>
        <v>2548</v>
      </c>
    </row>
    <row r="200" spans="1:19" ht="14.1" customHeight="1">
      <c r="A200" s="37">
        <v>200</v>
      </c>
      <c r="B200" s="250" t="s">
        <v>37</v>
      </c>
      <c r="C200" s="250" t="s">
        <v>125</v>
      </c>
      <c r="D200" s="211" t="s">
        <v>185</v>
      </c>
      <c r="E200" s="48" t="s">
        <v>406</v>
      </c>
      <c r="F200" s="398" t="s">
        <v>297</v>
      </c>
      <c r="G200" s="192" t="s">
        <v>64</v>
      </c>
      <c r="H200" s="265" t="s">
        <v>298</v>
      </c>
      <c r="I200" s="281">
        <v>12.6</v>
      </c>
      <c r="J200" s="282">
        <f t="shared" si="16"/>
        <v>0</v>
      </c>
      <c r="K200" s="288" t="s">
        <v>98</v>
      </c>
      <c r="L200" s="283"/>
      <c r="M200" s="284">
        <f t="shared" si="17"/>
        <v>0</v>
      </c>
      <c r="N200" s="284">
        <f t="shared" si="18"/>
        <v>0</v>
      </c>
      <c r="O200" s="285">
        <f>IF(K200="nio",0,IF(K200&gt;0,VLOOKUP(G200,'3-Productie normen'!A:K,VLOOKUP(K200,'3-Productie normen'!$B$35:$C$41,2,FALSE),FALSE)))/VLOOKUP(B200,'2-Kosten per locatie'!$A$12:$C$14,3,FALSE)</f>
        <v>0</v>
      </c>
      <c r="P200" s="285">
        <f t="shared" si="19"/>
        <v>0</v>
      </c>
      <c r="Q200" s="286"/>
      <c r="S200" s="287">
        <f t="shared" si="20"/>
        <v>0</v>
      </c>
    </row>
    <row r="201" spans="1:19" ht="14.1" customHeight="1">
      <c r="A201" s="37">
        <v>201</v>
      </c>
      <c r="B201" s="250" t="s">
        <v>37</v>
      </c>
      <c r="C201" s="250" t="s">
        <v>125</v>
      </c>
      <c r="D201" s="211" t="s">
        <v>185</v>
      </c>
      <c r="E201" s="48" t="s">
        <v>407</v>
      </c>
      <c r="F201" s="398" t="s">
        <v>282</v>
      </c>
      <c r="G201" s="265" t="s">
        <v>48</v>
      </c>
      <c r="H201" s="265" t="s">
        <v>122</v>
      </c>
      <c r="I201" s="281">
        <v>14.83</v>
      </c>
      <c r="J201" s="282">
        <f t="shared" si="16"/>
        <v>200</v>
      </c>
      <c r="K201" s="283">
        <v>200</v>
      </c>
      <c r="L201" s="283"/>
      <c r="M201" s="284" t="e">
        <f t="shared" si="17"/>
        <v>#DIV/0!</v>
      </c>
      <c r="N201" s="284">
        <f t="shared" si="18"/>
        <v>0</v>
      </c>
      <c r="O201" s="285">
        <f>IF(K201="nio",0,IF(K201&gt;0,VLOOKUP(G201,'3-Productie normen'!A:K,VLOOKUP(K201,'3-Productie normen'!$B$35:$C$41,2,FALSE),FALSE)))/VLOOKUP(B201,'2-Kosten per locatie'!$A$12:$C$14,3,FALSE)</f>
        <v>0</v>
      </c>
      <c r="P201" s="285">
        <f t="shared" si="19"/>
        <v>0</v>
      </c>
      <c r="Q201" s="286"/>
      <c r="S201" s="287">
        <f t="shared" si="20"/>
        <v>2966</v>
      </c>
    </row>
    <row r="202" spans="1:19" ht="14.1" customHeight="1">
      <c r="A202" s="37">
        <v>202</v>
      </c>
      <c r="B202" s="250" t="s">
        <v>37</v>
      </c>
      <c r="C202" s="250" t="s">
        <v>125</v>
      </c>
      <c r="D202" s="211" t="s">
        <v>185</v>
      </c>
      <c r="E202" s="48" t="s">
        <v>408</v>
      </c>
      <c r="F202" s="398" t="s">
        <v>118</v>
      </c>
      <c r="G202" s="265" t="s">
        <v>57</v>
      </c>
      <c r="H202" s="265" t="s">
        <v>124</v>
      </c>
      <c r="I202" s="281">
        <v>12.74</v>
      </c>
      <c r="J202" s="282">
        <f t="shared" si="16"/>
        <v>200</v>
      </c>
      <c r="K202" s="283">
        <v>200</v>
      </c>
      <c r="L202" s="283"/>
      <c r="M202" s="284" t="e">
        <f t="shared" si="17"/>
        <v>#DIV/0!</v>
      </c>
      <c r="N202" s="284">
        <f t="shared" si="18"/>
        <v>0</v>
      </c>
      <c r="O202" s="285">
        <f>IF(K202="nio",0,IF(K202&gt;0,VLOOKUP(G202,'3-Productie normen'!A:K,VLOOKUP(K202,'3-Productie normen'!$B$35:$C$41,2,FALSE),FALSE)))/VLOOKUP(B202,'2-Kosten per locatie'!$A$12:$C$14,3,FALSE)</f>
        <v>0</v>
      </c>
      <c r="P202" s="285">
        <f t="shared" si="19"/>
        <v>0</v>
      </c>
      <c r="Q202" s="286"/>
      <c r="S202" s="287">
        <f t="shared" si="20"/>
        <v>2548</v>
      </c>
    </row>
    <row r="203" spans="1:19" ht="14.1" customHeight="1">
      <c r="A203" s="37">
        <v>203</v>
      </c>
      <c r="B203" s="250" t="s">
        <v>37</v>
      </c>
      <c r="C203" s="250" t="s">
        <v>125</v>
      </c>
      <c r="D203" s="211" t="s">
        <v>185</v>
      </c>
      <c r="E203" s="48" t="s">
        <v>409</v>
      </c>
      <c r="F203" s="398" t="s">
        <v>297</v>
      </c>
      <c r="G203" s="192" t="s">
        <v>64</v>
      </c>
      <c r="H203" s="265" t="s">
        <v>298</v>
      </c>
      <c r="I203" s="281">
        <v>12.66</v>
      </c>
      <c r="J203" s="282">
        <f t="shared" si="16"/>
        <v>0</v>
      </c>
      <c r="K203" s="288" t="s">
        <v>98</v>
      </c>
      <c r="L203" s="283"/>
      <c r="M203" s="284">
        <f t="shared" si="17"/>
        <v>0</v>
      </c>
      <c r="N203" s="284">
        <f t="shared" si="18"/>
        <v>0</v>
      </c>
      <c r="O203" s="285">
        <f>IF(K203="nio",0,IF(K203&gt;0,VLOOKUP(G203,'3-Productie normen'!A:K,VLOOKUP(K203,'3-Productie normen'!$B$35:$C$41,2,FALSE),FALSE)))/VLOOKUP(B203,'2-Kosten per locatie'!$A$12:$C$14,3,FALSE)</f>
        <v>0</v>
      </c>
      <c r="P203" s="285">
        <f t="shared" si="19"/>
        <v>0</v>
      </c>
      <c r="Q203" s="286"/>
      <c r="S203" s="287">
        <f t="shared" si="20"/>
        <v>0</v>
      </c>
    </row>
    <row r="204" spans="1:19" ht="14.1" customHeight="1">
      <c r="A204" s="37">
        <v>204</v>
      </c>
      <c r="B204" s="250" t="s">
        <v>37</v>
      </c>
      <c r="C204" s="250" t="s">
        <v>125</v>
      </c>
      <c r="D204" s="211" t="s">
        <v>185</v>
      </c>
      <c r="E204" s="48" t="s">
        <v>410</v>
      </c>
      <c r="F204" s="398" t="s">
        <v>301</v>
      </c>
      <c r="G204" s="192" t="s">
        <v>64</v>
      </c>
      <c r="H204" s="265" t="s">
        <v>298</v>
      </c>
      <c r="I204" s="281">
        <v>3.89</v>
      </c>
      <c r="J204" s="282">
        <f t="shared" si="16"/>
        <v>0</v>
      </c>
      <c r="K204" s="288" t="s">
        <v>98</v>
      </c>
      <c r="L204" s="283"/>
      <c r="M204" s="284">
        <f t="shared" si="17"/>
        <v>0</v>
      </c>
      <c r="N204" s="284">
        <f t="shared" si="18"/>
        <v>0</v>
      </c>
      <c r="O204" s="285">
        <f>IF(K204="nio",0,IF(K204&gt;0,VLOOKUP(G204,'3-Productie normen'!A:K,VLOOKUP(K204,'3-Productie normen'!$B$35:$C$41,2,FALSE),FALSE)))/VLOOKUP(B204,'2-Kosten per locatie'!$A$12:$C$14,3,FALSE)</f>
        <v>0</v>
      </c>
      <c r="P204" s="285">
        <f t="shared" si="19"/>
        <v>0</v>
      </c>
      <c r="Q204" s="286"/>
      <c r="S204" s="287">
        <f t="shared" si="20"/>
        <v>0</v>
      </c>
    </row>
    <row r="205" spans="1:19" ht="14.1" customHeight="1">
      <c r="A205" s="37">
        <v>205</v>
      </c>
      <c r="B205" s="250" t="s">
        <v>37</v>
      </c>
      <c r="C205" s="250" t="s">
        <v>125</v>
      </c>
      <c r="D205" s="211" t="s">
        <v>185</v>
      </c>
      <c r="E205" s="48" t="s">
        <v>411</v>
      </c>
      <c r="F205" s="398" t="s">
        <v>118</v>
      </c>
      <c r="G205" s="265" t="s">
        <v>57</v>
      </c>
      <c r="H205" s="265" t="s">
        <v>124</v>
      </c>
      <c r="I205" s="281">
        <v>27.91</v>
      </c>
      <c r="J205" s="282">
        <f t="shared" si="16"/>
        <v>200</v>
      </c>
      <c r="K205" s="283">
        <v>200</v>
      </c>
      <c r="L205" s="283"/>
      <c r="M205" s="284" t="e">
        <f t="shared" si="17"/>
        <v>#DIV/0!</v>
      </c>
      <c r="N205" s="284">
        <f t="shared" si="18"/>
        <v>0</v>
      </c>
      <c r="O205" s="285">
        <f>IF(K205="nio",0,IF(K205&gt;0,VLOOKUP(G205,'3-Productie normen'!A:K,VLOOKUP(K205,'3-Productie normen'!$B$35:$C$41,2,FALSE),FALSE)))/VLOOKUP(B205,'2-Kosten per locatie'!$A$12:$C$14,3,FALSE)</f>
        <v>0</v>
      </c>
      <c r="P205" s="285">
        <f t="shared" si="19"/>
        <v>0</v>
      </c>
      <c r="Q205" s="286"/>
      <c r="S205" s="287">
        <f t="shared" si="20"/>
        <v>5582</v>
      </c>
    </row>
    <row r="206" spans="1:19" ht="14.1" customHeight="1">
      <c r="A206" s="37">
        <v>206</v>
      </c>
      <c r="B206" s="250" t="s">
        <v>37</v>
      </c>
      <c r="C206" s="250" t="s">
        <v>125</v>
      </c>
      <c r="D206" s="211" t="s">
        <v>185</v>
      </c>
      <c r="E206" s="48" t="s">
        <v>412</v>
      </c>
      <c r="F206" s="398" t="s">
        <v>118</v>
      </c>
      <c r="G206" s="265" t="s">
        <v>57</v>
      </c>
      <c r="H206" s="265" t="s">
        <v>124</v>
      </c>
      <c r="I206" s="281">
        <v>13.39</v>
      </c>
      <c r="J206" s="282">
        <f t="shared" si="16"/>
        <v>200</v>
      </c>
      <c r="K206" s="283">
        <v>200</v>
      </c>
      <c r="L206" s="283"/>
      <c r="M206" s="284" t="e">
        <f t="shared" si="17"/>
        <v>#DIV/0!</v>
      </c>
      <c r="N206" s="284">
        <f t="shared" si="18"/>
        <v>0</v>
      </c>
      <c r="O206" s="285">
        <f>IF(K206="nio",0,IF(K206&gt;0,VLOOKUP(G206,'3-Productie normen'!A:K,VLOOKUP(K206,'3-Productie normen'!$B$35:$C$41,2,FALSE),FALSE)))/VLOOKUP(B206,'2-Kosten per locatie'!$A$12:$C$14,3,FALSE)</f>
        <v>0</v>
      </c>
      <c r="P206" s="285">
        <f t="shared" si="19"/>
        <v>0</v>
      </c>
      <c r="Q206" s="286"/>
      <c r="S206" s="287">
        <f t="shared" si="20"/>
        <v>2678</v>
      </c>
    </row>
    <row r="207" spans="1:19" ht="14.1" customHeight="1">
      <c r="A207" s="37">
        <v>207</v>
      </c>
      <c r="B207" s="250" t="s">
        <v>37</v>
      </c>
      <c r="C207" s="250" t="s">
        <v>125</v>
      </c>
      <c r="D207" s="211" t="s">
        <v>185</v>
      </c>
      <c r="E207" s="48" t="s">
        <v>413</v>
      </c>
      <c r="F207" s="398" t="s">
        <v>118</v>
      </c>
      <c r="G207" s="265" t="s">
        <v>57</v>
      </c>
      <c r="H207" s="265" t="s">
        <v>124</v>
      </c>
      <c r="I207" s="281">
        <v>13.39</v>
      </c>
      <c r="J207" s="282">
        <f t="shared" si="16"/>
        <v>200</v>
      </c>
      <c r="K207" s="283">
        <v>200</v>
      </c>
      <c r="L207" s="283"/>
      <c r="M207" s="284" t="e">
        <f t="shared" si="17"/>
        <v>#DIV/0!</v>
      </c>
      <c r="N207" s="284">
        <f t="shared" si="18"/>
        <v>0</v>
      </c>
      <c r="O207" s="285">
        <f>IF(K207="nio",0,IF(K207&gt;0,VLOOKUP(G207,'3-Productie normen'!A:K,VLOOKUP(K207,'3-Productie normen'!$B$35:$C$41,2,FALSE),FALSE)))/VLOOKUP(B207,'2-Kosten per locatie'!$A$12:$C$14,3,FALSE)</f>
        <v>0</v>
      </c>
      <c r="P207" s="285">
        <f t="shared" si="19"/>
        <v>0</v>
      </c>
      <c r="Q207" s="286"/>
      <c r="S207" s="287">
        <f t="shared" si="20"/>
        <v>2678</v>
      </c>
    </row>
    <row r="208" spans="1:19" ht="14.1" customHeight="1">
      <c r="A208" s="37">
        <v>208</v>
      </c>
      <c r="B208" s="250" t="s">
        <v>37</v>
      </c>
      <c r="C208" s="250" t="s">
        <v>125</v>
      </c>
      <c r="D208" s="211" t="s">
        <v>185</v>
      </c>
      <c r="E208" s="48" t="s">
        <v>414</v>
      </c>
      <c r="F208" s="398" t="s">
        <v>282</v>
      </c>
      <c r="G208" s="265" t="s">
        <v>48</v>
      </c>
      <c r="H208" s="265" t="s">
        <v>122</v>
      </c>
      <c r="I208" s="281">
        <v>7.48</v>
      </c>
      <c r="J208" s="282">
        <f t="shared" si="16"/>
        <v>200</v>
      </c>
      <c r="K208" s="283">
        <v>200</v>
      </c>
      <c r="L208" s="283"/>
      <c r="M208" s="284" t="e">
        <f t="shared" si="17"/>
        <v>#DIV/0!</v>
      </c>
      <c r="N208" s="284">
        <f t="shared" si="18"/>
        <v>0</v>
      </c>
      <c r="O208" s="285">
        <f>IF(K208="nio",0,IF(K208&gt;0,VLOOKUP(G208,'3-Productie normen'!A:K,VLOOKUP(K208,'3-Productie normen'!$B$35:$C$41,2,FALSE),FALSE)))/VLOOKUP(B208,'2-Kosten per locatie'!$A$12:$C$14,3,FALSE)</f>
        <v>0</v>
      </c>
      <c r="P208" s="285">
        <f t="shared" si="19"/>
        <v>0</v>
      </c>
      <c r="Q208" s="286"/>
      <c r="S208" s="287">
        <f t="shared" si="20"/>
        <v>1496</v>
      </c>
    </row>
    <row r="209" spans="1:19" ht="14.1" customHeight="1">
      <c r="A209" s="37">
        <v>209</v>
      </c>
      <c r="B209" s="250" t="s">
        <v>37</v>
      </c>
      <c r="C209" s="250" t="s">
        <v>125</v>
      </c>
      <c r="D209" s="211" t="s">
        <v>185</v>
      </c>
      <c r="E209" s="48" t="s">
        <v>415</v>
      </c>
      <c r="F209" s="398" t="s">
        <v>282</v>
      </c>
      <c r="G209" s="265" t="s">
        <v>48</v>
      </c>
      <c r="H209" s="265" t="s">
        <v>122</v>
      </c>
      <c r="I209" s="281">
        <v>33.44</v>
      </c>
      <c r="J209" s="282">
        <f t="shared" si="16"/>
        <v>200</v>
      </c>
      <c r="K209" s="283">
        <v>200</v>
      </c>
      <c r="L209" s="283"/>
      <c r="M209" s="284" t="e">
        <f t="shared" si="17"/>
        <v>#DIV/0!</v>
      </c>
      <c r="N209" s="284">
        <f t="shared" si="18"/>
        <v>0</v>
      </c>
      <c r="O209" s="285">
        <f>IF(K209="nio",0,IF(K209&gt;0,VLOOKUP(G209,'3-Productie normen'!A:K,VLOOKUP(K209,'3-Productie normen'!$B$35:$C$41,2,FALSE),FALSE)))/VLOOKUP(B209,'2-Kosten per locatie'!$A$12:$C$14,3,FALSE)</f>
        <v>0</v>
      </c>
      <c r="P209" s="285">
        <f t="shared" si="19"/>
        <v>0</v>
      </c>
      <c r="Q209" s="286"/>
      <c r="S209" s="287">
        <f t="shared" si="20"/>
        <v>6688</v>
      </c>
    </row>
    <row r="210" spans="1:19" ht="14.1" customHeight="1">
      <c r="A210" s="37">
        <v>210</v>
      </c>
      <c r="B210" s="250" t="s">
        <v>37</v>
      </c>
      <c r="C210" s="250" t="s">
        <v>125</v>
      </c>
      <c r="D210" s="211" t="s">
        <v>185</v>
      </c>
      <c r="E210" s="48" t="s">
        <v>416</v>
      </c>
      <c r="F210" s="398" t="s">
        <v>303</v>
      </c>
      <c r="G210" s="265" t="s">
        <v>57</v>
      </c>
      <c r="H210" s="265" t="s">
        <v>123</v>
      </c>
      <c r="I210" s="281">
        <v>111.6</v>
      </c>
      <c r="J210" s="282">
        <f t="shared" si="16"/>
        <v>200</v>
      </c>
      <c r="K210" s="283">
        <v>200</v>
      </c>
      <c r="L210" s="283"/>
      <c r="M210" s="284" t="e">
        <f t="shared" si="17"/>
        <v>#DIV/0!</v>
      </c>
      <c r="N210" s="284">
        <f t="shared" si="18"/>
        <v>0</v>
      </c>
      <c r="O210" s="285">
        <f>IF(K210="nio",0,IF(K210&gt;0,VLOOKUP(G210,'3-Productie normen'!A:K,VLOOKUP(K210,'3-Productie normen'!$B$35:$C$41,2,FALSE),FALSE)))/VLOOKUP(B210,'2-Kosten per locatie'!$A$12:$C$14,3,FALSE)</f>
        <v>0</v>
      </c>
      <c r="P210" s="285">
        <f t="shared" si="19"/>
        <v>0</v>
      </c>
      <c r="Q210" s="286"/>
      <c r="S210" s="287">
        <f t="shared" si="20"/>
        <v>22320</v>
      </c>
    </row>
    <row r="211" spans="1:19" ht="14.1" customHeight="1">
      <c r="A211" s="37">
        <v>211</v>
      </c>
      <c r="B211" s="250" t="s">
        <v>37</v>
      </c>
      <c r="C211" s="250" t="s">
        <v>125</v>
      </c>
      <c r="D211" s="211" t="s">
        <v>185</v>
      </c>
      <c r="E211" s="48" t="s">
        <v>417</v>
      </c>
      <c r="F211" s="398" t="s">
        <v>418</v>
      </c>
      <c r="G211" s="192" t="s">
        <v>64</v>
      </c>
      <c r="H211" s="265" t="s">
        <v>134</v>
      </c>
      <c r="I211" s="281">
        <v>1.42</v>
      </c>
      <c r="J211" s="282">
        <f t="shared" si="16"/>
        <v>0</v>
      </c>
      <c r="K211" s="283" t="s">
        <v>98</v>
      </c>
      <c r="L211" s="283"/>
      <c r="M211" s="284">
        <f t="shared" si="17"/>
        <v>0</v>
      </c>
      <c r="N211" s="284">
        <f t="shared" si="18"/>
        <v>0</v>
      </c>
      <c r="O211" s="285">
        <f>IF(K211="nio",0,IF(K211&gt;0,VLOOKUP(G211,'3-Productie normen'!A:K,VLOOKUP(K211,'3-Productie normen'!$B$35:$C$41,2,FALSE),FALSE)))/VLOOKUP(B211,'2-Kosten per locatie'!$A$12:$C$14,3,FALSE)</f>
        <v>0</v>
      </c>
      <c r="P211" s="285">
        <f t="shared" si="19"/>
        <v>0</v>
      </c>
      <c r="Q211" s="286"/>
      <c r="S211" s="287">
        <f t="shared" si="20"/>
        <v>0</v>
      </c>
    </row>
    <row r="212" spans="1:19" ht="14.1" customHeight="1">
      <c r="A212" s="37">
        <v>212</v>
      </c>
      <c r="B212" s="250" t="s">
        <v>37</v>
      </c>
      <c r="C212" s="250" t="s">
        <v>125</v>
      </c>
      <c r="D212" s="211" t="s">
        <v>350</v>
      </c>
      <c r="E212" s="48" t="s">
        <v>419</v>
      </c>
      <c r="F212" s="398" t="s">
        <v>99</v>
      </c>
      <c r="G212" s="192" t="s">
        <v>64</v>
      </c>
      <c r="H212" s="265" t="s">
        <v>124</v>
      </c>
      <c r="I212" s="281">
        <v>31.29</v>
      </c>
      <c r="J212" s="282">
        <f t="shared" si="16"/>
        <v>0</v>
      </c>
      <c r="K212" s="283" t="s">
        <v>98</v>
      </c>
      <c r="L212" s="283"/>
      <c r="M212" s="284">
        <f t="shared" si="17"/>
        <v>0</v>
      </c>
      <c r="N212" s="284">
        <f t="shared" si="18"/>
        <v>0</v>
      </c>
      <c r="O212" s="285">
        <f>IF(K212="nio",0,IF(K212&gt;0,VLOOKUP(G212,'3-Productie normen'!A:K,VLOOKUP(K212,'3-Productie normen'!$B$35:$C$41,2,FALSE),FALSE)))/VLOOKUP(B212,'2-Kosten per locatie'!$A$12:$C$14,3,FALSE)</f>
        <v>0</v>
      </c>
      <c r="P212" s="285">
        <f t="shared" si="19"/>
        <v>0</v>
      </c>
      <c r="Q212" s="286"/>
      <c r="S212" s="287">
        <f t="shared" si="20"/>
        <v>0</v>
      </c>
    </row>
    <row r="213" spans="1:19" ht="14.1" customHeight="1">
      <c r="A213" s="37">
        <v>213</v>
      </c>
      <c r="B213" s="250" t="s">
        <v>37</v>
      </c>
      <c r="C213" s="250" t="s">
        <v>125</v>
      </c>
      <c r="D213" s="211" t="s">
        <v>185</v>
      </c>
      <c r="E213" s="48" t="s">
        <v>420</v>
      </c>
      <c r="F213" s="398" t="s">
        <v>421</v>
      </c>
      <c r="G213" s="192" t="s">
        <v>64</v>
      </c>
      <c r="H213" s="265" t="s">
        <v>134</v>
      </c>
      <c r="I213" s="281">
        <v>3.16</v>
      </c>
      <c r="J213" s="282">
        <f t="shared" si="16"/>
        <v>0</v>
      </c>
      <c r="K213" s="283" t="s">
        <v>98</v>
      </c>
      <c r="L213" s="283"/>
      <c r="M213" s="284">
        <f t="shared" si="17"/>
        <v>0</v>
      </c>
      <c r="N213" s="284">
        <f t="shared" si="18"/>
        <v>0</v>
      </c>
      <c r="O213" s="285">
        <f>IF(K213="nio",0,IF(K213&gt;0,VLOOKUP(G213,'3-Productie normen'!A:K,VLOOKUP(K213,'3-Productie normen'!$B$35:$C$41,2,FALSE),FALSE)))/VLOOKUP(B213,'2-Kosten per locatie'!$A$12:$C$14,3,FALSE)</f>
        <v>0</v>
      </c>
      <c r="P213" s="285">
        <f t="shared" si="19"/>
        <v>0</v>
      </c>
      <c r="Q213" s="286"/>
      <c r="S213" s="287">
        <f t="shared" si="20"/>
        <v>0</v>
      </c>
    </row>
    <row r="214" spans="1:19" ht="14.1" customHeight="1">
      <c r="A214" s="37">
        <v>214</v>
      </c>
      <c r="B214" s="250" t="s">
        <v>37</v>
      </c>
      <c r="C214" s="250" t="s">
        <v>125</v>
      </c>
      <c r="D214" s="211" t="s">
        <v>350</v>
      </c>
      <c r="E214" s="48" t="s">
        <v>422</v>
      </c>
      <c r="F214" s="398" t="s">
        <v>198</v>
      </c>
      <c r="G214" s="192" t="s">
        <v>64</v>
      </c>
      <c r="H214" s="265" t="s">
        <v>124</v>
      </c>
      <c r="I214" s="281">
        <v>13.39</v>
      </c>
      <c r="J214" s="282">
        <f t="shared" si="16"/>
        <v>0</v>
      </c>
      <c r="K214" s="283" t="s">
        <v>98</v>
      </c>
      <c r="L214" s="283"/>
      <c r="M214" s="284">
        <f t="shared" si="17"/>
        <v>0</v>
      </c>
      <c r="N214" s="284">
        <f t="shared" si="18"/>
        <v>0</v>
      </c>
      <c r="O214" s="285">
        <f>IF(K214="nio",0,IF(K214&gt;0,VLOOKUP(G214,'3-Productie normen'!A:K,VLOOKUP(K214,'3-Productie normen'!$B$35:$C$41,2,FALSE),FALSE)))/VLOOKUP(B214,'2-Kosten per locatie'!$A$12:$C$14,3,FALSE)</f>
        <v>0</v>
      </c>
      <c r="P214" s="285">
        <f t="shared" si="19"/>
        <v>0</v>
      </c>
      <c r="Q214" s="286"/>
      <c r="S214" s="287">
        <f t="shared" si="20"/>
        <v>0</v>
      </c>
    </row>
    <row r="215" spans="1:19" ht="14.1" customHeight="1">
      <c r="A215" s="37">
        <v>215</v>
      </c>
      <c r="B215" s="250" t="s">
        <v>37</v>
      </c>
      <c r="C215" s="250" t="s">
        <v>125</v>
      </c>
      <c r="D215" s="211" t="s">
        <v>350</v>
      </c>
      <c r="E215" s="48" t="s">
        <v>423</v>
      </c>
      <c r="F215" s="398" t="s">
        <v>198</v>
      </c>
      <c r="G215" s="192" t="s">
        <v>64</v>
      </c>
      <c r="H215" s="265" t="s">
        <v>124</v>
      </c>
      <c r="I215" s="281">
        <v>8.0299999999999994</v>
      </c>
      <c r="J215" s="282">
        <f t="shared" si="16"/>
        <v>0</v>
      </c>
      <c r="K215" s="283" t="s">
        <v>98</v>
      </c>
      <c r="L215" s="283"/>
      <c r="M215" s="284">
        <f t="shared" si="17"/>
        <v>0</v>
      </c>
      <c r="N215" s="284">
        <f t="shared" si="18"/>
        <v>0</v>
      </c>
      <c r="O215" s="285">
        <f>IF(K215="nio",0,IF(K215&gt;0,VLOOKUP(G215,'3-Productie normen'!A:K,VLOOKUP(K215,'3-Productie normen'!$B$35:$C$41,2,FALSE),FALSE)))/VLOOKUP(B215,'2-Kosten per locatie'!$A$12:$C$14,3,FALSE)</f>
        <v>0</v>
      </c>
      <c r="P215" s="285">
        <f t="shared" si="19"/>
        <v>0</v>
      </c>
      <c r="Q215" s="286"/>
      <c r="S215" s="287">
        <f t="shared" si="20"/>
        <v>0</v>
      </c>
    </row>
    <row r="216" spans="1:19" ht="14.1" customHeight="1">
      <c r="A216" s="37">
        <v>216</v>
      </c>
      <c r="B216" s="250" t="s">
        <v>37</v>
      </c>
      <c r="C216" s="250" t="s">
        <v>125</v>
      </c>
      <c r="D216" s="211" t="s">
        <v>350</v>
      </c>
      <c r="E216" s="48" t="s">
        <v>424</v>
      </c>
      <c r="F216" s="398" t="s">
        <v>425</v>
      </c>
      <c r="G216" s="192" t="s">
        <v>64</v>
      </c>
      <c r="H216" s="265" t="s">
        <v>124</v>
      </c>
      <c r="I216" s="281">
        <v>2020.42</v>
      </c>
      <c r="J216" s="282">
        <f t="shared" si="16"/>
        <v>0</v>
      </c>
      <c r="K216" s="283" t="s">
        <v>98</v>
      </c>
      <c r="L216" s="283"/>
      <c r="M216" s="284">
        <f t="shared" si="17"/>
        <v>0</v>
      </c>
      <c r="N216" s="284">
        <f t="shared" si="18"/>
        <v>0</v>
      </c>
      <c r="O216" s="285">
        <f>IF(K216="nio",0,IF(K216&gt;0,VLOOKUP(G216,'3-Productie normen'!A:K,VLOOKUP(K216,'3-Productie normen'!$B$35:$C$41,2,FALSE),FALSE)))/VLOOKUP(B216,'2-Kosten per locatie'!$A$12:$C$14,3,FALSE)</f>
        <v>0</v>
      </c>
      <c r="P216" s="285">
        <f t="shared" si="19"/>
        <v>0</v>
      </c>
      <c r="Q216" s="286"/>
      <c r="S216" s="287">
        <f t="shared" si="20"/>
        <v>0</v>
      </c>
    </row>
    <row r="217" spans="1:19" ht="14.1" customHeight="1">
      <c r="A217" s="37">
        <v>217</v>
      </c>
      <c r="B217" s="250" t="s">
        <v>37</v>
      </c>
      <c r="C217" s="250" t="s">
        <v>125</v>
      </c>
      <c r="D217" s="211" t="s">
        <v>350</v>
      </c>
      <c r="E217" s="48" t="s">
        <v>426</v>
      </c>
      <c r="F217" s="398" t="s">
        <v>427</v>
      </c>
      <c r="G217" s="192" t="s">
        <v>64</v>
      </c>
      <c r="H217" s="265" t="s">
        <v>124</v>
      </c>
      <c r="I217" s="281">
        <v>52.33</v>
      </c>
      <c r="J217" s="282">
        <f t="shared" si="16"/>
        <v>0</v>
      </c>
      <c r="K217" s="288" t="s">
        <v>98</v>
      </c>
      <c r="L217" s="283"/>
      <c r="M217" s="284">
        <f t="shared" si="17"/>
        <v>0</v>
      </c>
      <c r="N217" s="284">
        <f t="shared" si="18"/>
        <v>0</v>
      </c>
      <c r="O217" s="285">
        <f>IF(K217="nio",0,IF(K217&gt;0,VLOOKUP(G217,'3-Productie normen'!A:K,VLOOKUP(K217,'3-Productie normen'!$B$35:$C$41,2,FALSE),FALSE)))/VLOOKUP(B217,'2-Kosten per locatie'!$A$12:$C$14,3,FALSE)</f>
        <v>0</v>
      </c>
      <c r="P217" s="285">
        <f t="shared" si="19"/>
        <v>0</v>
      </c>
      <c r="Q217" s="286"/>
      <c r="S217" s="287">
        <f t="shared" si="20"/>
        <v>0</v>
      </c>
    </row>
    <row r="218" spans="1:19" ht="14.1" customHeight="1">
      <c r="A218" s="37">
        <v>218</v>
      </c>
      <c r="B218" s="250" t="s">
        <v>37</v>
      </c>
      <c r="C218" s="250" t="s">
        <v>125</v>
      </c>
      <c r="D218" s="211" t="s">
        <v>350</v>
      </c>
      <c r="E218" s="48" t="s">
        <v>428</v>
      </c>
      <c r="F218" s="398" t="s">
        <v>429</v>
      </c>
      <c r="G218" s="192" t="s">
        <v>64</v>
      </c>
      <c r="H218" s="265" t="s">
        <v>124</v>
      </c>
      <c r="I218" s="281">
        <v>17.57</v>
      </c>
      <c r="J218" s="282">
        <f t="shared" si="16"/>
        <v>0</v>
      </c>
      <c r="K218" s="288" t="s">
        <v>98</v>
      </c>
      <c r="L218" s="283"/>
      <c r="M218" s="284">
        <f t="shared" si="17"/>
        <v>0</v>
      </c>
      <c r="N218" s="284">
        <f t="shared" si="18"/>
        <v>0</v>
      </c>
      <c r="O218" s="285">
        <f>IF(K218="nio",0,IF(K218&gt;0,VLOOKUP(G218,'3-Productie normen'!A:K,VLOOKUP(K218,'3-Productie normen'!$B$35:$C$41,2,FALSE),FALSE)))/VLOOKUP(B218,'2-Kosten per locatie'!$A$12:$C$14,3,FALSE)</f>
        <v>0</v>
      </c>
      <c r="P218" s="285">
        <f t="shared" si="19"/>
        <v>0</v>
      </c>
      <c r="Q218" s="286"/>
      <c r="S218" s="287">
        <f t="shared" si="20"/>
        <v>0</v>
      </c>
    </row>
    <row r="219" spans="1:19" ht="14.1" customHeight="1">
      <c r="A219" s="37">
        <v>219</v>
      </c>
      <c r="B219" s="250" t="s">
        <v>37</v>
      </c>
      <c r="C219" s="250" t="s">
        <v>125</v>
      </c>
      <c r="D219" s="211" t="s">
        <v>350</v>
      </c>
      <c r="E219" s="48" t="s">
        <v>430</v>
      </c>
      <c r="F219" s="398" t="s">
        <v>297</v>
      </c>
      <c r="G219" s="192" t="s">
        <v>64</v>
      </c>
      <c r="H219" s="265" t="s">
        <v>298</v>
      </c>
      <c r="I219" s="281">
        <v>12.6</v>
      </c>
      <c r="J219" s="282">
        <f t="shared" si="16"/>
        <v>0</v>
      </c>
      <c r="K219" s="288" t="s">
        <v>98</v>
      </c>
      <c r="L219" s="283"/>
      <c r="M219" s="284">
        <f t="shared" si="17"/>
        <v>0</v>
      </c>
      <c r="N219" s="284">
        <f t="shared" si="18"/>
        <v>0</v>
      </c>
      <c r="O219" s="285">
        <f>IF(K219="nio",0,IF(K219&gt;0,VLOOKUP(G219,'3-Productie normen'!A:K,VLOOKUP(K219,'3-Productie normen'!$B$35:$C$41,2,FALSE),FALSE)))/VLOOKUP(B219,'2-Kosten per locatie'!$A$12:$C$14,3,FALSE)</f>
        <v>0</v>
      </c>
      <c r="P219" s="285">
        <f t="shared" si="19"/>
        <v>0</v>
      </c>
      <c r="Q219" s="286"/>
      <c r="S219" s="287">
        <f t="shared" si="20"/>
        <v>0</v>
      </c>
    </row>
    <row r="220" spans="1:19" ht="14.1" customHeight="1">
      <c r="A220" s="37">
        <v>220</v>
      </c>
      <c r="B220" s="250" t="s">
        <v>37</v>
      </c>
      <c r="C220" s="250" t="s">
        <v>125</v>
      </c>
      <c r="D220" s="211" t="s">
        <v>350</v>
      </c>
      <c r="E220" s="48" t="s">
        <v>431</v>
      </c>
      <c r="F220" s="398" t="s">
        <v>427</v>
      </c>
      <c r="G220" s="192" t="s">
        <v>64</v>
      </c>
      <c r="H220" s="265" t="s">
        <v>124</v>
      </c>
      <c r="I220" s="281">
        <v>314.08</v>
      </c>
      <c r="J220" s="282">
        <f t="shared" si="16"/>
        <v>0</v>
      </c>
      <c r="K220" s="288" t="s">
        <v>98</v>
      </c>
      <c r="L220" s="283"/>
      <c r="M220" s="284">
        <f t="shared" si="17"/>
        <v>0</v>
      </c>
      <c r="N220" s="284">
        <f t="shared" si="18"/>
        <v>0</v>
      </c>
      <c r="O220" s="285">
        <f>IF(K220="nio",0,IF(K220&gt;0,VLOOKUP(G220,'3-Productie normen'!A:K,VLOOKUP(K220,'3-Productie normen'!$B$35:$C$41,2,FALSE),FALSE)))/VLOOKUP(B220,'2-Kosten per locatie'!$A$12:$C$14,3,FALSE)</f>
        <v>0</v>
      </c>
      <c r="P220" s="285">
        <f t="shared" si="19"/>
        <v>0</v>
      </c>
      <c r="Q220" s="286"/>
      <c r="S220" s="287">
        <f t="shared" si="20"/>
        <v>0</v>
      </c>
    </row>
    <row r="221" spans="1:19" ht="14.1" customHeight="1">
      <c r="A221" s="37">
        <v>221</v>
      </c>
      <c r="B221" s="250" t="s">
        <v>37</v>
      </c>
      <c r="C221" s="250" t="s">
        <v>125</v>
      </c>
      <c r="D221" s="211" t="s">
        <v>350</v>
      </c>
      <c r="E221" s="48" t="s">
        <v>432</v>
      </c>
      <c r="F221" s="398" t="s">
        <v>427</v>
      </c>
      <c r="G221" s="192" t="s">
        <v>64</v>
      </c>
      <c r="H221" s="265" t="s">
        <v>124</v>
      </c>
      <c r="I221" s="281">
        <v>272.32</v>
      </c>
      <c r="J221" s="282">
        <f t="shared" si="16"/>
        <v>0</v>
      </c>
      <c r="K221" s="288" t="s">
        <v>98</v>
      </c>
      <c r="L221" s="283"/>
      <c r="M221" s="284">
        <f t="shared" si="17"/>
        <v>0</v>
      </c>
      <c r="N221" s="284">
        <f t="shared" si="18"/>
        <v>0</v>
      </c>
      <c r="O221" s="285">
        <f>IF(K221="nio",0,IF(K221&gt;0,VLOOKUP(G221,'3-Productie normen'!A:K,VLOOKUP(K221,'3-Productie normen'!$B$35:$C$41,2,FALSE),FALSE)))/VLOOKUP(B221,'2-Kosten per locatie'!$A$12:$C$14,3,FALSE)</f>
        <v>0</v>
      </c>
      <c r="P221" s="285">
        <f t="shared" si="19"/>
        <v>0</v>
      </c>
      <c r="Q221" s="286"/>
      <c r="S221" s="287">
        <f t="shared" si="20"/>
        <v>0</v>
      </c>
    </row>
    <row r="222" spans="1:19" ht="14.1" customHeight="1">
      <c r="A222" s="37">
        <v>222</v>
      </c>
      <c r="B222" s="250" t="s">
        <v>37</v>
      </c>
      <c r="C222" s="250" t="s">
        <v>125</v>
      </c>
      <c r="D222" s="211" t="s">
        <v>350</v>
      </c>
      <c r="E222" s="48" t="s">
        <v>433</v>
      </c>
      <c r="F222" s="398" t="s">
        <v>434</v>
      </c>
      <c r="G222" s="192" t="s">
        <v>64</v>
      </c>
      <c r="H222" s="265" t="s">
        <v>124</v>
      </c>
      <c r="I222" s="281">
        <v>32.07</v>
      </c>
      <c r="J222" s="282">
        <f t="shared" si="16"/>
        <v>0</v>
      </c>
      <c r="K222" s="288" t="s">
        <v>98</v>
      </c>
      <c r="L222" s="283"/>
      <c r="M222" s="284">
        <f t="shared" si="17"/>
        <v>0</v>
      </c>
      <c r="N222" s="284">
        <f t="shared" si="18"/>
        <v>0</v>
      </c>
      <c r="O222" s="285">
        <f>IF(K222="nio",0,IF(K222&gt;0,VLOOKUP(G222,'3-Productie normen'!A:K,VLOOKUP(K222,'3-Productie normen'!$B$35:$C$41,2,FALSE),FALSE)))/VLOOKUP(B222,'2-Kosten per locatie'!$A$12:$C$14,3,FALSE)</f>
        <v>0</v>
      </c>
      <c r="P222" s="285">
        <f t="shared" si="19"/>
        <v>0</v>
      </c>
      <c r="Q222" s="286"/>
      <c r="S222" s="287">
        <f t="shared" si="20"/>
        <v>0</v>
      </c>
    </row>
    <row r="223" spans="1:19" ht="14.1" customHeight="1">
      <c r="A223" s="37">
        <v>223</v>
      </c>
      <c r="B223" s="250" t="s">
        <v>37</v>
      </c>
      <c r="C223" s="250" t="s">
        <v>125</v>
      </c>
      <c r="D223" s="211" t="s">
        <v>350</v>
      </c>
      <c r="E223" s="48" t="s">
        <v>435</v>
      </c>
      <c r="F223" s="398" t="s">
        <v>436</v>
      </c>
      <c r="G223" s="192" t="s">
        <v>64</v>
      </c>
      <c r="H223" s="265" t="s">
        <v>124</v>
      </c>
      <c r="I223" s="281">
        <v>593.78</v>
      </c>
      <c r="J223" s="282">
        <f t="shared" si="16"/>
        <v>0</v>
      </c>
      <c r="K223" s="288" t="s">
        <v>98</v>
      </c>
      <c r="L223" s="283"/>
      <c r="M223" s="284">
        <f t="shared" si="17"/>
        <v>0</v>
      </c>
      <c r="N223" s="284">
        <f t="shared" si="18"/>
        <v>0</v>
      </c>
      <c r="O223" s="285">
        <f>IF(K223="nio",0,IF(K223&gt;0,VLOOKUP(G223,'3-Productie normen'!A:K,VLOOKUP(K223,'3-Productie normen'!$B$35:$C$41,2,FALSE),FALSE)))/VLOOKUP(B223,'2-Kosten per locatie'!$A$12:$C$14,3,FALSE)</f>
        <v>0</v>
      </c>
      <c r="P223" s="285">
        <f t="shared" si="19"/>
        <v>0</v>
      </c>
      <c r="Q223" s="286"/>
      <c r="S223" s="287">
        <f t="shared" si="20"/>
        <v>0</v>
      </c>
    </row>
    <row r="224" spans="1:19" ht="14.1" customHeight="1">
      <c r="A224" s="37">
        <v>224</v>
      </c>
      <c r="B224" s="250" t="s">
        <v>37</v>
      </c>
      <c r="C224" s="250" t="s">
        <v>125</v>
      </c>
      <c r="D224" s="211" t="s">
        <v>350</v>
      </c>
      <c r="E224" s="48" t="s">
        <v>437</v>
      </c>
      <c r="F224" s="398" t="s">
        <v>107</v>
      </c>
      <c r="G224" s="192" t="s">
        <v>64</v>
      </c>
      <c r="H224" s="265" t="s">
        <v>124</v>
      </c>
      <c r="I224" s="281">
        <v>7.21</v>
      </c>
      <c r="J224" s="282">
        <f t="shared" si="16"/>
        <v>0</v>
      </c>
      <c r="K224" s="288" t="s">
        <v>98</v>
      </c>
      <c r="L224" s="283"/>
      <c r="M224" s="284">
        <f t="shared" si="17"/>
        <v>0</v>
      </c>
      <c r="N224" s="284">
        <f t="shared" si="18"/>
        <v>0</v>
      </c>
      <c r="O224" s="285">
        <f>IF(K224="nio",0,IF(K224&gt;0,VLOOKUP(G224,'3-Productie normen'!A:K,VLOOKUP(K224,'3-Productie normen'!$B$35:$C$41,2,FALSE),FALSE)))/VLOOKUP(B224,'2-Kosten per locatie'!$A$12:$C$14,3,FALSE)</f>
        <v>0</v>
      </c>
      <c r="P224" s="285">
        <f t="shared" si="19"/>
        <v>0</v>
      </c>
      <c r="Q224" s="286"/>
      <c r="S224" s="287">
        <f t="shared" si="20"/>
        <v>0</v>
      </c>
    </row>
    <row r="225" spans="1:19" ht="14.1" customHeight="1">
      <c r="A225" s="37">
        <v>225</v>
      </c>
      <c r="B225" s="250" t="s">
        <v>37</v>
      </c>
      <c r="C225" s="250" t="s">
        <v>125</v>
      </c>
      <c r="D225" s="211" t="s">
        <v>350</v>
      </c>
      <c r="E225" s="48" t="s">
        <v>438</v>
      </c>
      <c r="F225" s="398" t="s">
        <v>436</v>
      </c>
      <c r="G225" s="192" t="s">
        <v>64</v>
      </c>
      <c r="H225" s="265" t="s">
        <v>124</v>
      </c>
      <c r="I225" s="281">
        <v>667.82</v>
      </c>
      <c r="J225" s="282">
        <f t="shared" ref="J225:J288" si="21">SUM(K225:L225)</f>
        <v>0</v>
      </c>
      <c r="K225" s="288" t="s">
        <v>98</v>
      </c>
      <c r="L225" s="283"/>
      <c r="M225" s="284">
        <f t="shared" ref="M225:M288" si="22">IF(K225="nio",0,IF(K225&gt;0,K225*I225/O225,0))</f>
        <v>0</v>
      </c>
      <c r="N225" s="284">
        <f t="shared" ref="N225:N288" si="23">IF(L225&gt;0,L225*I225/P225,0)</f>
        <v>0</v>
      </c>
      <c r="O225" s="285">
        <f>IF(K225="nio",0,IF(K225&gt;0,VLOOKUP(G225,'3-Productie normen'!A:K,VLOOKUP(K225,'3-Productie normen'!$B$35:$C$41,2,FALSE),FALSE)))/VLOOKUP(B225,'2-Kosten per locatie'!$A$12:$C$14,3,FALSE)</f>
        <v>0</v>
      </c>
      <c r="P225" s="285">
        <f t="shared" ref="P225:P288" si="24">IF(L225&gt;0,O225*$P$8,0)</f>
        <v>0</v>
      </c>
      <c r="Q225" s="286"/>
      <c r="S225" s="287">
        <f t="shared" si="20"/>
        <v>0</v>
      </c>
    </row>
    <row r="226" spans="1:19" ht="14.1" customHeight="1">
      <c r="A226" s="37">
        <v>226</v>
      </c>
      <c r="B226" s="250" t="s">
        <v>37</v>
      </c>
      <c r="C226" s="250" t="s">
        <v>125</v>
      </c>
      <c r="D226" s="211" t="s">
        <v>350</v>
      </c>
      <c r="E226" s="48" t="s">
        <v>439</v>
      </c>
      <c r="F226" s="398" t="s">
        <v>113</v>
      </c>
      <c r="G226" s="192" t="s">
        <v>64</v>
      </c>
      <c r="H226" s="265" t="s">
        <v>124</v>
      </c>
      <c r="I226" s="281">
        <v>27.04</v>
      </c>
      <c r="J226" s="282">
        <f t="shared" si="21"/>
        <v>0</v>
      </c>
      <c r="K226" s="288" t="s">
        <v>98</v>
      </c>
      <c r="L226" s="283"/>
      <c r="M226" s="284">
        <f t="shared" si="22"/>
        <v>0</v>
      </c>
      <c r="N226" s="284">
        <f t="shared" si="23"/>
        <v>0</v>
      </c>
      <c r="O226" s="285">
        <f>IF(K226="nio",0,IF(K226&gt;0,VLOOKUP(G226,'3-Productie normen'!A:K,VLOOKUP(K226,'3-Productie normen'!$B$35:$C$41,2,FALSE),FALSE)))/VLOOKUP(B226,'2-Kosten per locatie'!$A$12:$C$14,3,FALSE)</f>
        <v>0</v>
      </c>
      <c r="P226" s="285">
        <f t="shared" si="24"/>
        <v>0</v>
      </c>
      <c r="Q226" s="286"/>
      <c r="S226" s="287">
        <f t="shared" si="20"/>
        <v>0</v>
      </c>
    </row>
    <row r="227" spans="1:19" ht="14.1" customHeight="1">
      <c r="A227" s="37">
        <v>227</v>
      </c>
      <c r="B227" s="250" t="s">
        <v>37</v>
      </c>
      <c r="C227" s="250" t="s">
        <v>125</v>
      </c>
      <c r="D227" s="211" t="s">
        <v>350</v>
      </c>
      <c r="E227" s="48" t="s">
        <v>440</v>
      </c>
      <c r="F227" s="398" t="s">
        <v>441</v>
      </c>
      <c r="G227" s="192" t="s">
        <v>64</v>
      </c>
      <c r="H227" s="265" t="s">
        <v>124</v>
      </c>
      <c r="I227" s="281">
        <v>63.48</v>
      </c>
      <c r="J227" s="282">
        <f t="shared" si="21"/>
        <v>0</v>
      </c>
      <c r="K227" s="288" t="s">
        <v>98</v>
      </c>
      <c r="L227" s="283"/>
      <c r="M227" s="284">
        <f t="shared" si="22"/>
        <v>0</v>
      </c>
      <c r="N227" s="284">
        <f t="shared" si="23"/>
        <v>0</v>
      </c>
      <c r="O227" s="285">
        <f>IF(K227="nio",0,IF(K227&gt;0,VLOOKUP(G227,'3-Productie normen'!A:K,VLOOKUP(K227,'3-Productie normen'!$B$35:$C$41,2,FALSE),FALSE)))/VLOOKUP(B227,'2-Kosten per locatie'!$A$12:$C$14,3,FALSE)</f>
        <v>0</v>
      </c>
      <c r="P227" s="285">
        <f t="shared" si="24"/>
        <v>0</v>
      </c>
      <c r="Q227" s="286"/>
      <c r="S227" s="287">
        <f t="shared" si="20"/>
        <v>0</v>
      </c>
    </row>
    <row r="228" spans="1:19" ht="14.1" customHeight="1">
      <c r="A228" s="37">
        <v>228</v>
      </c>
      <c r="B228" s="250" t="s">
        <v>37</v>
      </c>
      <c r="C228" s="250" t="s">
        <v>125</v>
      </c>
      <c r="D228" s="211" t="s">
        <v>350</v>
      </c>
      <c r="E228" s="48" t="s">
        <v>442</v>
      </c>
      <c r="F228" s="398" t="s">
        <v>443</v>
      </c>
      <c r="G228" s="192" t="s">
        <v>64</v>
      </c>
      <c r="H228" s="265" t="s">
        <v>124</v>
      </c>
      <c r="I228" s="281">
        <v>41.24</v>
      </c>
      <c r="J228" s="282">
        <f t="shared" si="21"/>
        <v>0</v>
      </c>
      <c r="K228" s="288" t="s">
        <v>98</v>
      </c>
      <c r="L228" s="283"/>
      <c r="M228" s="284">
        <f t="shared" si="22"/>
        <v>0</v>
      </c>
      <c r="N228" s="284">
        <f t="shared" si="23"/>
        <v>0</v>
      </c>
      <c r="O228" s="285">
        <f>IF(K228="nio",0,IF(K228&gt;0,VLOOKUP(G228,'3-Productie normen'!A:K,VLOOKUP(K228,'3-Productie normen'!$B$35:$C$41,2,FALSE),FALSE)))/VLOOKUP(B228,'2-Kosten per locatie'!$A$12:$C$14,3,FALSE)</f>
        <v>0</v>
      </c>
      <c r="P228" s="285">
        <f t="shared" si="24"/>
        <v>0</v>
      </c>
      <c r="Q228" s="286"/>
      <c r="S228" s="287">
        <f t="shared" si="20"/>
        <v>0</v>
      </c>
    </row>
    <row r="229" spans="1:19" ht="14.1" customHeight="1">
      <c r="A229" s="37">
        <v>229</v>
      </c>
      <c r="B229" s="250" t="s">
        <v>37</v>
      </c>
      <c r="C229" s="250" t="s">
        <v>125</v>
      </c>
      <c r="D229" s="211" t="s">
        <v>350</v>
      </c>
      <c r="E229" s="48" t="s">
        <v>444</v>
      </c>
      <c r="F229" s="398" t="s">
        <v>445</v>
      </c>
      <c r="G229" s="192" t="s">
        <v>64</v>
      </c>
      <c r="H229" s="265" t="s">
        <v>124</v>
      </c>
      <c r="I229" s="281">
        <v>32.03</v>
      </c>
      <c r="J229" s="282">
        <f t="shared" si="21"/>
        <v>0</v>
      </c>
      <c r="K229" s="288" t="s">
        <v>98</v>
      </c>
      <c r="L229" s="283"/>
      <c r="M229" s="284">
        <f t="shared" si="22"/>
        <v>0</v>
      </c>
      <c r="N229" s="284">
        <f t="shared" si="23"/>
        <v>0</v>
      </c>
      <c r="O229" s="285">
        <f>IF(K229="nio",0,IF(K229&gt;0,VLOOKUP(G229,'3-Productie normen'!A:K,VLOOKUP(K229,'3-Productie normen'!$B$35:$C$41,2,FALSE),FALSE)))/VLOOKUP(B229,'2-Kosten per locatie'!$A$12:$C$14,3,FALSE)</f>
        <v>0</v>
      </c>
      <c r="P229" s="285">
        <f t="shared" si="24"/>
        <v>0</v>
      </c>
      <c r="Q229" s="286"/>
      <c r="S229" s="287">
        <f t="shared" si="20"/>
        <v>0</v>
      </c>
    </row>
    <row r="230" spans="1:19" ht="14.1" customHeight="1">
      <c r="A230" s="37">
        <v>230</v>
      </c>
      <c r="B230" s="250" t="s">
        <v>37</v>
      </c>
      <c r="C230" s="250" t="s">
        <v>125</v>
      </c>
      <c r="D230" s="211" t="s">
        <v>350</v>
      </c>
      <c r="E230" s="48" t="s">
        <v>446</v>
      </c>
      <c r="F230" s="398" t="s">
        <v>447</v>
      </c>
      <c r="G230" s="192" t="s">
        <v>64</v>
      </c>
      <c r="H230" s="265" t="s">
        <v>124</v>
      </c>
      <c r="I230" s="281">
        <v>1.88</v>
      </c>
      <c r="J230" s="282">
        <f t="shared" si="21"/>
        <v>0</v>
      </c>
      <c r="K230" s="288" t="s">
        <v>98</v>
      </c>
      <c r="L230" s="283"/>
      <c r="M230" s="284">
        <f t="shared" si="22"/>
        <v>0</v>
      </c>
      <c r="N230" s="284">
        <f t="shared" si="23"/>
        <v>0</v>
      </c>
      <c r="O230" s="285">
        <f>IF(K230="nio",0,IF(K230&gt;0,VLOOKUP(G230,'3-Productie normen'!A:K,VLOOKUP(K230,'3-Productie normen'!$B$35:$C$41,2,FALSE),FALSE)))/VLOOKUP(B230,'2-Kosten per locatie'!$A$12:$C$14,3,FALSE)</f>
        <v>0</v>
      </c>
      <c r="P230" s="285">
        <f t="shared" si="24"/>
        <v>0</v>
      </c>
      <c r="Q230" s="286"/>
      <c r="S230" s="287">
        <f t="shared" si="20"/>
        <v>0</v>
      </c>
    </row>
    <row r="231" spans="1:19" ht="14.1" customHeight="1">
      <c r="A231" s="37">
        <v>231</v>
      </c>
      <c r="B231" s="250" t="s">
        <v>37</v>
      </c>
      <c r="C231" s="250" t="s">
        <v>125</v>
      </c>
      <c r="D231" s="211" t="s">
        <v>350</v>
      </c>
      <c r="E231" s="48" t="s">
        <v>448</v>
      </c>
      <c r="F231" s="398" t="s">
        <v>107</v>
      </c>
      <c r="G231" s="192" t="s">
        <v>64</v>
      </c>
      <c r="H231" s="265" t="s">
        <v>124</v>
      </c>
      <c r="I231" s="281">
        <v>3.72</v>
      </c>
      <c r="J231" s="282">
        <f t="shared" si="21"/>
        <v>0</v>
      </c>
      <c r="K231" s="288" t="s">
        <v>98</v>
      </c>
      <c r="L231" s="283"/>
      <c r="M231" s="284">
        <f t="shared" si="22"/>
        <v>0</v>
      </c>
      <c r="N231" s="284">
        <f t="shared" si="23"/>
        <v>0</v>
      </c>
      <c r="O231" s="285">
        <f>IF(K231="nio",0,IF(K231&gt;0,VLOOKUP(G231,'3-Productie normen'!A:K,VLOOKUP(K231,'3-Productie normen'!$B$35:$C$41,2,FALSE),FALSE)))/VLOOKUP(B231,'2-Kosten per locatie'!$A$12:$C$14,3,FALSE)</f>
        <v>0</v>
      </c>
      <c r="P231" s="285">
        <f t="shared" si="24"/>
        <v>0</v>
      </c>
      <c r="Q231" s="286"/>
      <c r="S231" s="287">
        <f t="shared" si="20"/>
        <v>0</v>
      </c>
    </row>
    <row r="232" spans="1:19" ht="14.1" customHeight="1">
      <c r="A232" s="37">
        <v>232</v>
      </c>
      <c r="B232" s="250" t="s">
        <v>37</v>
      </c>
      <c r="C232" s="250" t="s">
        <v>125</v>
      </c>
      <c r="D232" s="211" t="s">
        <v>350</v>
      </c>
      <c r="E232" s="48" t="s">
        <v>449</v>
      </c>
      <c r="F232" s="398" t="s">
        <v>107</v>
      </c>
      <c r="G232" s="192" t="s">
        <v>64</v>
      </c>
      <c r="H232" s="265" t="s">
        <v>124</v>
      </c>
      <c r="I232" s="281">
        <v>7.21</v>
      </c>
      <c r="J232" s="282">
        <f t="shared" si="21"/>
        <v>0</v>
      </c>
      <c r="K232" s="288" t="s">
        <v>98</v>
      </c>
      <c r="L232" s="283"/>
      <c r="M232" s="284">
        <f t="shared" si="22"/>
        <v>0</v>
      </c>
      <c r="N232" s="284">
        <f t="shared" si="23"/>
        <v>0</v>
      </c>
      <c r="O232" s="285">
        <f>IF(K232="nio",0,IF(K232&gt;0,VLOOKUP(G232,'3-Productie normen'!A:K,VLOOKUP(K232,'3-Productie normen'!$B$35:$C$41,2,FALSE),FALSE)))/VLOOKUP(B232,'2-Kosten per locatie'!$A$12:$C$14,3,FALSE)</f>
        <v>0</v>
      </c>
      <c r="P232" s="285">
        <f t="shared" si="24"/>
        <v>0</v>
      </c>
      <c r="Q232" s="286"/>
      <c r="S232" s="287">
        <f t="shared" si="20"/>
        <v>0</v>
      </c>
    </row>
    <row r="233" spans="1:19" ht="14.1" customHeight="1">
      <c r="A233" s="37">
        <v>233</v>
      </c>
      <c r="B233" s="250" t="s">
        <v>37</v>
      </c>
      <c r="C233" s="250" t="s">
        <v>125</v>
      </c>
      <c r="D233" s="211" t="s">
        <v>350</v>
      </c>
      <c r="E233" s="48" t="s">
        <v>450</v>
      </c>
      <c r="F233" s="398" t="s">
        <v>107</v>
      </c>
      <c r="G233" s="192" t="s">
        <v>64</v>
      </c>
      <c r="H233" s="265" t="s">
        <v>124</v>
      </c>
      <c r="I233" s="281">
        <v>15.68</v>
      </c>
      <c r="J233" s="282">
        <f t="shared" si="21"/>
        <v>0</v>
      </c>
      <c r="K233" s="288" t="s">
        <v>98</v>
      </c>
      <c r="L233" s="283"/>
      <c r="M233" s="284">
        <f t="shared" si="22"/>
        <v>0</v>
      </c>
      <c r="N233" s="284">
        <f t="shared" si="23"/>
        <v>0</v>
      </c>
      <c r="O233" s="285">
        <f>IF(K233="nio",0,IF(K233&gt;0,VLOOKUP(G233,'3-Productie normen'!A:K,VLOOKUP(K233,'3-Productie normen'!$B$35:$C$41,2,FALSE),FALSE)))/VLOOKUP(B233,'2-Kosten per locatie'!$A$12:$C$14,3,FALSE)</f>
        <v>0</v>
      </c>
      <c r="P233" s="285">
        <f t="shared" si="24"/>
        <v>0</v>
      </c>
      <c r="Q233" s="286"/>
      <c r="S233" s="287">
        <f t="shared" si="20"/>
        <v>0</v>
      </c>
    </row>
    <row r="234" spans="1:19" ht="14.1" customHeight="1">
      <c r="A234" s="37">
        <v>234</v>
      </c>
      <c r="B234" s="250" t="s">
        <v>37</v>
      </c>
      <c r="C234" s="250" t="s">
        <v>125</v>
      </c>
      <c r="D234" s="211" t="s">
        <v>350</v>
      </c>
      <c r="E234" s="48" t="s">
        <v>451</v>
      </c>
      <c r="F234" s="398" t="s">
        <v>107</v>
      </c>
      <c r="G234" s="192" t="s">
        <v>64</v>
      </c>
      <c r="H234" s="265" t="s">
        <v>124</v>
      </c>
      <c r="I234" s="281">
        <v>15.68</v>
      </c>
      <c r="J234" s="282">
        <f t="shared" si="21"/>
        <v>0</v>
      </c>
      <c r="K234" s="288" t="s">
        <v>98</v>
      </c>
      <c r="L234" s="283"/>
      <c r="M234" s="284">
        <f t="shared" si="22"/>
        <v>0</v>
      </c>
      <c r="N234" s="284">
        <f t="shared" si="23"/>
        <v>0</v>
      </c>
      <c r="O234" s="285">
        <f>IF(K234="nio",0,IF(K234&gt;0,VLOOKUP(G234,'3-Productie normen'!A:K,VLOOKUP(K234,'3-Productie normen'!$B$35:$C$41,2,FALSE),FALSE)))/VLOOKUP(B234,'2-Kosten per locatie'!$A$12:$C$14,3,FALSE)</f>
        <v>0</v>
      </c>
      <c r="P234" s="285">
        <f t="shared" si="24"/>
        <v>0</v>
      </c>
      <c r="Q234" s="286"/>
      <c r="S234" s="287">
        <f t="shared" si="20"/>
        <v>0</v>
      </c>
    </row>
    <row r="235" spans="1:19" ht="14.1" customHeight="1">
      <c r="A235" s="37">
        <v>235</v>
      </c>
      <c r="B235" s="250" t="s">
        <v>37</v>
      </c>
      <c r="C235" s="250" t="s">
        <v>125</v>
      </c>
      <c r="D235" s="211" t="s">
        <v>350</v>
      </c>
      <c r="E235" s="48" t="s">
        <v>452</v>
      </c>
      <c r="F235" s="398" t="s">
        <v>107</v>
      </c>
      <c r="G235" s="192" t="s">
        <v>64</v>
      </c>
      <c r="H235" s="265" t="s">
        <v>124</v>
      </c>
      <c r="I235" s="281">
        <v>4.72</v>
      </c>
      <c r="J235" s="282">
        <f t="shared" si="21"/>
        <v>0</v>
      </c>
      <c r="K235" s="288" t="s">
        <v>98</v>
      </c>
      <c r="L235" s="283"/>
      <c r="M235" s="284">
        <f t="shared" si="22"/>
        <v>0</v>
      </c>
      <c r="N235" s="284">
        <f t="shared" si="23"/>
        <v>0</v>
      </c>
      <c r="O235" s="285">
        <f>IF(K235="nio",0,IF(K235&gt;0,VLOOKUP(G235,'3-Productie normen'!A:K,VLOOKUP(K235,'3-Productie normen'!$B$35:$C$41,2,FALSE),FALSE)))/VLOOKUP(B235,'2-Kosten per locatie'!$A$12:$C$14,3,FALSE)</f>
        <v>0</v>
      </c>
      <c r="P235" s="285">
        <f t="shared" si="24"/>
        <v>0</v>
      </c>
      <c r="Q235" s="286"/>
      <c r="S235" s="287">
        <f t="shared" si="20"/>
        <v>0</v>
      </c>
    </row>
    <row r="236" spans="1:19" ht="14.1" customHeight="1">
      <c r="A236" s="37">
        <v>236</v>
      </c>
      <c r="B236" s="250" t="s">
        <v>37</v>
      </c>
      <c r="C236" s="250" t="s">
        <v>125</v>
      </c>
      <c r="D236" s="211" t="s">
        <v>350</v>
      </c>
      <c r="E236" s="48" t="s">
        <v>453</v>
      </c>
      <c r="F236" s="398" t="s">
        <v>454</v>
      </c>
      <c r="G236" s="265" t="s">
        <v>56</v>
      </c>
      <c r="H236" s="265" t="s">
        <v>124</v>
      </c>
      <c r="I236" s="281">
        <v>23.42</v>
      </c>
      <c r="J236" s="282">
        <f t="shared" si="21"/>
        <v>200</v>
      </c>
      <c r="K236" s="283">
        <v>200</v>
      </c>
      <c r="L236" s="283"/>
      <c r="M236" s="284" t="e">
        <f t="shared" si="22"/>
        <v>#DIV/0!</v>
      </c>
      <c r="N236" s="284">
        <f t="shared" si="23"/>
        <v>0</v>
      </c>
      <c r="O236" s="285">
        <f>IF(K236="nio",0,IF(K236&gt;0,VLOOKUP(G236,'3-Productie normen'!A:K,VLOOKUP(K236,'3-Productie normen'!$B$35:$C$41,2,FALSE),FALSE)))/VLOOKUP(B236,'2-Kosten per locatie'!$A$12:$C$14,3,FALSE)</f>
        <v>0</v>
      </c>
      <c r="P236" s="285">
        <f t="shared" si="24"/>
        <v>0</v>
      </c>
      <c r="Q236" s="286"/>
      <c r="S236" s="287">
        <f t="shared" si="20"/>
        <v>4684</v>
      </c>
    </row>
    <row r="237" spans="1:19" ht="14.1" customHeight="1">
      <c r="A237" s="37">
        <v>237</v>
      </c>
      <c r="B237" s="250" t="s">
        <v>37</v>
      </c>
      <c r="C237" s="250" t="s">
        <v>125</v>
      </c>
      <c r="D237" s="211" t="s">
        <v>350</v>
      </c>
      <c r="E237" s="48" t="s">
        <v>455</v>
      </c>
      <c r="F237" s="398" t="s">
        <v>282</v>
      </c>
      <c r="G237" s="265" t="s">
        <v>48</v>
      </c>
      <c r="H237" s="265" t="s">
        <v>124</v>
      </c>
      <c r="I237" s="281">
        <v>15.29</v>
      </c>
      <c r="J237" s="282">
        <f t="shared" si="21"/>
        <v>200</v>
      </c>
      <c r="K237" s="283">
        <v>200</v>
      </c>
      <c r="L237" s="283"/>
      <c r="M237" s="284" t="e">
        <f t="shared" si="22"/>
        <v>#DIV/0!</v>
      </c>
      <c r="N237" s="284">
        <f t="shared" si="23"/>
        <v>0</v>
      </c>
      <c r="O237" s="285">
        <f>IF(K237="nio",0,IF(K237&gt;0,VLOOKUP(G237,'3-Productie normen'!A:K,VLOOKUP(K237,'3-Productie normen'!$B$35:$C$41,2,FALSE),FALSE)))/VLOOKUP(B237,'2-Kosten per locatie'!$A$12:$C$14,3,FALSE)</f>
        <v>0</v>
      </c>
      <c r="P237" s="285">
        <f t="shared" si="24"/>
        <v>0</v>
      </c>
      <c r="Q237" s="286"/>
      <c r="S237" s="287">
        <f t="shared" si="20"/>
        <v>3058</v>
      </c>
    </row>
    <row r="238" spans="1:19" ht="14.1" customHeight="1">
      <c r="A238" s="37">
        <v>238</v>
      </c>
      <c r="B238" s="250" t="s">
        <v>37</v>
      </c>
      <c r="C238" s="250" t="s">
        <v>125</v>
      </c>
      <c r="D238" s="211" t="s">
        <v>350</v>
      </c>
      <c r="E238" s="48" t="s">
        <v>456</v>
      </c>
      <c r="F238" s="398" t="s">
        <v>118</v>
      </c>
      <c r="G238" s="265" t="s">
        <v>57</v>
      </c>
      <c r="H238" s="265" t="s">
        <v>124</v>
      </c>
      <c r="I238" s="281">
        <v>12.74</v>
      </c>
      <c r="J238" s="282">
        <f t="shared" si="21"/>
        <v>200</v>
      </c>
      <c r="K238" s="283">
        <v>200</v>
      </c>
      <c r="L238" s="283"/>
      <c r="M238" s="284" t="e">
        <f t="shared" si="22"/>
        <v>#DIV/0!</v>
      </c>
      <c r="N238" s="284">
        <f t="shared" si="23"/>
        <v>0</v>
      </c>
      <c r="O238" s="285">
        <f>IF(K238="nio",0,IF(K238&gt;0,VLOOKUP(G238,'3-Productie normen'!A:K,VLOOKUP(K238,'3-Productie normen'!$B$35:$C$41,2,FALSE),FALSE)))/VLOOKUP(B238,'2-Kosten per locatie'!$A$12:$C$14,3,FALSE)</f>
        <v>0</v>
      </c>
      <c r="P238" s="285">
        <f t="shared" si="24"/>
        <v>0</v>
      </c>
      <c r="Q238" s="286"/>
      <c r="S238" s="287">
        <f t="shared" si="20"/>
        <v>2548</v>
      </c>
    </row>
    <row r="239" spans="1:19" ht="14.1" customHeight="1">
      <c r="A239" s="37">
        <v>239</v>
      </c>
      <c r="B239" s="250" t="s">
        <v>37</v>
      </c>
      <c r="C239" s="250" t="s">
        <v>125</v>
      </c>
      <c r="D239" s="211" t="s">
        <v>350</v>
      </c>
      <c r="E239" s="48" t="s">
        <v>457</v>
      </c>
      <c r="F239" s="398" t="s">
        <v>282</v>
      </c>
      <c r="G239" s="265" t="s">
        <v>48</v>
      </c>
      <c r="H239" s="265" t="s">
        <v>124</v>
      </c>
      <c r="I239" s="281">
        <v>15.26</v>
      </c>
      <c r="J239" s="282">
        <f t="shared" si="21"/>
        <v>200</v>
      </c>
      <c r="K239" s="283">
        <v>200</v>
      </c>
      <c r="L239" s="283"/>
      <c r="M239" s="284" t="e">
        <f t="shared" si="22"/>
        <v>#DIV/0!</v>
      </c>
      <c r="N239" s="284">
        <f t="shared" si="23"/>
        <v>0</v>
      </c>
      <c r="O239" s="285">
        <f>IF(K239="nio",0,IF(K239&gt;0,VLOOKUP(G239,'3-Productie normen'!A:K,VLOOKUP(K239,'3-Productie normen'!$B$35:$C$41,2,FALSE),FALSE)))/VLOOKUP(B239,'2-Kosten per locatie'!$A$12:$C$14,3,FALSE)</f>
        <v>0</v>
      </c>
      <c r="P239" s="285">
        <f t="shared" si="24"/>
        <v>0</v>
      </c>
      <c r="Q239" s="286"/>
      <c r="S239" s="287">
        <f t="shared" si="20"/>
        <v>3052</v>
      </c>
    </row>
    <row r="240" spans="1:19" ht="14.1" customHeight="1">
      <c r="A240" s="37">
        <v>240</v>
      </c>
      <c r="B240" s="250" t="s">
        <v>37</v>
      </c>
      <c r="C240" s="250" t="s">
        <v>125</v>
      </c>
      <c r="D240" s="211" t="s">
        <v>350</v>
      </c>
      <c r="E240" s="48" t="s">
        <v>458</v>
      </c>
      <c r="F240" s="398" t="s">
        <v>282</v>
      </c>
      <c r="G240" s="265" t="s">
        <v>48</v>
      </c>
      <c r="H240" s="265" t="s">
        <v>124</v>
      </c>
      <c r="I240" s="281">
        <v>12.74</v>
      </c>
      <c r="J240" s="282">
        <f t="shared" si="21"/>
        <v>200</v>
      </c>
      <c r="K240" s="283">
        <v>200</v>
      </c>
      <c r="L240" s="283"/>
      <c r="M240" s="284" t="e">
        <f t="shared" si="22"/>
        <v>#DIV/0!</v>
      </c>
      <c r="N240" s="284">
        <f t="shared" si="23"/>
        <v>0</v>
      </c>
      <c r="O240" s="285">
        <f>IF(K240="nio",0,IF(K240&gt;0,VLOOKUP(G240,'3-Productie normen'!A:K,VLOOKUP(K240,'3-Productie normen'!$B$35:$C$41,2,FALSE),FALSE)))/VLOOKUP(B240,'2-Kosten per locatie'!$A$12:$C$14,3,FALSE)</f>
        <v>0</v>
      </c>
      <c r="P240" s="285">
        <f t="shared" si="24"/>
        <v>0</v>
      </c>
      <c r="Q240" s="286"/>
      <c r="S240" s="287">
        <f t="shared" ref="S240:S303" si="25">J240*I240</f>
        <v>2548</v>
      </c>
    </row>
    <row r="241" spans="1:19" ht="14.1" customHeight="1">
      <c r="A241" s="37">
        <v>241</v>
      </c>
      <c r="B241" s="250" t="s">
        <v>37</v>
      </c>
      <c r="C241" s="250" t="s">
        <v>125</v>
      </c>
      <c r="D241" s="211" t="s">
        <v>350</v>
      </c>
      <c r="E241" s="48" t="s">
        <v>459</v>
      </c>
      <c r="F241" s="398" t="s">
        <v>460</v>
      </c>
      <c r="G241" s="192" t="s">
        <v>64</v>
      </c>
      <c r="H241" s="265" t="s">
        <v>124</v>
      </c>
      <c r="I241" s="281">
        <v>20</v>
      </c>
      <c r="J241" s="282">
        <f t="shared" si="21"/>
        <v>0</v>
      </c>
      <c r="K241" s="288" t="s">
        <v>98</v>
      </c>
      <c r="L241" s="283"/>
      <c r="M241" s="284">
        <f t="shared" si="22"/>
        <v>0</v>
      </c>
      <c r="N241" s="284">
        <f t="shared" si="23"/>
        <v>0</v>
      </c>
      <c r="O241" s="285">
        <f>IF(K241="nio",0,IF(K241&gt;0,VLOOKUP(G241,'3-Productie normen'!A:K,VLOOKUP(K241,'3-Productie normen'!$B$35:$C$41,2,FALSE),FALSE)))/VLOOKUP(B241,'2-Kosten per locatie'!$A$12:$C$14,3,FALSE)</f>
        <v>0</v>
      </c>
      <c r="P241" s="285">
        <f t="shared" si="24"/>
        <v>0</v>
      </c>
      <c r="Q241" s="286"/>
      <c r="S241" s="287">
        <f t="shared" si="25"/>
        <v>0</v>
      </c>
    </row>
    <row r="242" spans="1:19" ht="14.1" customHeight="1">
      <c r="A242" s="37">
        <v>242</v>
      </c>
      <c r="B242" s="250" t="s">
        <v>37</v>
      </c>
      <c r="C242" s="250" t="s">
        <v>125</v>
      </c>
      <c r="D242" s="211" t="s">
        <v>350</v>
      </c>
      <c r="E242" s="48" t="s">
        <v>461</v>
      </c>
      <c r="F242" s="398" t="s">
        <v>198</v>
      </c>
      <c r="G242" s="192" t="s">
        <v>64</v>
      </c>
      <c r="H242" s="265" t="s">
        <v>124</v>
      </c>
      <c r="I242" s="281">
        <v>3.78</v>
      </c>
      <c r="J242" s="282">
        <f t="shared" si="21"/>
        <v>0</v>
      </c>
      <c r="K242" s="283" t="s">
        <v>98</v>
      </c>
      <c r="L242" s="283"/>
      <c r="M242" s="284">
        <f t="shared" si="22"/>
        <v>0</v>
      </c>
      <c r="N242" s="284">
        <f t="shared" si="23"/>
        <v>0</v>
      </c>
      <c r="O242" s="285">
        <f>IF(K242="nio",0,IF(K242&gt;0,VLOOKUP(G242,'3-Productie normen'!A:K,VLOOKUP(K242,'3-Productie normen'!$B$35:$C$41,2,FALSE),FALSE)))/VLOOKUP(B242,'2-Kosten per locatie'!$A$12:$C$14,3,FALSE)</f>
        <v>0</v>
      </c>
      <c r="P242" s="285">
        <f t="shared" si="24"/>
        <v>0</v>
      </c>
      <c r="Q242" s="286"/>
      <c r="S242" s="287">
        <f t="shared" si="25"/>
        <v>0</v>
      </c>
    </row>
    <row r="243" spans="1:19" ht="14.1" customHeight="1">
      <c r="A243" s="37">
        <v>243</v>
      </c>
      <c r="B243" s="250" t="s">
        <v>37</v>
      </c>
      <c r="C243" s="250" t="s">
        <v>125</v>
      </c>
      <c r="D243" s="211" t="s">
        <v>462</v>
      </c>
      <c r="E243" s="48" t="s">
        <v>463</v>
      </c>
      <c r="F243" s="398" t="s">
        <v>114</v>
      </c>
      <c r="G243" s="192" t="s">
        <v>64</v>
      </c>
      <c r="H243" s="265" t="s">
        <v>124</v>
      </c>
      <c r="I243" s="281">
        <v>3.72</v>
      </c>
      <c r="J243" s="282">
        <f t="shared" si="21"/>
        <v>0</v>
      </c>
      <c r="K243" s="283" t="s">
        <v>98</v>
      </c>
      <c r="L243" s="283"/>
      <c r="M243" s="284">
        <f t="shared" si="22"/>
        <v>0</v>
      </c>
      <c r="N243" s="284">
        <f t="shared" si="23"/>
        <v>0</v>
      </c>
      <c r="O243" s="285">
        <f>IF(K243="nio",0,IF(K243&gt;0,VLOOKUP(G243,'3-Productie normen'!A:K,VLOOKUP(K243,'3-Productie normen'!$B$35:$C$41,2,FALSE),FALSE)))/VLOOKUP(B243,'2-Kosten per locatie'!$A$12:$C$14,3,FALSE)</f>
        <v>0</v>
      </c>
      <c r="P243" s="285">
        <f t="shared" si="24"/>
        <v>0</v>
      </c>
      <c r="Q243" s="286"/>
      <c r="S243" s="287">
        <f t="shared" si="25"/>
        <v>0</v>
      </c>
    </row>
    <row r="244" spans="1:19" ht="14.1" customHeight="1">
      <c r="A244" s="37">
        <v>244</v>
      </c>
      <c r="B244" s="250" t="s">
        <v>37</v>
      </c>
      <c r="C244" s="250" t="s">
        <v>125</v>
      </c>
      <c r="D244" s="211" t="s">
        <v>462</v>
      </c>
      <c r="E244" s="48" t="s">
        <v>464</v>
      </c>
      <c r="F244" s="398" t="s">
        <v>465</v>
      </c>
      <c r="G244" s="265" t="s">
        <v>53</v>
      </c>
      <c r="H244" s="265" t="s">
        <v>122</v>
      </c>
      <c r="I244" s="281">
        <v>49.19</v>
      </c>
      <c r="J244" s="282">
        <f t="shared" si="21"/>
        <v>200</v>
      </c>
      <c r="K244" s="283">
        <v>200</v>
      </c>
      <c r="L244" s="283"/>
      <c r="M244" s="284" t="e">
        <f t="shared" si="22"/>
        <v>#DIV/0!</v>
      </c>
      <c r="N244" s="284">
        <f t="shared" si="23"/>
        <v>0</v>
      </c>
      <c r="O244" s="285">
        <f>IF(K244="nio",0,IF(K244&gt;0,VLOOKUP(G244,'3-Productie normen'!A:K,VLOOKUP(K244,'3-Productie normen'!$B$35:$C$41,2,FALSE),FALSE)))/VLOOKUP(B244,'2-Kosten per locatie'!$A$12:$C$14,3,FALSE)</f>
        <v>0</v>
      </c>
      <c r="P244" s="285">
        <f t="shared" si="24"/>
        <v>0</v>
      </c>
      <c r="Q244" s="286"/>
      <c r="S244" s="287">
        <f t="shared" si="25"/>
        <v>9838</v>
      </c>
    </row>
    <row r="245" spans="1:19" ht="14.1" customHeight="1">
      <c r="A245" s="37">
        <v>245</v>
      </c>
      <c r="B245" s="250" t="s">
        <v>37</v>
      </c>
      <c r="C245" s="250" t="s">
        <v>125</v>
      </c>
      <c r="D245" s="211" t="s">
        <v>462</v>
      </c>
      <c r="E245" s="48" t="s">
        <v>466</v>
      </c>
      <c r="F245" s="398" t="s">
        <v>467</v>
      </c>
      <c r="G245" s="265" t="s">
        <v>59</v>
      </c>
      <c r="H245" s="265" t="s">
        <v>122</v>
      </c>
      <c r="I245" s="281">
        <v>91.08</v>
      </c>
      <c r="J245" s="282">
        <f t="shared" si="21"/>
        <v>200</v>
      </c>
      <c r="K245" s="283">
        <v>200</v>
      </c>
      <c r="L245" s="283"/>
      <c r="M245" s="284" t="e">
        <f t="shared" si="22"/>
        <v>#DIV/0!</v>
      </c>
      <c r="N245" s="284">
        <f t="shared" si="23"/>
        <v>0</v>
      </c>
      <c r="O245" s="285">
        <f>IF(K245="nio",0,IF(K245&gt;0,VLOOKUP(G245,'3-Productie normen'!A:K,VLOOKUP(K245,'3-Productie normen'!$B$35:$C$41,2,FALSE),FALSE)))/VLOOKUP(B245,'2-Kosten per locatie'!$A$12:$C$14,3,FALSE)</f>
        <v>0</v>
      </c>
      <c r="P245" s="285">
        <f t="shared" si="24"/>
        <v>0</v>
      </c>
      <c r="Q245" s="286"/>
      <c r="S245" s="287">
        <f t="shared" si="25"/>
        <v>18216</v>
      </c>
    </row>
    <row r="246" spans="1:19" ht="14.1" customHeight="1">
      <c r="A246" s="37">
        <v>246</v>
      </c>
      <c r="B246" s="250" t="s">
        <v>37</v>
      </c>
      <c r="C246" s="250" t="s">
        <v>125</v>
      </c>
      <c r="D246" s="211" t="s">
        <v>462</v>
      </c>
      <c r="E246" s="48" t="s">
        <v>468</v>
      </c>
      <c r="F246" s="398" t="s">
        <v>469</v>
      </c>
      <c r="G246" s="265" t="s">
        <v>59</v>
      </c>
      <c r="H246" s="265" t="s">
        <v>122</v>
      </c>
      <c r="I246" s="281">
        <v>68.31</v>
      </c>
      <c r="J246" s="282">
        <f t="shared" si="21"/>
        <v>200</v>
      </c>
      <c r="K246" s="283">
        <v>200</v>
      </c>
      <c r="L246" s="283"/>
      <c r="M246" s="284" t="e">
        <f t="shared" si="22"/>
        <v>#DIV/0!</v>
      </c>
      <c r="N246" s="284">
        <f t="shared" si="23"/>
        <v>0</v>
      </c>
      <c r="O246" s="285">
        <f>IF(K246="nio",0,IF(K246&gt;0,VLOOKUP(G246,'3-Productie normen'!A:K,VLOOKUP(K246,'3-Productie normen'!$B$35:$C$41,2,FALSE),FALSE)))/VLOOKUP(B246,'2-Kosten per locatie'!$A$12:$C$14,3,FALSE)</f>
        <v>0</v>
      </c>
      <c r="P246" s="285">
        <f t="shared" si="24"/>
        <v>0</v>
      </c>
      <c r="Q246" s="286"/>
      <c r="S246" s="287">
        <f t="shared" si="25"/>
        <v>13662</v>
      </c>
    </row>
    <row r="247" spans="1:19" ht="14.1" customHeight="1">
      <c r="A247" s="37">
        <v>247</v>
      </c>
      <c r="B247" s="250" t="s">
        <v>37</v>
      </c>
      <c r="C247" s="250" t="s">
        <v>125</v>
      </c>
      <c r="D247" s="211" t="s">
        <v>462</v>
      </c>
      <c r="E247" s="48" t="s">
        <v>470</v>
      </c>
      <c r="F247" s="398" t="s">
        <v>77</v>
      </c>
      <c r="G247" s="268" t="s">
        <v>55</v>
      </c>
      <c r="H247" s="265" t="s">
        <v>122</v>
      </c>
      <c r="I247" s="281">
        <v>113.82</v>
      </c>
      <c r="J247" s="282">
        <f t="shared" si="21"/>
        <v>200</v>
      </c>
      <c r="K247" s="283">
        <v>200</v>
      </c>
      <c r="L247" s="283"/>
      <c r="M247" s="284" t="e">
        <f t="shared" si="22"/>
        <v>#DIV/0!</v>
      </c>
      <c r="N247" s="284">
        <f t="shared" si="23"/>
        <v>0</v>
      </c>
      <c r="O247" s="285">
        <f>IF(K247="nio",0,IF(K247&gt;0,VLOOKUP(G247,'3-Productie normen'!A:K,VLOOKUP(K247,'3-Productie normen'!$B$35:$C$41,2,FALSE),FALSE)))/VLOOKUP(B247,'2-Kosten per locatie'!$A$12:$C$14,3,FALSE)</f>
        <v>0</v>
      </c>
      <c r="P247" s="285">
        <f t="shared" si="24"/>
        <v>0</v>
      </c>
      <c r="Q247" s="286"/>
      <c r="S247" s="287">
        <f t="shared" si="25"/>
        <v>22764</v>
      </c>
    </row>
    <row r="248" spans="1:19" ht="14.1" customHeight="1">
      <c r="A248" s="37">
        <v>248</v>
      </c>
      <c r="B248" s="250" t="s">
        <v>37</v>
      </c>
      <c r="C248" s="250" t="s">
        <v>125</v>
      </c>
      <c r="D248" s="211" t="s">
        <v>462</v>
      </c>
      <c r="E248" s="48" t="s">
        <v>471</v>
      </c>
      <c r="F248" s="398" t="s">
        <v>78</v>
      </c>
      <c r="G248" s="265" t="s">
        <v>46</v>
      </c>
      <c r="H248" s="265" t="s">
        <v>122</v>
      </c>
      <c r="I248" s="281">
        <v>54.14</v>
      </c>
      <c r="J248" s="282">
        <f t="shared" si="21"/>
        <v>80</v>
      </c>
      <c r="K248" s="283">
        <v>80</v>
      </c>
      <c r="L248" s="283"/>
      <c r="M248" s="284" t="e">
        <f t="shared" si="22"/>
        <v>#DIV/0!</v>
      </c>
      <c r="N248" s="284">
        <f t="shared" si="23"/>
        <v>0</v>
      </c>
      <c r="O248" s="285">
        <f>IF(K248="nio",0,IF(K248&gt;0,VLOOKUP(G248,'3-Productie normen'!A:K,VLOOKUP(K248,'3-Productie normen'!$B$35:$C$41,2,FALSE),FALSE)))/VLOOKUP(B248,'2-Kosten per locatie'!$A$12:$C$14,3,FALSE)</f>
        <v>0</v>
      </c>
      <c r="P248" s="285">
        <f t="shared" si="24"/>
        <v>0</v>
      </c>
      <c r="Q248" s="286"/>
      <c r="S248" s="287">
        <f t="shared" si="25"/>
        <v>4331.2</v>
      </c>
    </row>
    <row r="249" spans="1:19" ht="14.1" customHeight="1">
      <c r="A249" s="37">
        <v>249</v>
      </c>
      <c r="B249" s="250" t="s">
        <v>37</v>
      </c>
      <c r="C249" s="250" t="s">
        <v>125</v>
      </c>
      <c r="D249" s="211" t="s">
        <v>462</v>
      </c>
      <c r="E249" s="48" t="s">
        <v>472</v>
      </c>
      <c r="F249" s="398" t="s">
        <v>467</v>
      </c>
      <c r="G249" s="265" t="s">
        <v>59</v>
      </c>
      <c r="H249" s="265" t="s">
        <v>122</v>
      </c>
      <c r="I249" s="281">
        <v>107.28</v>
      </c>
      <c r="J249" s="282">
        <f t="shared" si="21"/>
        <v>200</v>
      </c>
      <c r="K249" s="283">
        <v>200</v>
      </c>
      <c r="L249" s="283"/>
      <c r="M249" s="284" t="e">
        <f t="shared" si="22"/>
        <v>#DIV/0!</v>
      </c>
      <c r="N249" s="284">
        <f t="shared" si="23"/>
        <v>0</v>
      </c>
      <c r="O249" s="285">
        <f>IF(K249="nio",0,IF(K249&gt;0,VLOOKUP(G249,'3-Productie normen'!A:K,VLOOKUP(K249,'3-Productie normen'!$B$35:$C$41,2,FALSE),FALSE)))/VLOOKUP(B249,'2-Kosten per locatie'!$A$12:$C$14,3,FALSE)</f>
        <v>0</v>
      </c>
      <c r="P249" s="285">
        <f t="shared" si="24"/>
        <v>0</v>
      </c>
      <c r="Q249" s="286"/>
      <c r="S249" s="287">
        <f t="shared" si="25"/>
        <v>21456</v>
      </c>
    </row>
    <row r="250" spans="1:19" ht="14.1" customHeight="1">
      <c r="A250" s="37">
        <v>250</v>
      </c>
      <c r="B250" s="250" t="s">
        <v>37</v>
      </c>
      <c r="C250" s="250" t="s">
        <v>125</v>
      </c>
      <c r="D250" s="211" t="s">
        <v>462</v>
      </c>
      <c r="E250" s="48" t="s">
        <v>473</v>
      </c>
      <c r="F250" s="398" t="s">
        <v>474</v>
      </c>
      <c r="G250" s="265" t="s">
        <v>59</v>
      </c>
      <c r="H250" s="265" t="s">
        <v>122</v>
      </c>
      <c r="I250" s="281">
        <v>84.76</v>
      </c>
      <c r="J250" s="282">
        <f t="shared" si="21"/>
        <v>200</v>
      </c>
      <c r="K250" s="283">
        <v>200</v>
      </c>
      <c r="L250" s="283"/>
      <c r="M250" s="284" t="e">
        <f t="shared" si="22"/>
        <v>#DIV/0!</v>
      </c>
      <c r="N250" s="284">
        <f t="shared" si="23"/>
        <v>0</v>
      </c>
      <c r="O250" s="285">
        <f>IF(K250="nio",0,IF(K250&gt;0,VLOOKUP(G250,'3-Productie normen'!A:K,VLOOKUP(K250,'3-Productie normen'!$B$35:$C$41,2,FALSE),FALSE)))/VLOOKUP(B250,'2-Kosten per locatie'!$A$12:$C$14,3,FALSE)</f>
        <v>0</v>
      </c>
      <c r="P250" s="285">
        <f t="shared" si="24"/>
        <v>0</v>
      </c>
      <c r="Q250" s="286"/>
      <c r="S250" s="287">
        <f t="shared" si="25"/>
        <v>16952</v>
      </c>
    </row>
    <row r="251" spans="1:19" ht="14.1" customHeight="1">
      <c r="A251" s="37">
        <v>251</v>
      </c>
      <c r="B251" s="250" t="s">
        <v>37</v>
      </c>
      <c r="C251" s="250" t="s">
        <v>125</v>
      </c>
      <c r="D251" s="211" t="s">
        <v>462</v>
      </c>
      <c r="E251" s="48" t="s">
        <v>475</v>
      </c>
      <c r="F251" s="398" t="s">
        <v>476</v>
      </c>
      <c r="G251" s="265" t="s">
        <v>53</v>
      </c>
      <c r="H251" s="265" t="s">
        <v>122</v>
      </c>
      <c r="I251" s="281">
        <v>46.08</v>
      </c>
      <c r="J251" s="282">
        <f t="shared" si="21"/>
        <v>200</v>
      </c>
      <c r="K251" s="283">
        <v>200</v>
      </c>
      <c r="L251" s="283"/>
      <c r="M251" s="284" t="e">
        <f t="shared" si="22"/>
        <v>#DIV/0!</v>
      </c>
      <c r="N251" s="284">
        <f t="shared" si="23"/>
        <v>0</v>
      </c>
      <c r="O251" s="285">
        <f>IF(K251="nio",0,IF(K251&gt;0,VLOOKUP(G251,'3-Productie normen'!A:K,VLOOKUP(K251,'3-Productie normen'!$B$35:$C$41,2,FALSE),FALSE)))/VLOOKUP(B251,'2-Kosten per locatie'!$A$12:$C$14,3,FALSE)</f>
        <v>0</v>
      </c>
      <c r="P251" s="285">
        <f t="shared" si="24"/>
        <v>0</v>
      </c>
      <c r="Q251" s="286"/>
      <c r="S251" s="287">
        <f t="shared" si="25"/>
        <v>9216</v>
      </c>
    </row>
    <row r="252" spans="1:19" ht="14.1" customHeight="1">
      <c r="A252" s="37">
        <v>252</v>
      </c>
      <c r="B252" s="250" t="s">
        <v>37</v>
      </c>
      <c r="C252" s="250" t="s">
        <v>125</v>
      </c>
      <c r="D252" s="211" t="s">
        <v>462</v>
      </c>
      <c r="E252" s="48" t="s">
        <v>477</v>
      </c>
      <c r="F252" s="398" t="s">
        <v>478</v>
      </c>
      <c r="G252" s="265" t="s">
        <v>53</v>
      </c>
      <c r="H252" s="265" t="s">
        <v>122</v>
      </c>
      <c r="I252" s="281">
        <v>46.08</v>
      </c>
      <c r="J252" s="282">
        <f t="shared" si="21"/>
        <v>200</v>
      </c>
      <c r="K252" s="283">
        <v>200</v>
      </c>
      <c r="L252" s="283"/>
      <c r="M252" s="284" t="e">
        <f t="shared" si="22"/>
        <v>#DIV/0!</v>
      </c>
      <c r="N252" s="284">
        <f t="shared" si="23"/>
        <v>0</v>
      </c>
      <c r="O252" s="285">
        <f>IF(K252="nio",0,IF(K252&gt;0,VLOOKUP(G252,'3-Productie normen'!A:K,VLOOKUP(K252,'3-Productie normen'!$B$35:$C$41,2,FALSE),FALSE)))/VLOOKUP(B252,'2-Kosten per locatie'!$A$12:$C$14,3,FALSE)</f>
        <v>0</v>
      </c>
      <c r="P252" s="285">
        <f t="shared" si="24"/>
        <v>0</v>
      </c>
      <c r="Q252" s="286"/>
      <c r="S252" s="287">
        <f t="shared" si="25"/>
        <v>9216</v>
      </c>
    </row>
    <row r="253" spans="1:19" ht="14.1" customHeight="1">
      <c r="A253" s="37">
        <v>253</v>
      </c>
      <c r="B253" s="250" t="s">
        <v>37</v>
      </c>
      <c r="C253" s="250" t="s">
        <v>125</v>
      </c>
      <c r="D253" s="211" t="s">
        <v>462</v>
      </c>
      <c r="E253" s="48" t="s">
        <v>479</v>
      </c>
      <c r="F253" s="398" t="s">
        <v>480</v>
      </c>
      <c r="G253" s="265" t="s">
        <v>59</v>
      </c>
      <c r="H253" s="265" t="s">
        <v>122</v>
      </c>
      <c r="I253" s="281">
        <v>68.709999999999994</v>
      </c>
      <c r="J253" s="282">
        <f t="shared" si="21"/>
        <v>200</v>
      </c>
      <c r="K253" s="283">
        <v>200</v>
      </c>
      <c r="L253" s="283"/>
      <c r="M253" s="284" t="e">
        <f t="shared" si="22"/>
        <v>#DIV/0!</v>
      </c>
      <c r="N253" s="284">
        <f t="shared" si="23"/>
        <v>0</v>
      </c>
      <c r="O253" s="285">
        <f>IF(K253="nio",0,IF(K253&gt;0,VLOOKUP(G253,'3-Productie normen'!A:K,VLOOKUP(K253,'3-Productie normen'!$B$35:$C$41,2,FALSE),FALSE)))/VLOOKUP(B253,'2-Kosten per locatie'!$A$12:$C$14,3,FALSE)</f>
        <v>0</v>
      </c>
      <c r="P253" s="285">
        <f t="shared" si="24"/>
        <v>0</v>
      </c>
      <c r="Q253" s="286"/>
      <c r="S253" s="287">
        <f t="shared" si="25"/>
        <v>13741.999999999998</v>
      </c>
    </row>
    <row r="254" spans="1:19" ht="14.1" customHeight="1">
      <c r="A254" s="37">
        <v>254</v>
      </c>
      <c r="B254" s="250" t="s">
        <v>37</v>
      </c>
      <c r="C254" s="250" t="s">
        <v>125</v>
      </c>
      <c r="D254" s="211" t="s">
        <v>462</v>
      </c>
      <c r="E254" s="48" t="s">
        <v>481</v>
      </c>
      <c r="F254" s="398" t="s">
        <v>482</v>
      </c>
      <c r="G254" s="268" t="s">
        <v>55</v>
      </c>
      <c r="H254" s="265" t="s">
        <v>122</v>
      </c>
      <c r="I254" s="281">
        <v>78.680000000000007</v>
      </c>
      <c r="J254" s="282">
        <f t="shared" si="21"/>
        <v>200</v>
      </c>
      <c r="K254" s="283">
        <v>200</v>
      </c>
      <c r="L254" s="283"/>
      <c r="M254" s="284" t="e">
        <f t="shared" si="22"/>
        <v>#DIV/0!</v>
      </c>
      <c r="N254" s="284">
        <f t="shared" si="23"/>
        <v>0</v>
      </c>
      <c r="O254" s="285">
        <f>IF(K254="nio",0,IF(K254&gt;0,VLOOKUP(G254,'3-Productie normen'!A:K,VLOOKUP(K254,'3-Productie normen'!$B$35:$C$41,2,FALSE),FALSE)))/VLOOKUP(B254,'2-Kosten per locatie'!$A$12:$C$14,3,FALSE)</f>
        <v>0</v>
      </c>
      <c r="P254" s="285">
        <f t="shared" si="24"/>
        <v>0</v>
      </c>
      <c r="Q254" s="286"/>
      <c r="S254" s="287">
        <f t="shared" si="25"/>
        <v>15736.000000000002</v>
      </c>
    </row>
    <row r="255" spans="1:19" ht="14.1" customHeight="1">
      <c r="A255" s="37">
        <v>255</v>
      </c>
      <c r="B255" s="250" t="s">
        <v>37</v>
      </c>
      <c r="C255" s="250" t="s">
        <v>125</v>
      </c>
      <c r="D255" s="211" t="s">
        <v>462</v>
      </c>
      <c r="E255" s="48" t="s">
        <v>483</v>
      </c>
      <c r="F255" s="398" t="s">
        <v>480</v>
      </c>
      <c r="G255" s="265" t="s">
        <v>59</v>
      </c>
      <c r="H255" s="265" t="s">
        <v>122</v>
      </c>
      <c r="I255" s="281">
        <v>81.44</v>
      </c>
      <c r="J255" s="282">
        <f t="shared" si="21"/>
        <v>200</v>
      </c>
      <c r="K255" s="283">
        <v>200</v>
      </c>
      <c r="L255" s="283"/>
      <c r="M255" s="284" t="e">
        <f t="shared" si="22"/>
        <v>#DIV/0!</v>
      </c>
      <c r="N255" s="284">
        <f t="shared" si="23"/>
        <v>0</v>
      </c>
      <c r="O255" s="285">
        <f>IF(K255="nio",0,IF(K255&gt;0,VLOOKUP(G255,'3-Productie normen'!A:K,VLOOKUP(K255,'3-Productie normen'!$B$35:$C$41,2,FALSE),FALSE)))/VLOOKUP(B255,'2-Kosten per locatie'!$A$12:$C$14,3,FALSE)</f>
        <v>0</v>
      </c>
      <c r="P255" s="285">
        <f t="shared" si="24"/>
        <v>0</v>
      </c>
      <c r="Q255" s="286"/>
      <c r="S255" s="287">
        <f t="shared" si="25"/>
        <v>16288</v>
      </c>
    </row>
    <row r="256" spans="1:19" ht="14.1" customHeight="1">
      <c r="A256" s="37">
        <v>256</v>
      </c>
      <c r="B256" s="250" t="s">
        <v>37</v>
      </c>
      <c r="C256" s="250" t="s">
        <v>125</v>
      </c>
      <c r="D256" s="211" t="s">
        <v>462</v>
      </c>
      <c r="E256" s="48" t="s">
        <v>484</v>
      </c>
      <c r="F256" s="398" t="s">
        <v>474</v>
      </c>
      <c r="G256" s="265" t="s">
        <v>48</v>
      </c>
      <c r="H256" s="265" t="s">
        <v>122</v>
      </c>
      <c r="I256" s="281">
        <v>81.47</v>
      </c>
      <c r="J256" s="282">
        <f t="shared" si="21"/>
        <v>200</v>
      </c>
      <c r="K256" s="283">
        <v>200</v>
      </c>
      <c r="L256" s="283"/>
      <c r="M256" s="284" t="e">
        <f t="shared" si="22"/>
        <v>#DIV/0!</v>
      </c>
      <c r="N256" s="284">
        <f t="shared" si="23"/>
        <v>0</v>
      </c>
      <c r="O256" s="285">
        <f>IF(K256="nio",0,IF(K256&gt;0,VLOOKUP(G256,'3-Productie normen'!A:K,VLOOKUP(K256,'3-Productie normen'!$B$35:$C$41,2,FALSE),FALSE)))/VLOOKUP(B256,'2-Kosten per locatie'!$A$12:$C$14,3,FALSE)</f>
        <v>0</v>
      </c>
      <c r="P256" s="285">
        <f t="shared" si="24"/>
        <v>0</v>
      </c>
      <c r="Q256" s="286"/>
      <c r="S256" s="287">
        <f t="shared" si="25"/>
        <v>16294</v>
      </c>
    </row>
    <row r="257" spans="1:19" ht="14.1" customHeight="1">
      <c r="A257" s="37">
        <v>257</v>
      </c>
      <c r="B257" s="250" t="s">
        <v>37</v>
      </c>
      <c r="C257" s="250" t="s">
        <v>125</v>
      </c>
      <c r="D257" s="211" t="s">
        <v>462</v>
      </c>
      <c r="E257" s="48" t="s">
        <v>485</v>
      </c>
      <c r="F257" s="398" t="s">
        <v>77</v>
      </c>
      <c r="G257" s="268" t="s">
        <v>55</v>
      </c>
      <c r="H257" s="265" t="s">
        <v>122</v>
      </c>
      <c r="I257" s="281">
        <v>127.31</v>
      </c>
      <c r="J257" s="282">
        <f t="shared" si="21"/>
        <v>200</v>
      </c>
      <c r="K257" s="283">
        <v>200</v>
      </c>
      <c r="L257" s="283"/>
      <c r="M257" s="284" t="e">
        <f t="shared" si="22"/>
        <v>#DIV/0!</v>
      </c>
      <c r="N257" s="284">
        <f t="shared" si="23"/>
        <v>0</v>
      </c>
      <c r="O257" s="285">
        <f>IF(K257="nio",0,IF(K257&gt;0,VLOOKUP(G257,'3-Productie normen'!A:K,VLOOKUP(K257,'3-Productie normen'!$B$35:$C$41,2,FALSE),FALSE)))/VLOOKUP(B257,'2-Kosten per locatie'!$A$12:$C$14,3,FALSE)</f>
        <v>0</v>
      </c>
      <c r="P257" s="285">
        <f t="shared" si="24"/>
        <v>0</v>
      </c>
      <c r="Q257" s="286"/>
      <c r="S257" s="287">
        <f t="shared" si="25"/>
        <v>25462</v>
      </c>
    </row>
    <row r="258" spans="1:19" ht="14.1" customHeight="1">
      <c r="A258" s="37">
        <v>258</v>
      </c>
      <c r="B258" s="250" t="s">
        <v>37</v>
      </c>
      <c r="C258" s="250" t="s">
        <v>125</v>
      </c>
      <c r="D258" s="211" t="s">
        <v>462</v>
      </c>
      <c r="E258" s="48" t="s">
        <v>486</v>
      </c>
      <c r="F258" s="398" t="s">
        <v>467</v>
      </c>
      <c r="G258" s="265" t="s">
        <v>59</v>
      </c>
      <c r="H258" s="265" t="s">
        <v>122</v>
      </c>
      <c r="I258" s="281">
        <v>104.31</v>
      </c>
      <c r="J258" s="282">
        <f t="shared" si="21"/>
        <v>200</v>
      </c>
      <c r="K258" s="283">
        <v>200</v>
      </c>
      <c r="L258" s="283"/>
      <c r="M258" s="284" t="e">
        <f t="shared" si="22"/>
        <v>#DIV/0!</v>
      </c>
      <c r="N258" s="284">
        <f t="shared" si="23"/>
        <v>0</v>
      </c>
      <c r="O258" s="285">
        <f>IF(K258="nio",0,IF(K258&gt;0,VLOOKUP(G258,'3-Productie normen'!A:K,VLOOKUP(K258,'3-Productie normen'!$B$35:$C$41,2,FALSE),FALSE)))/VLOOKUP(B258,'2-Kosten per locatie'!$A$12:$C$14,3,FALSE)</f>
        <v>0</v>
      </c>
      <c r="P258" s="285">
        <f t="shared" si="24"/>
        <v>0</v>
      </c>
      <c r="Q258" s="286"/>
      <c r="S258" s="287">
        <f t="shared" si="25"/>
        <v>20862</v>
      </c>
    </row>
    <row r="259" spans="1:19" ht="14.1" customHeight="1">
      <c r="A259" s="37">
        <v>259</v>
      </c>
      <c r="B259" s="250" t="s">
        <v>37</v>
      </c>
      <c r="C259" s="250" t="s">
        <v>125</v>
      </c>
      <c r="D259" s="211" t="s">
        <v>462</v>
      </c>
      <c r="E259" s="48" t="s">
        <v>487</v>
      </c>
      <c r="F259" s="398" t="s">
        <v>488</v>
      </c>
      <c r="G259" s="265" t="s">
        <v>46</v>
      </c>
      <c r="H259" s="265" t="s">
        <v>122</v>
      </c>
      <c r="I259" s="281">
        <v>53.76</v>
      </c>
      <c r="J259" s="282">
        <f t="shared" si="21"/>
        <v>80</v>
      </c>
      <c r="K259" s="283">
        <v>80</v>
      </c>
      <c r="L259" s="283"/>
      <c r="M259" s="284" t="e">
        <f t="shared" si="22"/>
        <v>#DIV/0!</v>
      </c>
      <c r="N259" s="284">
        <f t="shared" si="23"/>
        <v>0</v>
      </c>
      <c r="O259" s="285">
        <f>IF(K259="nio",0,IF(K259&gt;0,VLOOKUP(G259,'3-Productie normen'!A:K,VLOOKUP(K259,'3-Productie normen'!$B$35:$C$41,2,FALSE),FALSE)))/VLOOKUP(B259,'2-Kosten per locatie'!$A$12:$C$14,3,FALSE)</f>
        <v>0</v>
      </c>
      <c r="P259" s="285">
        <f t="shared" si="24"/>
        <v>0</v>
      </c>
      <c r="Q259" s="286"/>
      <c r="S259" s="287">
        <f t="shared" si="25"/>
        <v>4300.8</v>
      </c>
    </row>
    <row r="260" spans="1:19" ht="14.1" customHeight="1">
      <c r="A260" s="37">
        <v>260</v>
      </c>
      <c r="B260" s="250" t="s">
        <v>37</v>
      </c>
      <c r="C260" s="250" t="s">
        <v>125</v>
      </c>
      <c r="D260" s="211" t="s">
        <v>462</v>
      </c>
      <c r="E260" s="48" t="s">
        <v>489</v>
      </c>
      <c r="F260" s="398" t="s">
        <v>469</v>
      </c>
      <c r="G260" s="265" t="s">
        <v>59</v>
      </c>
      <c r="H260" s="265" t="s">
        <v>122</v>
      </c>
      <c r="I260" s="281">
        <v>65.72</v>
      </c>
      <c r="J260" s="282">
        <f t="shared" si="21"/>
        <v>200</v>
      </c>
      <c r="K260" s="283">
        <v>200</v>
      </c>
      <c r="L260" s="283"/>
      <c r="M260" s="284" t="e">
        <f t="shared" si="22"/>
        <v>#DIV/0!</v>
      </c>
      <c r="N260" s="284">
        <f t="shared" si="23"/>
        <v>0</v>
      </c>
      <c r="O260" s="285">
        <f>IF(K260="nio",0,IF(K260&gt;0,VLOOKUP(G260,'3-Productie normen'!A:K,VLOOKUP(K260,'3-Productie normen'!$B$35:$C$41,2,FALSE),FALSE)))/VLOOKUP(B260,'2-Kosten per locatie'!$A$12:$C$14,3,FALSE)</f>
        <v>0</v>
      </c>
      <c r="P260" s="285">
        <f t="shared" si="24"/>
        <v>0</v>
      </c>
      <c r="Q260" s="286"/>
      <c r="S260" s="287">
        <f t="shared" si="25"/>
        <v>13144</v>
      </c>
    </row>
    <row r="261" spans="1:19" ht="14.1" customHeight="1">
      <c r="A261" s="37">
        <v>261</v>
      </c>
      <c r="B261" s="250" t="s">
        <v>37</v>
      </c>
      <c r="C261" s="250" t="s">
        <v>125</v>
      </c>
      <c r="D261" s="211" t="s">
        <v>462</v>
      </c>
      <c r="E261" s="48" t="s">
        <v>490</v>
      </c>
      <c r="F261" s="398" t="s">
        <v>77</v>
      </c>
      <c r="G261" s="268" t="s">
        <v>55</v>
      </c>
      <c r="H261" s="265" t="s">
        <v>122</v>
      </c>
      <c r="I261" s="281">
        <v>65.73</v>
      </c>
      <c r="J261" s="282">
        <f t="shared" si="21"/>
        <v>200</v>
      </c>
      <c r="K261" s="283">
        <v>200</v>
      </c>
      <c r="L261" s="283"/>
      <c r="M261" s="284" t="e">
        <f t="shared" si="22"/>
        <v>#DIV/0!</v>
      </c>
      <c r="N261" s="284">
        <f t="shared" si="23"/>
        <v>0</v>
      </c>
      <c r="O261" s="285">
        <f>IF(K261="nio",0,IF(K261&gt;0,VLOOKUP(G261,'3-Productie normen'!A:K,VLOOKUP(K261,'3-Productie normen'!$B$35:$C$41,2,FALSE),FALSE)))/VLOOKUP(B261,'2-Kosten per locatie'!$A$12:$C$14,3,FALSE)</f>
        <v>0</v>
      </c>
      <c r="P261" s="285">
        <f t="shared" si="24"/>
        <v>0</v>
      </c>
      <c r="Q261" s="286"/>
      <c r="S261" s="287">
        <f t="shared" si="25"/>
        <v>13146</v>
      </c>
    </row>
    <row r="262" spans="1:19" ht="14.1" customHeight="1">
      <c r="A262" s="37">
        <v>262</v>
      </c>
      <c r="B262" s="250" t="s">
        <v>37</v>
      </c>
      <c r="C262" s="250" t="s">
        <v>125</v>
      </c>
      <c r="D262" s="211" t="s">
        <v>462</v>
      </c>
      <c r="E262" s="48" t="s">
        <v>491</v>
      </c>
      <c r="F262" s="398" t="s">
        <v>78</v>
      </c>
      <c r="G262" s="265" t="s">
        <v>46</v>
      </c>
      <c r="H262" s="265" t="s">
        <v>122</v>
      </c>
      <c r="I262" s="281">
        <v>43.41</v>
      </c>
      <c r="J262" s="282">
        <f t="shared" si="21"/>
        <v>80</v>
      </c>
      <c r="K262" s="283">
        <v>80</v>
      </c>
      <c r="L262" s="283"/>
      <c r="M262" s="284" t="e">
        <f t="shared" si="22"/>
        <v>#DIV/0!</v>
      </c>
      <c r="N262" s="284">
        <f t="shared" si="23"/>
        <v>0</v>
      </c>
      <c r="O262" s="285">
        <f>IF(K262="nio",0,IF(K262&gt;0,VLOOKUP(G262,'3-Productie normen'!A:K,VLOOKUP(K262,'3-Productie normen'!$B$35:$C$41,2,FALSE),FALSE)))/VLOOKUP(B262,'2-Kosten per locatie'!$A$12:$C$14,3,FALSE)</f>
        <v>0</v>
      </c>
      <c r="P262" s="285">
        <f t="shared" si="24"/>
        <v>0</v>
      </c>
      <c r="Q262" s="286"/>
      <c r="S262" s="287">
        <f t="shared" si="25"/>
        <v>3472.7999999999997</v>
      </c>
    </row>
    <row r="263" spans="1:19" ht="14.1" customHeight="1">
      <c r="A263" s="37">
        <v>263</v>
      </c>
      <c r="B263" s="250" t="s">
        <v>37</v>
      </c>
      <c r="C263" s="250" t="s">
        <v>125</v>
      </c>
      <c r="D263" s="211" t="s">
        <v>462</v>
      </c>
      <c r="E263" s="48" t="s">
        <v>492</v>
      </c>
      <c r="F263" s="398" t="s">
        <v>467</v>
      </c>
      <c r="G263" s="265" t="s">
        <v>59</v>
      </c>
      <c r="H263" s="265" t="s">
        <v>122</v>
      </c>
      <c r="I263" s="281">
        <v>91.11</v>
      </c>
      <c r="J263" s="282">
        <f t="shared" si="21"/>
        <v>200</v>
      </c>
      <c r="K263" s="283">
        <v>200</v>
      </c>
      <c r="L263" s="283"/>
      <c r="M263" s="284" t="e">
        <f t="shared" si="22"/>
        <v>#DIV/0!</v>
      </c>
      <c r="N263" s="284">
        <f t="shared" si="23"/>
        <v>0</v>
      </c>
      <c r="O263" s="285">
        <f>IF(K263="nio",0,IF(K263&gt;0,VLOOKUP(G263,'3-Productie normen'!A:K,VLOOKUP(K263,'3-Productie normen'!$B$35:$C$41,2,FALSE),FALSE)))/VLOOKUP(B263,'2-Kosten per locatie'!$A$12:$C$14,3,FALSE)</f>
        <v>0</v>
      </c>
      <c r="P263" s="285">
        <f t="shared" si="24"/>
        <v>0</v>
      </c>
      <c r="Q263" s="286"/>
      <c r="S263" s="287">
        <f t="shared" si="25"/>
        <v>18222</v>
      </c>
    </row>
    <row r="264" spans="1:19" ht="14.1" customHeight="1">
      <c r="A264" s="37">
        <v>264</v>
      </c>
      <c r="B264" s="250" t="s">
        <v>37</v>
      </c>
      <c r="C264" s="250" t="s">
        <v>125</v>
      </c>
      <c r="D264" s="211" t="s">
        <v>462</v>
      </c>
      <c r="E264" s="48" t="s">
        <v>493</v>
      </c>
      <c r="F264" s="398" t="s">
        <v>494</v>
      </c>
      <c r="G264" s="265" t="s">
        <v>53</v>
      </c>
      <c r="H264" s="265" t="s">
        <v>122</v>
      </c>
      <c r="I264" s="281">
        <v>49.19</v>
      </c>
      <c r="J264" s="282">
        <f t="shared" si="21"/>
        <v>200</v>
      </c>
      <c r="K264" s="283">
        <v>200</v>
      </c>
      <c r="L264" s="283"/>
      <c r="M264" s="284" t="e">
        <f t="shared" si="22"/>
        <v>#DIV/0!</v>
      </c>
      <c r="N264" s="284">
        <f t="shared" si="23"/>
        <v>0</v>
      </c>
      <c r="O264" s="285">
        <f>IF(K264="nio",0,IF(K264&gt;0,VLOOKUP(G264,'3-Productie normen'!A:K,VLOOKUP(K264,'3-Productie normen'!$B$35:$C$41,2,FALSE),FALSE)))/VLOOKUP(B264,'2-Kosten per locatie'!$A$12:$C$14,3,FALSE)</f>
        <v>0</v>
      </c>
      <c r="P264" s="285">
        <f t="shared" si="24"/>
        <v>0</v>
      </c>
      <c r="Q264" s="286"/>
      <c r="S264" s="287">
        <f t="shared" si="25"/>
        <v>9838</v>
      </c>
    </row>
    <row r="265" spans="1:19" ht="14.1" customHeight="1">
      <c r="A265" s="37">
        <v>265</v>
      </c>
      <c r="B265" s="250" t="s">
        <v>37</v>
      </c>
      <c r="C265" s="250" t="s">
        <v>125</v>
      </c>
      <c r="D265" s="211" t="s">
        <v>462</v>
      </c>
      <c r="E265" s="48" t="s">
        <v>495</v>
      </c>
      <c r="F265" s="398" t="s">
        <v>496</v>
      </c>
      <c r="G265" s="265" t="s">
        <v>46</v>
      </c>
      <c r="H265" s="265" t="s">
        <v>122</v>
      </c>
      <c r="I265" s="281">
        <v>112.86</v>
      </c>
      <c r="J265" s="282">
        <f t="shared" si="21"/>
        <v>80</v>
      </c>
      <c r="K265" s="283">
        <v>80</v>
      </c>
      <c r="L265" s="283"/>
      <c r="M265" s="284" t="e">
        <f t="shared" si="22"/>
        <v>#DIV/0!</v>
      </c>
      <c r="N265" s="284">
        <f t="shared" si="23"/>
        <v>0</v>
      </c>
      <c r="O265" s="285">
        <f>IF(K265="nio",0,IF(K265&gt;0,VLOOKUP(G265,'3-Productie normen'!A:K,VLOOKUP(K265,'3-Productie normen'!$B$35:$C$41,2,FALSE),FALSE)))/VLOOKUP(B265,'2-Kosten per locatie'!$A$12:$C$14,3,FALSE)</f>
        <v>0</v>
      </c>
      <c r="P265" s="285">
        <f t="shared" si="24"/>
        <v>0</v>
      </c>
      <c r="Q265" s="286"/>
      <c r="S265" s="287">
        <f t="shared" si="25"/>
        <v>9028.7999999999993</v>
      </c>
    </row>
    <row r="266" spans="1:19" ht="14.1" customHeight="1">
      <c r="A266" s="37">
        <v>266</v>
      </c>
      <c r="B266" s="250" t="s">
        <v>37</v>
      </c>
      <c r="C266" s="250" t="s">
        <v>125</v>
      </c>
      <c r="D266" s="211" t="s">
        <v>462</v>
      </c>
      <c r="E266" s="48" t="s">
        <v>497</v>
      </c>
      <c r="F266" s="398" t="s">
        <v>76</v>
      </c>
      <c r="G266" s="265" t="s">
        <v>48</v>
      </c>
      <c r="H266" s="265" t="s">
        <v>122</v>
      </c>
      <c r="I266" s="281">
        <v>150.47999999999999</v>
      </c>
      <c r="J266" s="282">
        <f t="shared" si="21"/>
        <v>200</v>
      </c>
      <c r="K266" s="283">
        <v>200</v>
      </c>
      <c r="L266" s="283"/>
      <c r="M266" s="284" t="e">
        <f t="shared" si="22"/>
        <v>#DIV/0!</v>
      </c>
      <c r="N266" s="284">
        <f t="shared" si="23"/>
        <v>0</v>
      </c>
      <c r="O266" s="285">
        <f>IF(K266="nio",0,IF(K266&gt;0,VLOOKUP(G266,'3-Productie normen'!A:K,VLOOKUP(K266,'3-Productie normen'!$B$35:$C$41,2,FALSE),FALSE)))/VLOOKUP(B266,'2-Kosten per locatie'!$A$12:$C$14,3,FALSE)</f>
        <v>0</v>
      </c>
      <c r="P266" s="285">
        <f t="shared" si="24"/>
        <v>0</v>
      </c>
      <c r="Q266" s="286"/>
      <c r="S266" s="287">
        <f t="shared" si="25"/>
        <v>30095.999999999996</v>
      </c>
    </row>
    <row r="267" spans="1:19" ht="14.1" customHeight="1">
      <c r="A267" s="37">
        <v>267</v>
      </c>
      <c r="B267" s="250" t="s">
        <v>37</v>
      </c>
      <c r="C267" s="250" t="s">
        <v>125</v>
      </c>
      <c r="D267" s="211" t="s">
        <v>462</v>
      </c>
      <c r="E267" s="48" t="s">
        <v>498</v>
      </c>
      <c r="F267" s="398" t="s">
        <v>499</v>
      </c>
      <c r="G267" s="265" t="s">
        <v>46</v>
      </c>
      <c r="H267" s="265" t="s">
        <v>122</v>
      </c>
      <c r="I267" s="281">
        <v>150.47999999999999</v>
      </c>
      <c r="J267" s="282">
        <f t="shared" si="21"/>
        <v>80</v>
      </c>
      <c r="K267" s="283">
        <v>80</v>
      </c>
      <c r="L267" s="283"/>
      <c r="M267" s="284" t="e">
        <f t="shared" si="22"/>
        <v>#DIV/0!</v>
      </c>
      <c r="N267" s="284">
        <f t="shared" si="23"/>
        <v>0</v>
      </c>
      <c r="O267" s="285">
        <f>IF(K267="nio",0,IF(K267&gt;0,VLOOKUP(G267,'3-Productie normen'!A:K,VLOOKUP(K267,'3-Productie normen'!$B$35:$C$41,2,FALSE),FALSE)))/VLOOKUP(B267,'2-Kosten per locatie'!$A$12:$C$14,3,FALSE)</f>
        <v>0</v>
      </c>
      <c r="P267" s="285">
        <f t="shared" si="24"/>
        <v>0</v>
      </c>
      <c r="Q267" s="286"/>
      <c r="S267" s="287">
        <f t="shared" si="25"/>
        <v>12038.4</v>
      </c>
    </row>
    <row r="268" spans="1:19" ht="14.1" customHeight="1">
      <c r="A268" s="37">
        <v>268</v>
      </c>
      <c r="B268" s="250" t="s">
        <v>37</v>
      </c>
      <c r="C268" s="250" t="s">
        <v>125</v>
      </c>
      <c r="D268" s="211" t="s">
        <v>462</v>
      </c>
      <c r="E268" s="48" t="s">
        <v>500</v>
      </c>
      <c r="F268" s="398" t="s">
        <v>501</v>
      </c>
      <c r="G268" s="265" t="s">
        <v>46</v>
      </c>
      <c r="H268" s="265" t="s">
        <v>122</v>
      </c>
      <c r="I268" s="281">
        <v>112.91</v>
      </c>
      <c r="J268" s="282">
        <f t="shared" si="21"/>
        <v>80</v>
      </c>
      <c r="K268" s="283">
        <v>80</v>
      </c>
      <c r="L268" s="283"/>
      <c r="M268" s="284" t="e">
        <f t="shared" si="22"/>
        <v>#DIV/0!</v>
      </c>
      <c r="N268" s="284">
        <f t="shared" si="23"/>
        <v>0</v>
      </c>
      <c r="O268" s="285">
        <f>IF(K268="nio",0,IF(K268&gt;0,VLOOKUP(G268,'3-Productie normen'!A:K,VLOOKUP(K268,'3-Productie normen'!$B$35:$C$41,2,FALSE),FALSE)))/VLOOKUP(B268,'2-Kosten per locatie'!$A$12:$C$14,3,FALSE)</f>
        <v>0</v>
      </c>
      <c r="P268" s="285">
        <f t="shared" si="24"/>
        <v>0</v>
      </c>
      <c r="Q268" s="286"/>
      <c r="S268" s="287">
        <f t="shared" si="25"/>
        <v>9032.7999999999993</v>
      </c>
    </row>
    <row r="269" spans="1:19" ht="14.1" customHeight="1">
      <c r="A269" s="37">
        <v>269</v>
      </c>
      <c r="B269" s="250" t="s">
        <v>37</v>
      </c>
      <c r="C269" s="250" t="s">
        <v>125</v>
      </c>
      <c r="D269" s="211" t="s">
        <v>462</v>
      </c>
      <c r="E269" s="48" t="s">
        <v>502</v>
      </c>
      <c r="F269" s="398" t="s">
        <v>503</v>
      </c>
      <c r="G269" s="265" t="s">
        <v>52</v>
      </c>
      <c r="H269" s="265" t="s">
        <v>122</v>
      </c>
      <c r="I269" s="281">
        <v>110.01</v>
      </c>
      <c r="J269" s="282">
        <f t="shared" si="21"/>
        <v>200</v>
      </c>
      <c r="K269" s="283">
        <v>200</v>
      </c>
      <c r="L269" s="283"/>
      <c r="M269" s="284" t="e">
        <f t="shared" si="22"/>
        <v>#DIV/0!</v>
      </c>
      <c r="N269" s="284">
        <f t="shared" si="23"/>
        <v>0</v>
      </c>
      <c r="O269" s="285">
        <f>IF(K269="nio",0,IF(K269&gt;0,VLOOKUP(G269,'3-Productie normen'!A:K,VLOOKUP(K269,'3-Productie normen'!$B$35:$C$41,2,FALSE),FALSE)))/VLOOKUP(B269,'2-Kosten per locatie'!$A$12:$C$14,3,FALSE)</f>
        <v>0</v>
      </c>
      <c r="P269" s="285">
        <f t="shared" si="24"/>
        <v>0</v>
      </c>
      <c r="Q269" s="286"/>
      <c r="S269" s="287">
        <f t="shared" si="25"/>
        <v>22002</v>
      </c>
    </row>
    <row r="270" spans="1:19" ht="14.1" customHeight="1">
      <c r="A270" s="37">
        <v>270</v>
      </c>
      <c r="B270" s="250" t="s">
        <v>37</v>
      </c>
      <c r="C270" s="250" t="s">
        <v>125</v>
      </c>
      <c r="D270" s="211" t="s">
        <v>462</v>
      </c>
      <c r="E270" s="48" t="s">
        <v>504</v>
      </c>
      <c r="F270" s="398" t="s">
        <v>243</v>
      </c>
      <c r="G270" s="265" t="s">
        <v>52</v>
      </c>
      <c r="H270" s="265" t="s">
        <v>122</v>
      </c>
      <c r="I270" s="281">
        <v>7.29</v>
      </c>
      <c r="J270" s="282">
        <f t="shared" si="21"/>
        <v>200</v>
      </c>
      <c r="K270" s="283">
        <v>200</v>
      </c>
      <c r="L270" s="283"/>
      <c r="M270" s="284" t="e">
        <f t="shared" si="22"/>
        <v>#DIV/0!</v>
      </c>
      <c r="N270" s="284">
        <f t="shared" si="23"/>
        <v>0</v>
      </c>
      <c r="O270" s="285">
        <f>IF(K270="nio",0,IF(K270&gt;0,VLOOKUP(G270,'3-Productie normen'!A:K,VLOOKUP(K270,'3-Productie normen'!$B$35:$C$41,2,FALSE),FALSE)))/VLOOKUP(B270,'2-Kosten per locatie'!$A$12:$C$14,3,FALSE)</f>
        <v>0</v>
      </c>
      <c r="P270" s="285">
        <f t="shared" si="24"/>
        <v>0</v>
      </c>
      <c r="Q270" s="286"/>
      <c r="S270" s="287">
        <f t="shared" si="25"/>
        <v>1458</v>
      </c>
    </row>
    <row r="271" spans="1:19" ht="14.1" customHeight="1">
      <c r="A271" s="37">
        <v>271</v>
      </c>
      <c r="B271" s="250" t="s">
        <v>37</v>
      </c>
      <c r="C271" s="250" t="s">
        <v>125</v>
      </c>
      <c r="D271" s="211" t="s">
        <v>462</v>
      </c>
      <c r="E271" s="48" t="s">
        <v>505</v>
      </c>
      <c r="F271" s="398" t="s">
        <v>112</v>
      </c>
      <c r="G271" s="265" t="s">
        <v>46</v>
      </c>
      <c r="H271" s="265" t="s">
        <v>122</v>
      </c>
      <c r="I271" s="281">
        <v>7.29</v>
      </c>
      <c r="J271" s="282">
        <f t="shared" si="21"/>
        <v>80</v>
      </c>
      <c r="K271" s="283">
        <v>80</v>
      </c>
      <c r="L271" s="283"/>
      <c r="M271" s="284" t="e">
        <f t="shared" si="22"/>
        <v>#DIV/0!</v>
      </c>
      <c r="N271" s="284">
        <f t="shared" si="23"/>
        <v>0</v>
      </c>
      <c r="O271" s="285">
        <f>IF(K271="nio",0,IF(K271&gt;0,VLOOKUP(G271,'3-Productie normen'!A:K,VLOOKUP(K271,'3-Productie normen'!$B$35:$C$41,2,FALSE),FALSE)))/VLOOKUP(B271,'2-Kosten per locatie'!$A$12:$C$14,3,FALSE)</f>
        <v>0</v>
      </c>
      <c r="P271" s="285">
        <f t="shared" si="24"/>
        <v>0</v>
      </c>
      <c r="Q271" s="286"/>
      <c r="S271" s="287">
        <f t="shared" si="25"/>
        <v>583.20000000000005</v>
      </c>
    </row>
    <row r="272" spans="1:19" ht="14.1" customHeight="1">
      <c r="A272" s="37">
        <v>272</v>
      </c>
      <c r="B272" s="250" t="s">
        <v>37</v>
      </c>
      <c r="C272" s="250" t="s">
        <v>125</v>
      </c>
      <c r="D272" s="211" t="s">
        <v>462</v>
      </c>
      <c r="E272" s="48" t="s">
        <v>506</v>
      </c>
      <c r="F272" s="398" t="s">
        <v>112</v>
      </c>
      <c r="G272" s="265" t="s">
        <v>46</v>
      </c>
      <c r="H272" s="265" t="s">
        <v>122</v>
      </c>
      <c r="I272" s="281">
        <v>7.29</v>
      </c>
      <c r="J272" s="282">
        <f t="shared" si="21"/>
        <v>80</v>
      </c>
      <c r="K272" s="283">
        <v>80</v>
      </c>
      <c r="L272" s="283"/>
      <c r="M272" s="284" t="e">
        <f t="shared" si="22"/>
        <v>#DIV/0!</v>
      </c>
      <c r="N272" s="284">
        <f t="shared" si="23"/>
        <v>0</v>
      </c>
      <c r="O272" s="285">
        <f>IF(K272="nio",0,IF(K272&gt;0,VLOOKUP(G272,'3-Productie normen'!A:K,VLOOKUP(K272,'3-Productie normen'!$B$35:$C$41,2,FALSE),FALSE)))/VLOOKUP(B272,'2-Kosten per locatie'!$A$12:$C$14,3,FALSE)</f>
        <v>0</v>
      </c>
      <c r="P272" s="285">
        <f t="shared" si="24"/>
        <v>0</v>
      </c>
      <c r="Q272" s="286"/>
      <c r="S272" s="287">
        <f t="shared" si="25"/>
        <v>583.20000000000005</v>
      </c>
    </row>
    <row r="273" spans="1:19" ht="14.1" customHeight="1">
      <c r="A273" s="37">
        <v>273</v>
      </c>
      <c r="B273" s="250" t="s">
        <v>37</v>
      </c>
      <c r="C273" s="250" t="s">
        <v>125</v>
      </c>
      <c r="D273" s="211" t="s">
        <v>462</v>
      </c>
      <c r="E273" s="48" t="s">
        <v>507</v>
      </c>
      <c r="F273" s="398" t="s">
        <v>243</v>
      </c>
      <c r="G273" s="265" t="s">
        <v>52</v>
      </c>
      <c r="H273" s="265" t="s">
        <v>122</v>
      </c>
      <c r="I273" s="281">
        <v>7.29</v>
      </c>
      <c r="J273" s="282">
        <f t="shared" si="21"/>
        <v>200</v>
      </c>
      <c r="K273" s="283">
        <v>200</v>
      </c>
      <c r="L273" s="283"/>
      <c r="M273" s="284" t="e">
        <f t="shared" si="22"/>
        <v>#DIV/0!</v>
      </c>
      <c r="N273" s="284">
        <f t="shared" si="23"/>
        <v>0</v>
      </c>
      <c r="O273" s="285">
        <f>IF(K273="nio",0,IF(K273&gt;0,VLOOKUP(G273,'3-Productie normen'!A:K,VLOOKUP(K273,'3-Productie normen'!$B$35:$C$41,2,FALSE),FALSE)))/VLOOKUP(B273,'2-Kosten per locatie'!$A$12:$C$14,3,FALSE)</f>
        <v>0</v>
      </c>
      <c r="P273" s="285">
        <f t="shared" si="24"/>
        <v>0</v>
      </c>
      <c r="Q273" s="286"/>
      <c r="S273" s="287">
        <f t="shared" si="25"/>
        <v>1458</v>
      </c>
    </row>
    <row r="274" spans="1:19" ht="14.1" customHeight="1">
      <c r="A274" s="37">
        <v>274</v>
      </c>
      <c r="B274" s="250" t="s">
        <v>37</v>
      </c>
      <c r="C274" s="250" t="s">
        <v>125</v>
      </c>
      <c r="D274" s="211" t="s">
        <v>462</v>
      </c>
      <c r="E274" s="48" t="s">
        <v>508</v>
      </c>
      <c r="F274" s="398" t="s">
        <v>509</v>
      </c>
      <c r="G274" s="265" t="s">
        <v>52</v>
      </c>
      <c r="H274" s="265" t="s">
        <v>122</v>
      </c>
      <c r="I274" s="281">
        <v>19.84</v>
      </c>
      <c r="J274" s="282">
        <f t="shared" si="21"/>
        <v>200</v>
      </c>
      <c r="K274" s="283">
        <v>200</v>
      </c>
      <c r="L274" s="283"/>
      <c r="M274" s="284" t="e">
        <f t="shared" si="22"/>
        <v>#DIV/0!</v>
      </c>
      <c r="N274" s="284">
        <f t="shared" si="23"/>
        <v>0</v>
      </c>
      <c r="O274" s="285">
        <f>IF(K274="nio",0,IF(K274&gt;0,VLOOKUP(G274,'3-Productie normen'!A:K,VLOOKUP(K274,'3-Productie normen'!$B$35:$C$41,2,FALSE),FALSE)))/VLOOKUP(B274,'2-Kosten per locatie'!$A$12:$C$14,3,FALSE)</f>
        <v>0</v>
      </c>
      <c r="P274" s="285">
        <f t="shared" si="24"/>
        <v>0</v>
      </c>
      <c r="Q274" s="286"/>
      <c r="S274" s="287">
        <f t="shared" si="25"/>
        <v>3968</v>
      </c>
    </row>
    <row r="275" spans="1:19" ht="14.1" customHeight="1">
      <c r="A275" s="37">
        <v>275</v>
      </c>
      <c r="B275" s="250" t="s">
        <v>37</v>
      </c>
      <c r="C275" s="250" t="s">
        <v>125</v>
      </c>
      <c r="D275" s="211" t="s">
        <v>462</v>
      </c>
      <c r="E275" s="48" t="s">
        <v>510</v>
      </c>
      <c r="F275" s="398" t="s">
        <v>509</v>
      </c>
      <c r="G275" s="265" t="s">
        <v>52</v>
      </c>
      <c r="H275" s="265" t="s">
        <v>122</v>
      </c>
      <c r="I275" s="281">
        <v>9.93</v>
      </c>
      <c r="J275" s="282">
        <f t="shared" si="21"/>
        <v>200</v>
      </c>
      <c r="K275" s="283">
        <v>200</v>
      </c>
      <c r="L275" s="283"/>
      <c r="M275" s="284" t="e">
        <f t="shared" si="22"/>
        <v>#DIV/0!</v>
      </c>
      <c r="N275" s="284">
        <f t="shared" si="23"/>
        <v>0</v>
      </c>
      <c r="O275" s="285">
        <f>IF(K275="nio",0,IF(K275&gt;0,VLOOKUP(G275,'3-Productie normen'!A:K,VLOOKUP(K275,'3-Productie normen'!$B$35:$C$41,2,FALSE),FALSE)))/VLOOKUP(B275,'2-Kosten per locatie'!$A$12:$C$14,3,FALSE)</f>
        <v>0</v>
      </c>
      <c r="P275" s="285">
        <f t="shared" si="24"/>
        <v>0</v>
      </c>
      <c r="Q275" s="286"/>
      <c r="S275" s="287">
        <f t="shared" si="25"/>
        <v>1986</v>
      </c>
    </row>
    <row r="276" spans="1:19" ht="14.1" customHeight="1">
      <c r="A276" s="37">
        <v>276</v>
      </c>
      <c r="B276" s="250" t="s">
        <v>37</v>
      </c>
      <c r="C276" s="250" t="s">
        <v>125</v>
      </c>
      <c r="D276" s="211" t="s">
        <v>462</v>
      </c>
      <c r="E276" s="48" t="s">
        <v>511</v>
      </c>
      <c r="F276" s="398" t="s">
        <v>509</v>
      </c>
      <c r="G276" s="265" t="s">
        <v>52</v>
      </c>
      <c r="H276" s="265" t="s">
        <v>122</v>
      </c>
      <c r="I276" s="281">
        <v>9.92</v>
      </c>
      <c r="J276" s="282">
        <f t="shared" si="21"/>
        <v>200</v>
      </c>
      <c r="K276" s="283">
        <v>200</v>
      </c>
      <c r="L276" s="283"/>
      <c r="M276" s="284" t="e">
        <f t="shared" si="22"/>
        <v>#DIV/0!</v>
      </c>
      <c r="N276" s="284">
        <f t="shared" si="23"/>
        <v>0</v>
      </c>
      <c r="O276" s="285">
        <f>IF(K276="nio",0,IF(K276&gt;0,VLOOKUP(G276,'3-Productie normen'!A:K,VLOOKUP(K276,'3-Productie normen'!$B$35:$C$41,2,FALSE),FALSE)))/VLOOKUP(B276,'2-Kosten per locatie'!$A$12:$C$14,3,FALSE)</f>
        <v>0</v>
      </c>
      <c r="P276" s="285">
        <f t="shared" si="24"/>
        <v>0</v>
      </c>
      <c r="Q276" s="286"/>
      <c r="S276" s="287">
        <f t="shared" si="25"/>
        <v>1984</v>
      </c>
    </row>
    <row r="277" spans="1:19" ht="14.1" customHeight="1">
      <c r="A277" s="37">
        <v>277</v>
      </c>
      <c r="B277" s="250" t="s">
        <v>37</v>
      </c>
      <c r="C277" s="250" t="s">
        <v>125</v>
      </c>
      <c r="D277" s="211" t="s">
        <v>462</v>
      </c>
      <c r="E277" s="48" t="s">
        <v>512</v>
      </c>
      <c r="F277" s="398" t="s">
        <v>509</v>
      </c>
      <c r="G277" s="265" t="s">
        <v>52</v>
      </c>
      <c r="H277" s="265" t="s">
        <v>122</v>
      </c>
      <c r="I277" s="281">
        <v>19.850000000000001</v>
      </c>
      <c r="J277" s="282">
        <f t="shared" si="21"/>
        <v>200</v>
      </c>
      <c r="K277" s="283">
        <v>200</v>
      </c>
      <c r="L277" s="283"/>
      <c r="M277" s="284" t="e">
        <f t="shared" si="22"/>
        <v>#DIV/0!</v>
      </c>
      <c r="N277" s="284">
        <f t="shared" si="23"/>
        <v>0</v>
      </c>
      <c r="O277" s="285">
        <f>IF(K277="nio",0,IF(K277&gt;0,VLOOKUP(G277,'3-Productie normen'!A:K,VLOOKUP(K277,'3-Productie normen'!$B$35:$C$41,2,FALSE),FALSE)))/VLOOKUP(B277,'2-Kosten per locatie'!$A$12:$C$14,3,FALSE)</f>
        <v>0</v>
      </c>
      <c r="P277" s="285">
        <f t="shared" si="24"/>
        <v>0</v>
      </c>
      <c r="Q277" s="286"/>
      <c r="S277" s="287">
        <f t="shared" si="25"/>
        <v>3970.0000000000005</v>
      </c>
    </row>
    <row r="278" spans="1:19" ht="14.1" customHeight="1">
      <c r="A278" s="37">
        <v>278</v>
      </c>
      <c r="B278" s="250" t="s">
        <v>37</v>
      </c>
      <c r="C278" s="250" t="s">
        <v>125</v>
      </c>
      <c r="D278" s="211" t="s">
        <v>462</v>
      </c>
      <c r="E278" s="48" t="s">
        <v>513</v>
      </c>
      <c r="F278" s="398" t="s">
        <v>509</v>
      </c>
      <c r="G278" s="265" t="s">
        <v>52</v>
      </c>
      <c r="H278" s="265" t="s">
        <v>122</v>
      </c>
      <c r="I278" s="281">
        <v>19.850000000000001</v>
      </c>
      <c r="J278" s="282">
        <f t="shared" si="21"/>
        <v>200</v>
      </c>
      <c r="K278" s="283">
        <v>200</v>
      </c>
      <c r="L278" s="283"/>
      <c r="M278" s="284" t="e">
        <f t="shared" si="22"/>
        <v>#DIV/0!</v>
      </c>
      <c r="N278" s="284">
        <f t="shared" si="23"/>
        <v>0</v>
      </c>
      <c r="O278" s="285">
        <f>IF(K278="nio",0,IF(K278&gt;0,VLOOKUP(G278,'3-Productie normen'!A:K,VLOOKUP(K278,'3-Productie normen'!$B$35:$C$41,2,FALSE),FALSE)))/VLOOKUP(B278,'2-Kosten per locatie'!$A$12:$C$14,3,FALSE)</f>
        <v>0</v>
      </c>
      <c r="P278" s="285">
        <f t="shared" si="24"/>
        <v>0</v>
      </c>
      <c r="Q278" s="286"/>
      <c r="S278" s="287">
        <f t="shared" si="25"/>
        <v>3970.0000000000005</v>
      </c>
    </row>
    <row r="279" spans="1:19" ht="14.1" customHeight="1">
      <c r="A279" s="37">
        <v>279</v>
      </c>
      <c r="B279" s="250" t="s">
        <v>37</v>
      </c>
      <c r="C279" s="250" t="s">
        <v>125</v>
      </c>
      <c r="D279" s="211" t="s">
        <v>462</v>
      </c>
      <c r="E279" s="48" t="s">
        <v>514</v>
      </c>
      <c r="F279" s="398" t="s">
        <v>243</v>
      </c>
      <c r="G279" s="265" t="s">
        <v>52</v>
      </c>
      <c r="H279" s="265" t="s">
        <v>122</v>
      </c>
      <c r="I279" s="281">
        <v>7.29</v>
      </c>
      <c r="J279" s="282">
        <f t="shared" si="21"/>
        <v>200</v>
      </c>
      <c r="K279" s="283">
        <v>200</v>
      </c>
      <c r="L279" s="283"/>
      <c r="M279" s="284" t="e">
        <f t="shared" si="22"/>
        <v>#DIV/0!</v>
      </c>
      <c r="N279" s="284">
        <f t="shared" si="23"/>
        <v>0</v>
      </c>
      <c r="O279" s="285">
        <f>IF(K279="nio",0,IF(K279&gt;0,VLOOKUP(G279,'3-Productie normen'!A:K,VLOOKUP(K279,'3-Productie normen'!$B$35:$C$41,2,FALSE),FALSE)))/VLOOKUP(B279,'2-Kosten per locatie'!$A$12:$C$14,3,FALSE)</f>
        <v>0</v>
      </c>
      <c r="P279" s="285">
        <f t="shared" si="24"/>
        <v>0</v>
      </c>
      <c r="Q279" s="286"/>
      <c r="S279" s="287">
        <f t="shared" si="25"/>
        <v>1458</v>
      </c>
    </row>
    <row r="280" spans="1:19" ht="14.1" customHeight="1">
      <c r="A280" s="37">
        <v>280</v>
      </c>
      <c r="B280" s="250" t="s">
        <v>37</v>
      </c>
      <c r="C280" s="250" t="s">
        <v>125</v>
      </c>
      <c r="D280" s="211" t="s">
        <v>462</v>
      </c>
      <c r="E280" s="48" t="s">
        <v>515</v>
      </c>
      <c r="F280" s="398" t="s">
        <v>112</v>
      </c>
      <c r="G280" s="265" t="s">
        <v>46</v>
      </c>
      <c r="H280" s="265" t="s">
        <v>122</v>
      </c>
      <c r="I280" s="281">
        <v>7.29</v>
      </c>
      <c r="J280" s="282">
        <f t="shared" si="21"/>
        <v>80</v>
      </c>
      <c r="K280" s="283">
        <v>80</v>
      </c>
      <c r="L280" s="283"/>
      <c r="M280" s="284" t="e">
        <f t="shared" si="22"/>
        <v>#DIV/0!</v>
      </c>
      <c r="N280" s="284">
        <f t="shared" si="23"/>
        <v>0</v>
      </c>
      <c r="O280" s="285">
        <f>IF(K280="nio",0,IF(K280&gt;0,VLOOKUP(G280,'3-Productie normen'!A:K,VLOOKUP(K280,'3-Productie normen'!$B$35:$C$41,2,FALSE),FALSE)))/VLOOKUP(B280,'2-Kosten per locatie'!$A$12:$C$14,3,FALSE)</f>
        <v>0</v>
      </c>
      <c r="P280" s="285">
        <f t="shared" si="24"/>
        <v>0</v>
      </c>
      <c r="Q280" s="286"/>
      <c r="S280" s="287">
        <f t="shared" si="25"/>
        <v>583.20000000000005</v>
      </c>
    </row>
    <row r="281" spans="1:19" ht="14.1" customHeight="1">
      <c r="A281" s="37">
        <v>281</v>
      </c>
      <c r="B281" s="250" t="s">
        <v>37</v>
      </c>
      <c r="C281" s="250" t="s">
        <v>125</v>
      </c>
      <c r="D281" s="211" t="s">
        <v>462</v>
      </c>
      <c r="E281" s="48" t="s">
        <v>516</v>
      </c>
      <c r="F281" s="398" t="s">
        <v>112</v>
      </c>
      <c r="G281" s="265" t="s">
        <v>46</v>
      </c>
      <c r="H281" s="265" t="s">
        <v>122</v>
      </c>
      <c r="I281" s="281">
        <v>7.29</v>
      </c>
      <c r="J281" s="282">
        <f t="shared" si="21"/>
        <v>80</v>
      </c>
      <c r="K281" s="283">
        <v>80</v>
      </c>
      <c r="L281" s="283"/>
      <c r="M281" s="284" t="e">
        <f t="shared" si="22"/>
        <v>#DIV/0!</v>
      </c>
      <c r="N281" s="284">
        <f t="shared" si="23"/>
        <v>0</v>
      </c>
      <c r="O281" s="285">
        <f>IF(K281="nio",0,IF(K281&gt;0,VLOOKUP(G281,'3-Productie normen'!A:K,VLOOKUP(K281,'3-Productie normen'!$B$35:$C$41,2,FALSE),FALSE)))/VLOOKUP(B281,'2-Kosten per locatie'!$A$12:$C$14,3,FALSE)</f>
        <v>0</v>
      </c>
      <c r="P281" s="285">
        <f t="shared" si="24"/>
        <v>0</v>
      </c>
      <c r="Q281" s="286"/>
      <c r="S281" s="287">
        <f t="shared" si="25"/>
        <v>583.20000000000005</v>
      </c>
    </row>
    <row r="282" spans="1:19" ht="14.1" customHeight="1">
      <c r="A282" s="37">
        <v>282</v>
      </c>
      <c r="B282" s="250" t="s">
        <v>37</v>
      </c>
      <c r="C282" s="250" t="s">
        <v>125</v>
      </c>
      <c r="D282" s="211" t="s">
        <v>462</v>
      </c>
      <c r="E282" s="48" t="s">
        <v>517</v>
      </c>
      <c r="F282" s="398" t="s">
        <v>112</v>
      </c>
      <c r="G282" s="265" t="s">
        <v>46</v>
      </c>
      <c r="H282" s="265" t="s">
        <v>122</v>
      </c>
      <c r="I282" s="281">
        <v>7.29</v>
      </c>
      <c r="J282" s="282">
        <f t="shared" si="21"/>
        <v>80</v>
      </c>
      <c r="K282" s="283">
        <v>80</v>
      </c>
      <c r="L282" s="283"/>
      <c r="M282" s="284" t="e">
        <f t="shared" si="22"/>
        <v>#DIV/0!</v>
      </c>
      <c r="N282" s="284">
        <f t="shared" si="23"/>
        <v>0</v>
      </c>
      <c r="O282" s="285">
        <f>IF(K282="nio",0,IF(K282&gt;0,VLOOKUP(G282,'3-Productie normen'!A:K,VLOOKUP(K282,'3-Productie normen'!$B$35:$C$41,2,FALSE),FALSE)))/VLOOKUP(B282,'2-Kosten per locatie'!$A$12:$C$14,3,FALSE)</f>
        <v>0</v>
      </c>
      <c r="P282" s="285">
        <f t="shared" si="24"/>
        <v>0</v>
      </c>
      <c r="Q282" s="286"/>
      <c r="S282" s="287">
        <f t="shared" si="25"/>
        <v>583.20000000000005</v>
      </c>
    </row>
    <row r="283" spans="1:19" ht="14.1" customHeight="1">
      <c r="A283" s="37">
        <v>283</v>
      </c>
      <c r="B283" s="250" t="s">
        <v>37</v>
      </c>
      <c r="C283" s="250" t="s">
        <v>125</v>
      </c>
      <c r="D283" s="211" t="s">
        <v>462</v>
      </c>
      <c r="E283" s="48" t="s">
        <v>518</v>
      </c>
      <c r="F283" s="398" t="s">
        <v>519</v>
      </c>
      <c r="G283" s="192" t="s">
        <v>48</v>
      </c>
      <c r="H283" s="265" t="s">
        <v>122</v>
      </c>
      <c r="I283" s="281">
        <v>58.32</v>
      </c>
      <c r="J283" s="282">
        <f t="shared" si="21"/>
        <v>200</v>
      </c>
      <c r="K283" s="288">
        <v>200</v>
      </c>
      <c r="L283" s="283"/>
      <c r="M283" s="284" t="e">
        <f t="shared" si="22"/>
        <v>#DIV/0!</v>
      </c>
      <c r="N283" s="284">
        <f t="shared" si="23"/>
        <v>0</v>
      </c>
      <c r="O283" s="285">
        <f>IF(K283="nio",0,IF(K283&gt;0,VLOOKUP(G283,'3-Productie normen'!A:K,VLOOKUP(K283,'3-Productie normen'!$B$35:$C$41,2,FALSE),FALSE)))/VLOOKUP(B283,'2-Kosten per locatie'!$A$12:$C$14,3,FALSE)</f>
        <v>0</v>
      </c>
      <c r="P283" s="285">
        <f t="shared" si="24"/>
        <v>0</v>
      </c>
      <c r="Q283" s="286"/>
      <c r="S283" s="287">
        <f t="shared" si="25"/>
        <v>11664</v>
      </c>
    </row>
    <row r="284" spans="1:19" ht="14.1" customHeight="1">
      <c r="A284" s="37">
        <v>284</v>
      </c>
      <c r="B284" s="250" t="s">
        <v>37</v>
      </c>
      <c r="C284" s="250" t="s">
        <v>125</v>
      </c>
      <c r="D284" s="211" t="s">
        <v>462</v>
      </c>
      <c r="E284" s="48" t="s">
        <v>520</v>
      </c>
      <c r="F284" s="398" t="s">
        <v>521</v>
      </c>
      <c r="G284" s="265" t="s">
        <v>52</v>
      </c>
      <c r="H284" s="265" t="s">
        <v>122</v>
      </c>
      <c r="I284" s="281">
        <v>34.119999999999997</v>
      </c>
      <c r="J284" s="282">
        <f t="shared" si="21"/>
        <v>200</v>
      </c>
      <c r="K284" s="283">
        <v>200</v>
      </c>
      <c r="L284" s="283"/>
      <c r="M284" s="284" t="e">
        <f t="shared" si="22"/>
        <v>#DIV/0!</v>
      </c>
      <c r="N284" s="284">
        <f t="shared" si="23"/>
        <v>0</v>
      </c>
      <c r="O284" s="285">
        <f>IF(K284="nio",0,IF(K284&gt;0,VLOOKUP(G284,'3-Productie normen'!A:K,VLOOKUP(K284,'3-Productie normen'!$B$35:$C$41,2,FALSE),FALSE)))/VLOOKUP(B284,'2-Kosten per locatie'!$A$12:$C$14,3,FALSE)</f>
        <v>0</v>
      </c>
      <c r="P284" s="285">
        <f t="shared" si="24"/>
        <v>0</v>
      </c>
      <c r="Q284" s="286"/>
      <c r="S284" s="287">
        <f t="shared" si="25"/>
        <v>6823.9999999999991</v>
      </c>
    </row>
    <row r="285" spans="1:19" ht="14.1" customHeight="1">
      <c r="A285" s="37">
        <v>285</v>
      </c>
      <c r="B285" s="250" t="s">
        <v>37</v>
      </c>
      <c r="C285" s="250" t="s">
        <v>125</v>
      </c>
      <c r="D285" s="211" t="s">
        <v>462</v>
      </c>
      <c r="E285" s="48" t="s">
        <v>522</v>
      </c>
      <c r="F285" s="398" t="s">
        <v>523</v>
      </c>
      <c r="G285" s="192" t="s">
        <v>48</v>
      </c>
      <c r="H285" s="265" t="s">
        <v>122</v>
      </c>
      <c r="I285" s="281">
        <v>51.16</v>
      </c>
      <c r="J285" s="282">
        <f t="shared" si="21"/>
        <v>200</v>
      </c>
      <c r="K285" s="288">
        <v>200</v>
      </c>
      <c r="L285" s="283"/>
      <c r="M285" s="284" t="e">
        <f t="shared" si="22"/>
        <v>#DIV/0!</v>
      </c>
      <c r="N285" s="284">
        <f t="shared" si="23"/>
        <v>0</v>
      </c>
      <c r="O285" s="285">
        <f>IF(K285="nio",0,IF(K285&gt;0,VLOOKUP(G285,'3-Productie normen'!A:K,VLOOKUP(K285,'3-Productie normen'!$B$35:$C$41,2,FALSE),FALSE)))/VLOOKUP(B285,'2-Kosten per locatie'!$A$12:$C$14,3,FALSE)</f>
        <v>0</v>
      </c>
      <c r="P285" s="285">
        <f t="shared" si="24"/>
        <v>0</v>
      </c>
      <c r="Q285" s="286"/>
      <c r="S285" s="287">
        <f t="shared" si="25"/>
        <v>10232</v>
      </c>
    </row>
    <row r="286" spans="1:19" ht="14.1" customHeight="1">
      <c r="A286" s="37">
        <v>286</v>
      </c>
      <c r="B286" s="250" t="s">
        <v>37</v>
      </c>
      <c r="C286" s="250" t="s">
        <v>125</v>
      </c>
      <c r="D286" s="211" t="s">
        <v>462</v>
      </c>
      <c r="E286" s="48" t="s">
        <v>524</v>
      </c>
      <c r="F286" s="398" t="s">
        <v>258</v>
      </c>
      <c r="G286" s="265" t="s">
        <v>47</v>
      </c>
      <c r="H286" s="265" t="s">
        <v>192</v>
      </c>
      <c r="I286" s="281">
        <v>11.55</v>
      </c>
      <c r="J286" s="282">
        <f t="shared" si="21"/>
        <v>400</v>
      </c>
      <c r="K286" s="283">
        <v>200</v>
      </c>
      <c r="L286" s="283">
        <v>200</v>
      </c>
      <c r="M286" s="284" t="e">
        <f t="shared" si="22"/>
        <v>#DIV/0!</v>
      </c>
      <c r="N286" s="284" t="e">
        <f t="shared" si="23"/>
        <v>#DIV/0!</v>
      </c>
      <c r="O286" s="285">
        <f>IF(K286="nio",0,IF(K286&gt;0,VLOOKUP(G286,'3-Productie normen'!A:K,VLOOKUP(K286,'3-Productie normen'!$B$35:$C$41,2,FALSE),FALSE)))/VLOOKUP(B286,'2-Kosten per locatie'!$A$12:$C$14,3,FALSE)</f>
        <v>0</v>
      </c>
      <c r="P286" s="285">
        <f t="shared" si="24"/>
        <v>0</v>
      </c>
      <c r="Q286" s="286"/>
      <c r="S286" s="287">
        <f t="shared" si="25"/>
        <v>4620</v>
      </c>
    </row>
    <row r="287" spans="1:19" ht="14.1" customHeight="1">
      <c r="A287" s="37">
        <v>287</v>
      </c>
      <c r="B287" s="250" t="s">
        <v>37</v>
      </c>
      <c r="C287" s="250" t="s">
        <v>125</v>
      </c>
      <c r="D287" s="211" t="s">
        <v>462</v>
      </c>
      <c r="E287" s="48" t="s">
        <v>525</v>
      </c>
      <c r="F287" s="398" t="s">
        <v>191</v>
      </c>
      <c r="G287" s="265" t="s">
        <v>47</v>
      </c>
      <c r="H287" s="265" t="s">
        <v>192</v>
      </c>
      <c r="I287" s="281">
        <v>11.56</v>
      </c>
      <c r="J287" s="282">
        <f t="shared" si="21"/>
        <v>400</v>
      </c>
      <c r="K287" s="283">
        <v>200</v>
      </c>
      <c r="L287" s="283">
        <v>200</v>
      </c>
      <c r="M287" s="284" t="e">
        <f t="shared" si="22"/>
        <v>#DIV/0!</v>
      </c>
      <c r="N287" s="284" t="e">
        <f t="shared" si="23"/>
        <v>#DIV/0!</v>
      </c>
      <c r="O287" s="285">
        <f>IF(K287="nio",0,IF(K287&gt;0,VLOOKUP(G287,'3-Productie normen'!A:K,VLOOKUP(K287,'3-Productie normen'!$B$35:$C$41,2,FALSE),FALSE)))/VLOOKUP(B287,'2-Kosten per locatie'!$A$12:$C$14,3,FALSE)</f>
        <v>0</v>
      </c>
      <c r="P287" s="285">
        <f t="shared" si="24"/>
        <v>0</v>
      </c>
      <c r="Q287" s="286"/>
      <c r="S287" s="287">
        <f t="shared" si="25"/>
        <v>4624</v>
      </c>
    </row>
    <row r="288" spans="1:19" ht="14.1" customHeight="1">
      <c r="A288" s="37">
        <v>288</v>
      </c>
      <c r="B288" s="250" t="s">
        <v>37</v>
      </c>
      <c r="C288" s="250" t="s">
        <v>125</v>
      </c>
      <c r="D288" s="211" t="s">
        <v>462</v>
      </c>
      <c r="E288" s="48" t="s">
        <v>526</v>
      </c>
      <c r="F288" s="398" t="s">
        <v>264</v>
      </c>
      <c r="G288" s="265" t="s">
        <v>47</v>
      </c>
      <c r="H288" s="265" t="s">
        <v>192</v>
      </c>
      <c r="I288" s="281">
        <v>4.13</v>
      </c>
      <c r="J288" s="282">
        <f t="shared" si="21"/>
        <v>400</v>
      </c>
      <c r="K288" s="283">
        <v>200</v>
      </c>
      <c r="L288" s="283">
        <v>200</v>
      </c>
      <c r="M288" s="284" t="e">
        <f t="shared" si="22"/>
        <v>#DIV/0!</v>
      </c>
      <c r="N288" s="284" t="e">
        <f t="shared" si="23"/>
        <v>#DIV/0!</v>
      </c>
      <c r="O288" s="285">
        <f>IF(K288="nio",0,IF(K288&gt;0,VLOOKUP(G288,'3-Productie normen'!A:K,VLOOKUP(K288,'3-Productie normen'!$B$35:$C$41,2,FALSE),FALSE)))/VLOOKUP(B288,'2-Kosten per locatie'!$A$12:$C$14,3,FALSE)</f>
        <v>0</v>
      </c>
      <c r="P288" s="285">
        <f t="shared" si="24"/>
        <v>0</v>
      </c>
      <c r="Q288" s="286"/>
      <c r="S288" s="287">
        <f t="shared" si="25"/>
        <v>1652</v>
      </c>
    </row>
    <row r="289" spans="1:19" ht="14.1" customHeight="1">
      <c r="A289" s="37">
        <v>289</v>
      </c>
      <c r="B289" s="250" t="s">
        <v>37</v>
      </c>
      <c r="C289" s="250" t="s">
        <v>125</v>
      </c>
      <c r="D289" s="211" t="s">
        <v>462</v>
      </c>
      <c r="E289" s="48" t="s">
        <v>527</v>
      </c>
      <c r="F289" s="398" t="s">
        <v>191</v>
      </c>
      <c r="G289" s="265" t="s">
        <v>47</v>
      </c>
      <c r="H289" s="265" t="s">
        <v>192</v>
      </c>
      <c r="I289" s="281">
        <v>11.56</v>
      </c>
      <c r="J289" s="282">
        <f t="shared" ref="J289:J352" si="26">SUM(K289:L289)</f>
        <v>400</v>
      </c>
      <c r="K289" s="283">
        <v>200</v>
      </c>
      <c r="L289" s="283">
        <v>200</v>
      </c>
      <c r="M289" s="284" t="e">
        <f t="shared" ref="M289:M352" si="27">IF(K289="nio",0,IF(K289&gt;0,K289*I289/O289,0))</f>
        <v>#DIV/0!</v>
      </c>
      <c r="N289" s="284" t="e">
        <f t="shared" ref="N289:N352" si="28">IF(L289&gt;0,L289*I289/P289,0)</f>
        <v>#DIV/0!</v>
      </c>
      <c r="O289" s="285">
        <f>IF(K289="nio",0,IF(K289&gt;0,VLOOKUP(G289,'3-Productie normen'!A:K,VLOOKUP(K289,'3-Productie normen'!$B$35:$C$41,2,FALSE),FALSE)))/VLOOKUP(B289,'2-Kosten per locatie'!$A$12:$C$14,3,FALSE)</f>
        <v>0</v>
      </c>
      <c r="P289" s="285">
        <f t="shared" ref="P289:P352" si="29">IF(L289&gt;0,O289*$P$8,0)</f>
        <v>0</v>
      </c>
      <c r="Q289" s="286"/>
      <c r="S289" s="287">
        <f t="shared" si="25"/>
        <v>4624</v>
      </c>
    </row>
    <row r="290" spans="1:19" ht="14.1" customHeight="1">
      <c r="A290" s="37">
        <v>290</v>
      </c>
      <c r="B290" s="250" t="s">
        <v>37</v>
      </c>
      <c r="C290" s="250" t="s">
        <v>125</v>
      </c>
      <c r="D290" s="211" t="s">
        <v>462</v>
      </c>
      <c r="E290" s="48" t="s">
        <v>528</v>
      </c>
      <c r="F290" s="398" t="s">
        <v>258</v>
      </c>
      <c r="G290" s="265" t="s">
        <v>47</v>
      </c>
      <c r="H290" s="265" t="s">
        <v>192</v>
      </c>
      <c r="I290" s="281">
        <v>11.55</v>
      </c>
      <c r="J290" s="282">
        <f t="shared" si="26"/>
        <v>400</v>
      </c>
      <c r="K290" s="283">
        <v>200</v>
      </c>
      <c r="L290" s="283">
        <v>200</v>
      </c>
      <c r="M290" s="284" t="e">
        <f t="shared" si="27"/>
        <v>#DIV/0!</v>
      </c>
      <c r="N290" s="284" t="e">
        <f t="shared" si="28"/>
        <v>#DIV/0!</v>
      </c>
      <c r="O290" s="285">
        <f>IF(K290="nio",0,IF(K290&gt;0,VLOOKUP(G290,'3-Productie normen'!A:K,VLOOKUP(K290,'3-Productie normen'!$B$35:$C$41,2,FALSE),FALSE)))/VLOOKUP(B290,'2-Kosten per locatie'!$A$12:$C$14,3,FALSE)</f>
        <v>0</v>
      </c>
      <c r="P290" s="285">
        <f t="shared" si="29"/>
        <v>0</v>
      </c>
      <c r="Q290" s="286"/>
      <c r="S290" s="287">
        <f t="shared" si="25"/>
        <v>4620</v>
      </c>
    </row>
    <row r="291" spans="1:19" ht="14.1" customHeight="1">
      <c r="A291" s="37">
        <v>291</v>
      </c>
      <c r="B291" s="250" t="s">
        <v>37</v>
      </c>
      <c r="C291" s="250" t="s">
        <v>125</v>
      </c>
      <c r="D291" s="211" t="s">
        <v>462</v>
      </c>
      <c r="E291" s="48" t="s">
        <v>529</v>
      </c>
      <c r="F291" s="398" t="s">
        <v>111</v>
      </c>
      <c r="G291" s="192" t="s">
        <v>64</v>
      </c>
      <c r="H291" s="265" t="s">
        <v>124</v>
      </c>
      <c r="I291" s="281">
        <v>4.3099999999999996</v>
      </c>
      <c r="J291" s="282">
        <f t="shared" si="26"/>
        <v>0</v>
      </c>
      <c r="K291" s="288" t="s">
        <v>98</v>
      </c>
      <c r="L291" s="283"/>
      <c r="M291" s="284">
        <f t="shared" si="27"/>
        <v>0</v>
      </c>
      <c r="N291" s="284">
        <f t="shared" si="28"/>
        <v>0</v>
      </c>
      <c r="O291" s="285">
        <f>IF(K291="nio",0,IF(K291&gt;0,VLOOKUP(G291,'3-Productie normen'!A:K,VLOOKUP(K291,'3-Productie normen'!$B$35:$C$41,2,FALSE),FALSE)))/VLOOKUP(B291,'2-Kosten per locatie'!$A$12:$C$14,3,FALSE)</f>
        <v>0</v>
      </c>
      <c r="P291" s="285">
        <f t="shared" si="29"/>
        <v>0</v>
      </c>
      <c r="Q291" s="286"/>
      <c r="S291" s="287">
        <f t="shared" si="25"/>
        <v>0</v>
      </c>
    </row>
    <row r="292" spans="1:19" ht="14.1" customHeight="1">
      <c r="A292" s="37">
        <v>292</v>
      </c>
      <c r="B292" s="250" t="s">
        <v>37</v>
      </c>
      <c r="C292" s="250" t="s">
        <v>125</v>
      </c>
      <c r="D292" s="211" t="s">
        <v>462</v>
      </c>
      <c r="E292" s="48" t="s">
        <v>530</v>
      </c>
      <c r="F292" s="398" t="s">
        <v>111</v>
      </c>
      <c r="G292" s="192" t="s">
        <v>64</v>
      </c>
      <c r="H292" s="265" t="s">
        <v>124</v>
      </c>
      <c r="I292" s="281">
        <v>3.54</v>
      </c>
      <c r="J292" s="282">
        <f t="shared" si="26"/>
        <v>0</v>
      </c>
      <c r="K292" s="288" t="s">
        <v>98</v>
      </c>
      <c r="L292" s="283"/>
      <c r="M292" s="284">
        <f t="shared" si="27"/>
        <v>0</v>
      </c>
      <c r="N292" s="284">
        <f t="shared" si="28"/>
        <v>0</v>
      </c>
      <c r="O292" s="285">
        <f>IF(K292="nio",0,IF(K292&gt;0,VLOOKUP(G292,'3-Productie normen'!A:K,VLOOKUP(K292,'3-Productie normen'!$B$35:$C$41,2,FALSE),FALSE)))/VLOOKUP(B292,'2-Kosten per locatie'!$A$12:$C$14,3,FALSE)</f>
        <v>0</v>
      </c>
      <c r="P292" s="285">
        <f t="shared" si="29"/>
        <v>0</v>
      </c>
      <c r="Q292" s="286"/>
      <c r="S292" s="287">
        <f t="shared" si="25"/>
        <v>0</v>
      </c>
    </row>
    <row r="293" spans="1:19" ht="14.1" customHeight="1">
      <c r="A293" s="37">
        <v>293</v>
      </c>
      <c r="B293" s="250" t="s">
        <v>37</v>
      </c>
      <c r="C293" s="250" t="s">
        <v>125</v>
      </c>
      <c r="D293" s="211" t="s">
        <v>462</v>
      </c>
      <c r="E293" s="48" t="s">
        <v>531</v>
      </c>
      <c r="F293" s="398" t="s">
        <v>107</v>
      </c>
      <c r="G293" s="192" t="s">
        <v>64</v>
      </c>
      <c r="H293" s="265" t="s">
        <v>124</v>
      </c>
      <c r="I293" s="281">
        <v>7.21</v>
      </c>
      <c r="J293" s="282">
        <f t="shared" si="26"/>
        <v>0</v>
      </c>
      <c r="K293" s="288" t="s">
        <v>98</v>
      </c>
      <c r="L293" s="283"/>
      <c r="M293" s="284">
        <f t="shared" si="27"/>
        <v>0</v>
      </c>
      <c r="N293" s="284">
        <f t="shared" si="28"/>
        <v>0</v>
      </c>
      <c r="O293" s="285">
        <f>IF(K293="nio",0,IF(K293&gt;0,VLOOKUP(G293,'3-Productie normen'!A:K,VLOOKUP(K293,'3-Productie normen'!$B$35:$C$41,2,FALSE),FALSE)))/VLOOKUP(B293,'2-Kosten per locatie'!$A$12:$C$14,3,FALSE)</f>
        <v>0</v>
      </c>
      <c r="P293" s="285">
        <f t="shared" si="29"/>
        <v>0</v>
      </c>
      <c r="Q293" s="286"/>
      <c r="S293" s="287">
        <f t="shared" si="25"/>
        <v>0</v>
      </c>
    </row>
    <row r="294" spans="1:19" ht="14.1" customHeight="1">
      <c r="A294" s="37">
        <v>294</v>
      </c>
      <c r="B294" s="250" t="s">
        <v>37</v>
      </c>
      <c r="C294" s="250" t="s">
        <v>125</v>
      </c>
      <c r="D294" s="211" t="s">
        <v>462</v>
      </c>
      <c r="E294" s="48" t="s">
        <v>532</v>
      </c>
      <c r="F294" s="398" t="s">
        <v>107</v>
      </c>
      <c r="G294" s="192" t="s">
        <v>64</v>
      </c>
      <c r="H294" s="265" t="s">
        <v>124</v>
      </c>
      <c r="I294" s="281">
        <v>15.68</v>
      </c>
      <c r="J294" s="282">
        <f t="shared" si="26"/>
        <v>0</v>
      </c>
      <c r="K294" s="288" t="s">
        <v>98</v>
      </c>
      <c r="L294" s="283"/>
      <c r="M294" s="284">
        <f t="shared" si="27"/>
        <v>0</v>
      </c>
      <c r="N294" s="284">
        <f t="shared" si="28"/>
        <v>0</v>
      </c>
      <c r="O294" s="285">
        <f>IF(K294="nio",0,IF(K294&gt;0,VLOOKUP(G294,'3-Productie normen'!A:K,VLOOKUP(K294,'3-Productie normen'!$B$35:$C$41,2,FALSE),FALSE)))/VLOOKUP(B294,'2-Kosten per locatie'!$A$12:$C$14,3,FALSE)</f>
        <v>0</v>
      </c>
      <c r="P294" s="285">
        <f t="shared" si="29"/>
        <v>0</v>
      </c>
      <c r="Q294" s="286"/>
      <c r="S294" s="287">
        <f t="shared" si="25"/>
        <v>0</v>
      </c>
    </row>
    <row r="295" spans="1:19" ht="14.1" customHeight="1">
      <c r="A295" s="37">
        <v>295</v>
      </c>
      <c r="B295" s="250" t="s">
        <v>37</v>
      </c>
      <c r="C295" s="250" t="s">
        <v>125</v>
      </c>
      <c r="D295" s="211" t="s">
        <v>462</v>
      </c>
      <c r="E295" s="48" t="s">
        <v>533</v>
      </c>
      <c r="F295" s="398" t="s">
        <v>107</v>
      </c>
      <c r="G295" s="192" t="s">
        <v>64</v>
      </c>
      <c r="H295" s="265" t="s">
        <v>124</v>
      </c>
      <c r="I295" s="281">
        <v>15.68</v>
      </c>
      <c r="J295" s="282">
        <f t="shared" si="26"/>
        <v>0</v>
      </c>
      <c r="K295" s="288" t="s">
        <v>98</v>
      </c>
      <c r="L295" s="283"/>
      <c r="M295" s="284">
        <f t="shared" si="27"/>
        <v>0</v>
      </c>
      <c r="N295" s="284">
        <f t="shared" si="28"/>
        <v>0</v>
      </c>
      <c r="O295" s="285">
        <f>IF(K295="nio",0,IF(K295&gt;0,VLOOKUP(G295,'3-Productie normen'!A:K,VLOOKUP(K295,'3-Productie normen'!$B$35:$C$41,2,FALSE),FALSE)))/VLOOKUP(B295,'2-Kosten per locatie'!$A$12:$C$14,3,FALSE)</f>
        <v>0</v>
      </c>
      <c r="P295" s="285">
        <f t="shared" si="29"/>
        <v>0</v>
      </c>
      <c r="Q295" s="286"/>
      <c r="S295" s="287">
        <f t="shared" si="25"/>
        <v>0</v>
      </c>
    </row>
    <row r="296" spans="1:19" ht="14.1" customHeight="1">
      <c r="A296" s="37">
        <v>296</v>
      </c>
      <c r="B296" s="250" t="s">
        <v>37</v>
      </c>
      <c r="C296" s="250" t="s">
        <v>125</v>
      </c>
      <c r="D296" s="211" t="s">
        <v>462</v>
      </c>
      <c r="E296" s="48" t="s">
        <v>534</v>
      </c>
      <c r="F296" s="398" t="s">
        <v>107</v>
      </c>
      <c r="G296" s="192" t="s">
        <v>64</v>
      </c>
      <c r="H296" s="265" t="s">
        <v>124</v>
      </c>
      <c r="I296" s="281">
        <v>7.21</v>
      </c>
      <c r="J296" s="282">
        <f t="shared" si="26"/>
        <v>0</v>
      </c>
      <c r="K296" s="288" t="s">
        <v>98</v>
      </c>
      <c r="L296" s="283"/>
      <c r="M296" s="284">
        <f t="shared" si="27"/>
        <v>0</v>
      </c>
      <c r="N296" s="284">
        <f t="shared" si="28"/>
        <v>0</v>
      </c>
      <c r="O296" s="285">
        <f>IF(K296="nio",0,IF(K296&gt;0,VLOOKUP(G296,'3-Productie normen'!A:K,VLOOKUP(K296,'3-Productie normen'!$B$35:$C$41,2,FALSE),FALSE)))/VLOOKUP(B296,'2-Kosten per locatie'!$A$12:$C$14,3,FALSE)</f>
        <v>0</v>
      </c>
      <c r="P296" s="285">
        <f t="shared" si="29"/>
        <v>0</v>
      </c>
      <c r="Q296" s="286"/>
      <c r="S296" s="287">
        <f t="shared" si="25"/>
        <v>0</v>
      </c>
    </row>
    <row r="297" spans="1:19" ht="14.1" customHeight="1">
      <c r="A297" s="37">
        <v>297</v>
      </c>
      <c r="B297" s="250" t="s">
        <v>37</v>
      </c>
      <c r="C297" s="250" t="s">
        <v>125</v>
      </c>
      <c r="D297" s="211" t="s">
        <v>462</v>
      </c>
      <c r="E297" s="48" t="s">
        <v>535</v>
      </c>
      <c r="F297" s="398" t="s">
        <v>282</v>
      </c>
      <c r="G297" s="265" t="s">
        <v>48</v>
      </c>
      <c r="H297" s="265" t="s">
        <v>122</v>
      </c>
      <c r="I297" s="281">
        <v>926.73</v>
      </c>
      <c r="J297" s="282">
        <f t="shared" si="26"/>
        <v>200</v>
      </c>
      <c r="K297" s="283">
        <v>200</v>
      </c>
      <c r="L297" s="283"/>
      <c r="M297" s="284" t="e">
        <f t="shared" si="27"/>
        <v>#DIV/0!</v>
      </c>
      <c r="N297" s="284">
        <f t="shared" si="28"/>
        <v>0</v>
      </c>
      <c r="O297" s="285">
        <f>IF(K297="nio",0,IF(K297&gt;0,VLOOKUP(G297,'3-Productie normen'!A:K,VLOOKUP(K297,'3-Productie normen'!$B$35:$C$41,2,FALSE),FALSE)))/VLOOKUP(B297,'2-Kosten per locatie'!$A$12:$C$14,3,FALSE)</f>
        <v>0</v>
      </c>
      <c r="P297" s="285">
        <f t="shared" si="29"/>
        <v>0</v>
      </c>
      <c r="Q297" s="286"/>
      <c r="S297" s="287">
        <f t="shared" si="25"/>
        <v>185346</v>
      </c>
    </row>
    <row r="298" spans="1:19" ht="14.1" customHeight="1">
      <c r="A298" s="37">
        <v>298</v>
      </c>
      <c r="B298" s="250" t="s">
        <v>37</v>
      </c>
      <c r="C298" s="250" t="s">
        <v>125</v>
      </c>
      <c r="D298" s="211" t="s">
        <v>462</v>
      </c>
      <c r="E298" s="48" t="s">
        <v>536</v>
      </c>
      <c r="F298" s="398" t="s">
        <v>282</v>
      </c>
      <c r="G298" s="265" t="s">
        <v>48</v>
      </c>
      <c r="H298" s="265" t="s">
        <v>122</v>
      </c>
      <c r="I298" s="281">
        <v>14.83</v>
      </c>
      <c r="J298" s="282">
        <f t="shared" si="26"/>
        <v>200</v>
      </c>
      <c r="K298" s="283">
        <v>200</v>
      </c>
      <c r="L298" s="283"/>
      <c r="M298" s="284" t="e">
        <f t="shared" si="27"/>
        <v>#DIV/0!</v>
      </c>
      <c r="N298" s="284">
        <f t="shared" si="28"/>
        <v>0</v>
      </c>
      <c r="O298" s="285">
        <f>IF(K298="nio",0,IF(K298&gt;0,VLOOKUP(G298,'3-Productie normen'!A:K,VLOOKUP(K298,'3-Productie normen'!$B$35:$C$41,2,FALSE),FALSE)))/VLOOKUP(B298,'2-Kosten per locatie'!$A$12:$C$14,3,FALSE)</f>
        <v>0</v>
      </c>
      <c r="P298" s="285">
        <f t="shared" si="29"/>
        <v>0</v>
      </c>
      <c r="Q298" s="286"/>
      <c r="S298" s="287">
        <f t="shared" si="25"/>
        <v>2966</v>
      </c>
    </row>
    <row r="299" spans="1:19" ht="14.1" customHeight="1">
      <c r="A299" s="37">
        <v>299</v>
      </c>
      <c r="B299" s="250" t="s">
        <v>37</v>
      </c>
      <c r="C299" s="250" t="s">
        <v>125</v>
      </c>
      <c r="D299" s="211" t="s">
        <v>462</v>
      </c>
      <c r="E299" s="48" t="s">
        <v>537</v>
      </c>
      <c r="F299" s="398" t="s">
        <v>118</v>
      </c>
      <c r="G299" s="265" t="s">
        <v>57</v>
      </c>
      <c r="H299" s="265" t="s">
        <v>124</v>
      </c>
      <c r="I299" s="281">
        <v>12.74</v>
      </c>
      <c r="J299" s="282">
        <f t="shared" si="26"/>
        <v>200</v>
      </c>
      <c r="K299" s="283">
        <v>200</v>
      </c>
      <c r="L299" s="283"/>
      <c r="M299" s="284" t="e">
        <f t="shared" si="27"/>
        <v>#DIV/0!</v>
      </c>
      <c r="N299" s="284">
        <f t="shared" si="28"/>
        <v>0</v>
      </c>
      <c r="O299" s="285">
        <f>IF(K299="nio",0,IF(K299&gt;0,VLOOKUP(G299,'3-Productie normen'!A:K,VLOOKUP(K299,'3-Productie normen'!$B$35:$C$41,2,FALSE),FALSE)))/VLOOKUP(B299,'2-Kosten per locatie'!$A$12:$C$14,3,FALSE)</f>
        <v>0</v>
      </c>
      <c r="P299" s="285">
        <f t="shared" si="29"/>
        <v>0</v>
      </c>
      <c r="Q299" s="286"/>
      <c r="S299" s="287">
        <f t="shared" si="25"/>
        <v>2548</v>
      </c>
    </row>
    <row r="300" spans="1:19" ht="14.1" customHeight="1">
      <c r="A300" s="37">
        <v>300</v>
      </c>
      <c r="B300" s="250" t="s">
        <v>37</v>
      </c>
      <c r="C300" s="250" t="s">
        <v>125</v>
      </c>
      <c r="D300" s="211" t="s">
        <v>462</v>
      </c>
      <c r="E300" s="48" t="s">
        <v>538</v>
      </c>
      <c r="F300" s="398" t="s">
        <v>297</v>
      </c>
      <c r="G300" s="192" t="s">
        <v>64</v>
      </c>
      <c r="H300" s="265" t="s">
        <v>298</v>
      </c>
      <c r="I300" s="281">
        <v>12.6</v>
      </c>
      <c r="J300" s="282">
        <f t="shared" si="26"/>
        <v>0</v>
      </c>
      <c r="K300" s="288" t="s">
        <v>98</v>
      </c>
      <c r="L300" s="283"/>
      <c r="M300" s="284">
        <f t="shared" si="27"/>
        <v>0</v>
      </c>
      <c r="N300" s="284">
        <f t="shared" si="28"/>
        <v>0</v>
      </c>
      <c r="O300" s="285">
        <f>IF(K300="nio",0,IF(K300&gt;0,VLOOKUP(G300,'3-Productie normen'!A:K,VLOOKUP(K300,'3-Productie normen'!$B$35:$C$41,2,FALSE),FALSE)))/VLOOKUP(B300,'2-Kosten per locatie'!$A$12:$C$14,3,FALSE)</f>
        <v>0</v>
      </c>
      <c r="P300" s="285">
        <f t="shared" si="29"/>
        <v>0</v>
      </c>
      <c r="Q300" s="286"/>
      <c r="S300" s="287">
        <f t="shared" si="25"/>
        <v>0</v>
      </c>
    </row>
    <row r="301" spans="1:19" ht="14.1" customHeight="1">
      <c r="A301" s="37">
        <v>301</v>
      </c>
      <c r="B301" s="250" t="s">
        <v>37</v>
      </c>
      <c r="C301" s="250" t="s">
        <v>125</v>
      </c>
      <c r="D301" s="211" t="s">
        <v>462</v>
      </c>
      <c r="E301" s="48" t="s">
        <v>539</v>
      </c>
      <c r="F301" s="398" t="s">
        <v>116</v>
      </c>
      <c r="G301" s="265" t="s">
        <v>48</v>
      </c>
      <c r="H301" s="265" t="s">
        <v>122</v>
      </c>
      <c r="I301" s="281">
        <v>14.83</v>
      </c>
      <c r="J301" s="282">
        <f t="shared" si="26"/>
        <v>200</v>
      </c>
      <c r="K301" s="283">
        <v>200</v>
      </c>
      <c r="L301" s="283"/>
      <c r="M301" s="284" t="e">
        <f t="shared" si="27"/>
        <v>#DIV/0!</v>
      </c>
      <c r="N301" s="284">
        <f t="shared" si="28"/>
        <v>0</v>
      </c>
      <c r="O301" s="285">
        <f>IF(K301="nio",0,IF(K301&gt;0,VLOOKUP(G301,'3-Productie normen'!A:K,VLOOKUP(K301,'3-Productie normen'!$B$35:$C$41,2,FALSE),FALSE)))/VLOOKUP(B301,'2-Kosten per locatie'!$A$12:$C$14,3,FALSE)</f>
        <v>0</v>
      </c>
      <c r="P301" s="285">
        <f t="shared" si="29"/>
        <v>0</v>
      </c>
      <c r="Q301" s="286"/>
      <c r="S301" s="287">
        <f t="shared" si="25"/>
        <v>2966</v>
      </c>
    </row>
    <row r="302" spans="1:19" ht="14.1" customHeight="1">
      <c r="A302" s="37">
        <v>302</v>
      </c>
      <c r="B302" s="250" t="s">
        <v>37</v>
      </c>
      <c r="C302" s="250" t="s">
        <v>125</v>
      </c>
      <c r="D302" s="211" t="s">
        <v>462</v>
      </c>
      <c r="E302" s="48" t="s">
        <v>540</v>
      </c>
      <c r="F302" s="398" t="s">
        <v>118</v>
      </c>
      <c r="G302" s="265" t="s">
        <v>57</v>
      </c>
      <c r="H302" s="265" t="s">
        <v>124</v>
      </c>
      <c r="I302" s="281">
        <v>12.74</v>
      </c>
      <c r="J302" s="282">
        <f t="shared" si="26"/>
        <v>200</v>
      </c>
      <c r="K302" s="283">
        <v>200</v>
      </c>
      <c r="L302" s="283"/>
      <c r="M302" s="284" t="e">
        <f t="shared" si="27"/>
        <v>#DIV/0!</v>
      </c>
      <c r="N302" s="284">
        <f t="shared" si="28"/>
        <v>0</v>
      </c>
      <c r="O302" s="285">
        <f>IF(K302="nio",0,IF(K302&gt;0,VLOOKUP(G302,'3-Productie normen'!A:K,VLOOKUP(K302,'3-Productie normen'!$B$35:$C$41,2,FALSE),FALSE)))/VLOOKUP(B302,'2-Kosten per locatie'!$A$12:$C$14,3,FALSE)</f>
        <v>0</v>
      </c>
      <c r="P302" s="285">
        <f t="shared" si="29"/>
        <v>0</v>
      </c>
      <c r="Q302" s="286"/>
      <c r="S302" s="287">
        <f t="shared" si="25"/>
        <v>2548</v>
      </c>
    </row>
    <row r="303" spans="1:19" ht="14.1" customHeight="1">
      <c r="A303" s="37">
        <v>303</v>
      </c>
      <c r="B303" s="250" t="s">
        <v>37</v>
      </c>
      <c r="C303" s="250" t="s">
        <v>125</v>
      </c>
      <c r="D303" s="211" t="s">
        <v>462</v>
      </c>
      <c r="E303" s="48" t="s">
        <v>541</v>
      </c>
      <c r="F303" s="398" t="s">
        <v>297</v>
      </c>
      <c r="G303" s="192" t="s">
        <v>64</v>
      </c>
      <c r="H303" s="265" t="s">
        <v>298</v>
      </c>
      <c r="I303" s="281">
        <v>12.66</v>
      </c>
      <c r="J303" s="282">
        <f t="shared" si="26"/>
        <v>0</v>
      </c>
      <c r="K303" s="288" t="s">
        <v>98</v>
      </c>
      <c r="L303" s="283"/>
      <c r="M303" s="284">
        <f t="shared" si="27"/>
        <v>0</v>
      </c>
      <c r="N303" s="284">
        <f t="shared" si="28"/>
        <v>0</v>
      </c>
      <c r="O303" s="285">
        <f>IF(K303="nio",0,IF(K303&gt;0,VLOOKUP(G303,'3-Productie normen'!A:K,VLOOKUP(K303,'3-Productie normen'!$B$35:$C$41,2,FALSE),FALSE)))/VLOOKUP(B303,'2-Kosten per locatie'!$A$12:$C$14,3,FALSE)</f>
        <v>0</v>
      </c>
      <c r="P303" s="285">
        <f t="shared" si="29"/>
        <v>0</v>
      </c>
      <c r="Q303" s="286"/>
      <c r="S303" s="287">
        <f t="shared" si="25"/>
        <v>0</v>
      </c>
    </row>
    <row r="304" spans="1:19" ht="14.1" customHeight="1">
      <c r="A304" s="37">
        <v>304</v>
      </c>
      <c r="B304" s="250" t="s">
        <v>37</v>
      </c>
      <c r="C304" s="250" t="s">
        <v>125</v>
      </c>
      <c r="D304" s="211" t="s">
        <v>462</v>
      </c>
      <c r="E304" s="48" t="s">
        <v>542</v>
      </c>
      <c r="F304" s="398" t="s">
        <v>118</v>
      </c>
      <c r="G304" s="265" t="s">
        <v>57</v>
      </c>
      <c r="H304" s="265" t="s">
        <v>124</v>
      </c>
      <c r="I304" s="281">
        <v>13.39</v>
      </c>
      <c r="J304" s="282">
        <f t="shared" si="26"/>
        <v>200</v>
      </c>
      <c r="K304" s="283">
        <v>200</v>
      </c>
      <c r="L304" s="283"/>
      <c r="M304" s="284" t="e">
        <f t="shared" si="27"/>
        <v>#DIV/0!</v>
      </c>
      <c r="N304" s="284">
        <f t="shared" si="28"/>
        <v>0</v>
      </c>
      <c r="O304" s="285">
        <f>IF(K304="nio",0,IF(K304&gt;0,VLOOKUP(G304,'3-Productie normen'!A:K,VLOOKUP(K304,'3-Productie normen'!$B$35:$C$41,2,FALSE),FALSE)))/VLOOKUP(B304,'2-Kosten per locatie'!$A$12:$C$14,3,FALSE)</f>
        <v>0</v>
      </c>
      <c r="P304" s="285">
        <f t="shared" si="29"/>
        <v>0</v>
      </c>
      <c r="Q304" s="286"/>
      <c r="S304" s="287">
        <f t="shared" ref="S304:S367" si="30">J304*I304</f>
        <v>2678</v>
      </c>
    </row>
    <row r="305" spans="1:19" ht="14.1" customHeight="1">
      <c r="A305" s="37">
        <v>305</v>
      </c>
      <c r="B305" s="250" t="s">
        <v>37</v>
      </c>
      <c r="C305" s="250" t="s">
        <v>125</v>
      </c>
      <c r="D305" s="211" t="s">
        <v>462</v>
      </c>
      <c r="E305" s="48" t="s">
        <v>543</v>
      </c>
      <c r="F305" s="398" t="s">
        <v>544</v>
      </c>
      <c r="G305" s="265" t="s">
        <v>57</v>
      </c>
      <c r="H305" s="265" t="s">
        <v>123</v>
      </c>
      <c r="I305" s="281">
        <v>8.9600000000000009</v>
      </c>
      <c r="J305" s="282">
        <f t="shared" si="26"/>
        <v>200</v>
      </c>
      <c r="K305" s="283">
        <v>200</v>
      </c>
      <c r="L305" s="283"/>
      <c r="M305" s="284" t="e">
        <f t="shared" si="27"/>
        <v>#DIV/0!</v>
      </c>
      <c r="N305" s="284">
        <f t="shared" si="28"/>
        <v>0</v>
      </c>
      <c r="O305" s="285">
        <f>IF(K305="nio",0,IF(K305&gt;0,VLOOKUP(G305,'3-Productie normen'!A:K,VLOOKUP(K305,'3-Productie normen'!$B$35:$C$41,2,FALSE),FALSE)))/VLOOKUP(B305,'2-Kosten per locatie'!$A$12:$C$14,3,FALSE)</f>
        <v>0</v>
      </c>
      <c r="P305" s="285">
        <f t="shared" si="29"/>
        <v>0</v>
      </c>
      <c r="Q305" s="286"/>
      <c r="S305" s="287">
        <f t="shared" si="30"/>
        <v>1792.0000000000002</v>
      </c>
    </row>
    <row r="306" spans="1:19" ht="14.1" customHeight="1">
      <c r="A306" s="37">
        <v>306</v>
      </c>
      <c r="B306" s="250" t="s">
        <v>37</v>
      </c>
      <c r="C306" s="250" t="s">
        <v>125</v>
      </c>
      <c r="D306" s="211" t="s">
        <v>462</v>
      </c>
      <c r="E306" s="48" t="s">
        <v>545</v>
      </c>
      <c r="F306" s="398" t="s">
        <v>118</v>
      </c>
      <c r="G306" s="265" t="s">
        <v>57</v>
      </c>
      <c r="H306" s="265" t="s">
        <v>124</v>
      </c>
      <c r="I306" s="281">
        <v>13.39</v>
      </c>
      <c r="J306" s="282">
        <f t="shared" si="26"/>
        <v>200</v>
      </c>
      <c r="K306" s="283">
        <v>200</v>
      </c>
      <c r="L306" s="283"/>
      <c r="M306" s="284" t="e">
        <f t="shared" si="27"/>
        <v>#DIV/0!</v>
      </c>
      <c r="N306" s="284">
        <f t="shared" si="28"/>
        <v>0</v>
      </c>
      <c r="O306" s="285">
        <f>IF(K306="nio",0,IF(K306&gt;0,VLOOKUP(G306,'3-Productie normen'!A:K,VLOOKUP(K306,'3-Productie normen'!$B$35:$C$41,2,FALSE),FALSE)))/VLOOKUP(B306,'2-Kosten per locatie'!$A$12:$C$14,3,FALSE)</f>
        <v>0</v>
      </c>
      <c r="P306" s="285">
        <f t="shared" si="29"/>
        <v>0</v>
      </c>
      <c r="Q306" s="286"/>
      <c r="S306" s="287">
        <f t="shared" si="30"/>
        <v>2678</v>
      </c>
    </row>
    <row r="307" spans="1:19" ht="14.1" customHeight="1">
      <c r="A307" s="37">
        <v>307</v>
      </c>
      <c r="B307" s="250" t="s">
        <v>37</v>
      </c>
      <c r="C307" s="250" t="s">
        <v>125</v>
      </c>
      <c r="D307" s="211" t="s">
        <v>462</v>
      </c>
      <c r="E307" s="48" t="s">
        <v>546</v>
      </c>
      <c r="F307" s="398" t="s">
        <v>544</v>
      </c>
      <c r="G307" s="265" t="s">
        <v>57</v>
      </c>
      <c r="H307" s="265" t="s">
        <v>123</v>
      </c>
      <c r="I307" s="281">
        <v>9.91</v>
      </c>
      <c r="J307" s="282">
        <f t="shared" si="26"/>
        <v>200</v>
      </c>
      <c r="K307" s="283">
        <v>200</v>
      </c>
      <c r="L307" s="283"/>
      <c r="M307" s="284" t="e">
        <f t="shared" si="27"/>
        <v>#DIV/0!</v>
      </c>
      <c r="N307" s="284">
        <f t="shared" si="28"/>
        <v>0</v>
      </c>
      <c r="O307" s="285">
        <f>IF(K307="nio",0,IF(K307&gt;0,VLOOKUP(G307,'3-Productie normen'!A:K,VLOOKUP(K307,'3-Productie normen'!$B$35:$C$41,2,FALSE),FALSE)))/VLOOKUP(B307,'2-Kosten per locatie'!$A$12:$C$14,3,FALSE)</f>
        <v>0</v>
      </c>
      <c r="P307" s="285">
        <f t="shared" si="29"/>
        <v>0</v>
      </c>
      <c r="Q307" s="286"/>
      <c r="S307" s="287">
        <f t="shared" si="30"/>
        <v>1982</v>
      </c>
    </row>
    <row r="308" spans="1:19" ht="14.1" customHeight="1">
      <c r="A308" s="37">
        <v>308</v>
      </c>
      <c r="B308" s="250" t="s">
        <v>37</v>
      </c>
      <c r="C308" s="250" t="s">
        <v>125</v>
      </c>
      <c r="D308" s="211" t="s">
        <v>462</v>
      </c>
      <c r="E308" s="48" t="s">
        <v>547</v>
      </c>
      <c r="F308" s="398" t="s">
        <v>548</v>
      </c>
      <c r="G308" s="265" t="s">
        <v>57</v>
      </c>
      <c r="H308" s="265" t="s">
        <v>123</v>
      </c>
      <c r="I308" s="281">
        <v>51.6</v>
      </c>
      <c r="J308" s="282">
        <f t="shared" si="26"/>
        <v>200</v>
      </c>
      <c r="K308" s="283">
        <v>200</v>
      </c>
      <c r="L308" s="283"/>
      <c r="M308" s="284" t="e">
        <f t="shared" si="27"/>
        <v>#DIV/0!</v>
      </c>
      <c r="N308" s="284">
        <f t="shared" si="28"/>
        <v>0</v>
      </c>
      <c r="O308" s="285">
        <f>IF(K308="nio",0,IF(K308&gt;0,VLOOKUP(G308,'3-Productie normen'!A:K,VLOOKUP(K308,'3-Productie normen'!$B$35:$C$41,2,FALSE),FALSE)))/VLOOKUP(B308,'2-Kosten per locatie'!$A$12:$C$14,3,FALSE)</f>
        <v>0</v>
      </c>
      <c r="P308" s="285">
        <f t="shared" si="29"/>
        <v>0</v>
      </c>
      <c r="Q308" s="286"/>
      <c r="S308" s="287">
        <f t="shared" si="30"/>
        <v>10320</v>
      </c>
    </row>
    <row r="309" spans="1:19" ht="14.1" customHeight="1">
      <c r="A309" s="37">
        <v>309</v>
      </c>
      <c r="B309" s="250" t="s">
        <v>37</v>
      </c>
      <c r="C309" s="250" t="s">
        <v>125</v>
      </c>
      <c r="D309" s="211" t="s">
        <v>462</v>
      </c>
      <c r="E309" s="48" t="s">
        <v>549</v>
      </c>
      <c r="F309" s="398" t="s">
        <v>282</v>
      </c>
      <c r="G309" s="265" t="s">
        <v>48</v>
      </c>
      <c r="H309" s="265" t="s">
        <v>122</v>
      </c>
      <c r="I309" s="281">
        <v>27.86</v>
      </c>
      <c r="J309" s="282">
        <f t="shared" si="26"/>
        <v>200</v>
      </c>
      <c r="K309" s="283">
        <v>200</v>
      </c>
      <c r="L309" s="283"/>
      <c r="M309" s="284" t="e">
        <f t="shared" si="27"/>
        <v>#DIV/0!</v>
      </c>
      <c r="N309" s="284">
        <f t="shared" si="28"/>
        <v>0</v>
      </c>
      <c r="O309" s="285">
        <f>IF(K309="nio",0,IF(K309&gt;0,VLOOKUP(G309,'3-Productie normen'!A:K,VLOOKUP(K309,'3-Productie normen'!$B$35:$C$41,2,FALSE),FALSE)))/VLOOKUP(B309,'2-Kosten per locatie'!$A$12:$C$14,3,FALSE)</f>
        <v>0</v>
      </c>
      <c r="P309" s="285">
        <f t="shared" si="29"/>
        <v>0</v>
      </c>
      <c r="Q309" s="286"/>
      <c r="S309" s="287">
        <f t="shared" si="30"/>
        <v>5572</v>
      </c>
    </row>
    <row r="310" spans="1:19" ht="14.1" customHeight="1">
      <c r="A310" s="37">
        <v>310</v>
      </c>
      <c r="B310" s="250" t="s">
        <v>37</v>
      </c>
      <c r="C310" s="250" t="s">
        <v>125</v>
      </c>
      <c r="D310" s="211" t="s">
        <v>462</v>
      </c>
      <c r="E310" s="48" t="s">
        <v>550</v>
      </c>
      <c r="F310" s="398" t="s">
        <v>303</v>
      </c>
      <c r="G310" s="265" t="s">
        <v>57</v>
      </c>
      <c r="H310" s="265" t="s">
        <v>123</v>
      </c>
      <c r="I310" s="281">
        <v>89.42</v>
      </c>
      <c r="J310" s="282">
        <f t="shared" si="26"/>
        <v>200</v>
      </c>
      <c r="K310" s="283">
        <v>200</v>
      </c>
      <c r="L310" s="283"/>
      <c r="M310" s="284" t="e">
        <f t="shared" si="27"/>
        <v>#DIV/0!</v>
      </c>
      <c r="N310" s="284">
        <f t="shared" si="28"/>
        <v>0</v>
      </c>
      <c r="O310" s="285">
        <f>IF(K310="nio",0,IF(K310&gt;0,VLOOKUP(G310,'3-Productie normen'!A:K,VLOOKUP(K310,'3-Productie normen'!$B$35:$C$41,2,FALSE),FALSE)))/VLOOKUP(B310,'2-Kosten per locatie'!$A$12:$C$14,3,FALSE)</f>
        <v>0</v>
      </c>
      <c r="P310" s="285">
        <f t="shared" si="29"/>
        <v>0</v>
      </c>
      <c r="Q310" s="286"/>
      <c r="S310" s="287">
        <f t="shared" si="30"/>
        <v>17884</v>
      </c>
    </row>
    <row r="311" spans="1:19" ht="14.1" customHeight="1">
      <c r="A311" s="37">
        <v>311</v>
      </c>
      <c r="B311" s="250" t="s">
        <v>37</v>
      </c>
      <c r="C311" s="250" t="s">
        <v>125</v>
      </c>
      <c r="D311" s="211" t="s">
        <v>462</v>
      </c>
      <c r="E311" s="48" t="s">
        <v>551</v>
      </c>
      <c r="F311" s="398" t="s">
        <v>189</v>
      </c>
      <c r="G311" s="192" t="s">
        <v>64</v>
      </c>
      <c r="H311" s="265" t="s">
        <v>124</v>
      </c>
      <c r="I311" s="281">
        <v>37.619999999999997</v>
      </c>
      <c r="J311" s="282">
        <f t="shared" si="26"/>
        <v>0</v>
      </c>
      <c r="K311" s="283" t="s">
        <v>98</v>
      </c>
      <c r="L311" s="283"/>
      <c r="M311" s="284">
        <f t="shared" si="27"/>
        <v>0</v>
      </c>
      <c r="N311" s="284">
        <f t="shared" si="28"/>
        <v>0</v>
      </c>
      <c r="O311" s="285">
        <f>IF(K311="nio",0,IF(K311&gt;0,VLOOKUP(G311,'3-Productie normen'!A:K,VLOOKUP(K311,'3-Productie normen'!$B$35:$C$41,2,FALSE),FALSE)))/VLOOKUP(B311,'2-Kosten per locatie'!$A$12:$C$14,3,FALSE)</f>
        <v>0</v>
      </c>
      <c r="P311" s="285">
        <f t="shared" si="29"/>
        <v>0</v>
      </c>
      <c r="Q311" s="286"/>
      <c r="S311" s="287">
        <f t="shared" si="30"/>
        <v>0</v>
      </c>
    </row>
    <row r="312" spans="1:19" ht="14.1" customHeight="1">
      <c r="A312" s="37">
        <v>312</v>
      </c>
      <c r="B312" s="250" t="s">
        <v>37</v>
      </c>
      <c r="C312" s="250" t="s">
        <v>125</v>
      </c>
      <c r="D312" s="211" t="s">
        <v>182</v>
      </c>
      <c r="E312" s="48" t="s">
        <v>552</v>
      </c>
      <c r="F312" s="398" t="s">
        <v>465</v>
      </c>
      <c r="G312" s="265" t="s">
        <v>53</v>
      </c>
      <c r="H312" s="265" t="s">
        <v>122</v>
      </c>
      <c r="I312" s="281">
        <v>49.19</v>
      </c>
      <c r="J312" s="282">
        <f t="shared" si="26"/>
        <v>200</v>
      </c>
      <c r="K312" s="283">
        <v>200</v>
      </c>
      <c r="L312" s="283"/>
      <c r="M312" s="284" t="e">
        <f t="shared" si="27"/>
        <v>#DIV/0!</v>
      </c>
      <c r="N312" s="284">
        <f t="shared" si="28"/>
        <v>0</v>
      </c>
      <c r="O312" s="285">
        <f>IF(K312="nio",0,IF(K312&gt;0,VLOOKUP(G312,'3-Productie normen'!A:K,VLOOKUP(K312,'3-Productie normen'!$B$35:$C$41,2,FALSE),FALSE)))/VLOOKUP(B312,'2-Kosten per locatie'!$A$12:$C$14,3,FALSE)</f>
        <v>0</v>
      </c>
      <c r="P312" s="285">
        <f t="shared" si="29"/>
        <v>0</v>
      </c>
      <c r="Q312" s="286"/>
      <c r="S312" s="287">
        <f t="shared" si="30"/>
        <v>9838</v>
      </c>
    </row>
    <row r="313" spans="1:19" ht="14.1" customHeight="1">
      <c r="A313" s="37">
        <v>313</v>
      </c>
      <c r="B313" s="250" t="s">
        <v>37</v>
      </c>
      <c r="C313" s="250" t="s">
        <v>125</v>
      </c>
      <c r="D313" s="211" t="s">
        <v>182</v>
      </c>
      <c r="E313" s="48" t="s">
        <v>553</v>
      </c>
      <c r="F313" s="398" t="s">
        <v>78</v>
      </c>
      <c r="G313" s="265" t="s">
        <v>46</v>
      </c>
      <c r="H313" s="265" t="s">
        <v>122</v>
      </c>
      <c r="I313" s="281">
        <v>43.43</v>
      </c>
      <c r="J313" s="282">
        <f t="shared" si="26"/>
        <v>80</v>
      </c>
      <c r="K313" s="283">
        <v>80</v>
      </c>
      <c r="L313" s="283"/>
      <c r="M313" s="284" t="e">
        <f t="shared" si="27"/>
        <v>#DIV/0!</v>
      </c>
      <c r="N313" s="284">
        <f t="shared" si="28"/>
        <v>0</v>
      </c>
      <c r="O313" s="285">
        <f>IF(K313="nio",0,IF(K313&gt;0,VLOOKUP(G313,'3-Productie normen'!A:K,VLOOKUP(K313,'3-Productie normen'!$B$35:$C$41,2,FALSE),FALSE)))/VLOOKUP(B313,'2-Kosten per locatie'!$A$12:$C$14,3,FALSE)</f>
        <v>0</v>
      </c>
      <c r="P313" s="285">
        <f t="shared" si="29"/>
        <v>0</v>
      </c>
      <c r="Q313" s="286"/>
      <c r="S313" s="287">
        <f t="shared" si="30"/>
        <v>3474.4</v>
      </c>
    </row>
    <row r="314" spans="1:19" ht="14.1" customHeight="1">
      <c r="A314" s="37">
        <v>314</v>
      </c>
      <c r="B314" s="250" t="s">
        <v>37</v>
      </c>
      <c r="C314" s="250" t="s">
        <v>125</v>
      </c>
      <c r="D314" s="211" t="s">
        <v>182</v>
      </c>
      <c r="E314" s="48" t="s">
        <v>554</v>
      </c>
      <c r="F314" s="398" t="s">
        <v>474</v>
      </c>
      <c r="G314" s="265" t="s">
        <v>59</v>
      </c>
      <c r="H314" s="265" t="s">
        <v>122</v>
      </c>
      <c r="I314" s="281">
        <v>87.72</v>
      </c>
      <c r="J314" s="282">
        <f t="shared" si="26"/>
        <v>200</v>
      </c>
      <c r="K314" s="283">
        <v>200</v>
      </c>
      <c r="L314" s="283"/>
      <c r="M314" s="284" t="e">
        <f t="shared" si="27"/>
        <v>#DIV/0!</v>
      </c>
      <c r="N314" s="284">
        <f t="shared" si="28"/>
        <v>0</v>
      </c>
      <c r="O314" s="285">
        <f>IF(K314="nio",0,IF(K314&gt;0,VLOOKUP(G314,'3-Productie normen'!A:K,VLOOKUP(K314,'3-Productie normen'!$B$35:$C$41,2,FALSE),FALSE)))/VLOOKUP(B314,'2-Kosten per locatie'!$A$12:$C$14,3,FALSE)</f>
        <v>0</v>
      </c>
      <c r="P314" s="285">
        <f t="shared" si="29"/>
        <v>0</v>
      </c>
      <c r="Q314" s="286"/>
      <c r="S314" s="287">
        <f t="shared" si="30"/>
        <v>17544</v>
      </c>
    </row>
    <row r="315" spans="1:19" ht="14.1" customHeight="1">
      <c r="A315" s="37">
        <v>315</v>
      </c>
      <c r="B315" s="250" t="s">
        <v>37</v>
      </c>
      <c r="C315" s="250" t="s">
        <v>125</v>
      </c>
      <c r="D315" s="211" t="s">
        <v>182</v>
      </c>
      <c r="E315" s="48" t="s">
        <v>555</v>
      </c>
      <c r="F315" s="398" t="s">
        <v>469</v>
      </c>
      <c r="G315" s="265" t="s">
        <v>59</v>
      </c>
      <c r="H315" s="265" t="s">
        <v>122</v>
      </c>
      <c r="I315" s="281">
        <v>65.650000000000006</v>
      </c>
      <c r="J315" s="282">
        <f t="shared" si="26"/>
        <v>200</v>
      </c>
      <c r="K315" s="283">
        <v>200</v>
      </c>
      <c r="L315" s="283"/>
      <c r="M315" s="284" t="e">
        <f t="shared" si="27"/>
        <v>#DIV/0!</v>
      </c>
      <c r="N315" s="284">
        <f t="shared" si="28"/>
        <v>0</v>
      </c>
      <c r="O315" s="285">
        <f>IF(K315="nio",0,IF(K315&gt;0,VLOOKUP(G315,'3-Productie normen'!A:K,VLOOKUP(K315,'3-Productie normen'!$B$35:$C$41,2,FALSE),FALSE)))/VLOOKUP(B315,'2-Kosten per locatie'!$A$12:$C$14,3,FALSE)</f>
        <v>0</v>
      </c>
      <c r="P315" s="285">
        <f t="shared" si="29"/>
        <v>0</v>
      </c>
      <c r="Q315" s="286"/>
      <c r="S315" s="287">
        <f t="shared" si="30"/>
        <v>13130.000000000002</v>
      </c>
    </row>
    <row r="316" spans="1:19" ht="14.1" customHeight="1">
      <c r="A316" s="37">
        <v>316</v>
      </c>
      <c r="B316" s="250" t="s">
        <v>37</v>
      </c>
      <c r="C316" s="250" t="s">
        <v>125</v>
      </c>
      <c r="D316" s="211" t="s">
        <v>182</v>
      </c>
      <c r="E316" s="48" t="s">
        <v>556</v>
      </c>
      <c r="F316" s="398" t="s">
        <v>557</v>
      </c>
      <c r="G316" s="265" t="s">
        <v>60</v>
      </c>
      <c r="H316" s="265" t="s">
        <v>122</v>
      </c>
      <c r="I316" s="281">
        <v>95.39</v>
      </c>
      <c r="J316" s="282">
        <f t="shared" si="26"/>
        <v>200</v>
      </c>
      <c r="K316" s="283">
        <v>200</v>
      </c>
      <c r="L316" s="283"/>
      <c r="M316" s="284" t="e">
        <f t="shared" si="27"/>
        <v>#DIV/0!</v>
      </c>
      <c r="N316" s="284">
        <f t="shared" si="28"/>
        <v>0</v>
      </c>
      <c r="O316" s="285">
        <f>IF(K316="nio",0,IF(K316&gt;0,VLOOKUP(G316,'3-Productie normen'!A:K,VLOOKUP(K316,'3-Productie normen'!$B$35:$C$41,2,FALSE),FALSE)))/VLOOKUP(B316,'2-Kosten per locatie'!$A$12:$C$14,3,FALSE)</f>
        <v>0</v>
      </c>
      <c r="P316" s="285">
        <f t="shared" si="29"/>
        <v>0</v>
      </c>
      <c r="Q316" s="286"/>
      <c r="S316" s="287">
        <f t="shared" si="30"/>
        <v>19078</v>
      </c>
    </row>
    <row r="317" spans="1:19" ht="14.1" customHeight="1">
      <c r="A317" s="37">
        <v>317</v>
      </c>
      <c r="B317" s="250" t="s">
        <v>37</v>
      </c>
      <c r="C317" s="250" t="s">
        <v>125</v>
      </c>
      <c r="D317" s="211" t="s">
        <v>182</v>
      </c>
      <c r="E317" s="48" t="s">
        <v>558</v>
      </c>
      <c r="F317" s="398" t="s">
        <v>559</v>
      </c>
      <c r="G317" s="265" t="s">
        <v>52</v>
      </c>
      <c r="H317" s="265" t="s">
        <v>122</v>
      </c>
      <c r="I317" s="281">
        <v>26.82</v>
      </c>
      <c r="J317" s="282">
        <f t="shared" si="26"/>
        <v>200</v>
      </c>
      <c r="K317" s="283">
        <v>200</v>
      </c>
      <c r="L317" s="283"/>
      <c r="M317" s="284" t="e">
        <f t="shared" si="27"/>
        <v>#DIV/0!</v>
      </c>
      <c r="N317" s="284">
        <f t="shared" si="28"/>
        <v>0</v>
      </c>
      <c r="O317" s="285">
        <f>IF(K317="nio",0,IF(K317&gt;0,VLOOKUP(G317,'3-Productie normen'!A:K,VLOOKUP(K317,'3-Productie normen'!$B$35:$C$41,2,FALSE),FALSE)))/VLOOKUP(B317,'2-Kosten per locatie'!$A$12:$C$14,3,FALSE)</f>
        <v>0</v>
      </c>
      <c r="P317" s="285">
        <f t="shared" si="29"/>
        <v>0</v>
      </c>
      <c r="Q317" s="286"/>
      <c r="S317" s="287">
        <f t="shared" si="30"/>
        <v>5364</v>
      </c>
    </row>
    <row r="318" spans="1:19" ht="14.1" customHeight="1">
      <c r="A318" s="37">
        <v>318</v>
      </c>
      <c r="B318" s="250" t="s">
        <v>37</v>
      </c>
      <c r="C318" s="250" t="s">
        <v>125</v>
      </c>
      <c r="D318" s="211" t="s">
        <v>182</v>
      </c>
      <c r="E318" s="48" t="s">
        <v>560</v>
      </c>
      <c r="F318" s="398" t="s">
        <v>557</v>
      </c>
      <c r="G318" s="265" t="s">
        <v>60</v>
      </c>
      <c r="H318" s="265" t="s">
        <v>122</v>
      </c>
      <c r="I318" s="281">
        <v>107.28</v>
      </c>
      <c r="J318" s="282">
        <f t="shared" si="26"/>
        <v>200</v>
      </c>
      <c r="K318" s="283">
        <v>200</v>
      </c>
      <c r="L318" s="283"/>
      <c r="M318" s="284" t="e">
        <f t="shared" si="27"/>
        <v>#DIV/0!</v>
      </c>
      <c r="N318" s="284">
        <f t="shared" si="28"/>
        <v>0</v>
      </c>
      <c r="O318" s="285">
        <f>IF(K318="nio",0,IF(K318&gt;0,VLOOKUP(G318,'3-Productie normen'!A:K,VLOOKUP(K318,'3-Productie normen'!$B$35:$C$41,2,FALSE),FALSE)))/VLOOKUP(B318,'2-Kosten per locatie'!$A$12:$C$14,3,FALSE)</f>
        <v>0</v>
      </c>
      <c r="P318" s="285">
        <f t="shared" si="29"/>
        <v>0</v>
      </c>
      <c r="Q318" s="286"/>
      <c r="S318" s="287">
        <f t="shared" si="30"/>
        <v>21456</v>
      </c>
    </row>
    <row r="319" spans="1:19" ht="14.1" customHeight="1">
      <c r="A319" s="37">
        <v>319</v>
      </c>
      <c r="B319" s="250" t="s">
        <v>37</v>
      </c>
      <c r="C319" s="250" t="s">
        <v>125</v>
      </c>
      <c r="D319" s="211" t="s">
        <v>182</v>
      </c>
      <c r="E319" s="48" t="s">
        <v>561</v>
      </c>
      <c r="F319" s="398" t="s">
        <v>474</v>
      </c>
      <c r="G319" s="265" t="s">
        <v>59</v>
      </c>
      <c r="H319" s="265" t="s">
        <v>122</v>
      </c>
      <c r="I319" s="281">
        <v>79.760000000000005</v>
      </c>
      <c r="J319" s="282">
        <f t="shared" si="26"/>
        <v>200</v>
      </c>
      <c r="K319" s="283">
        <v>200</v>
      </c>
      <c r="L319" s="283"/>
      <c r="M319" s="284" t="e">
        <f t="shared" si="27"/>
        <v>#DIV/0!</v>
      </c>
      <c r="N319" s="284">
        <f t="shared" si="28"/>
        <v>0</v>
      </c>
      <c r="O319" s="285">
        <f>IF(K319="nio",0,IF(K319&gt;0,VLOOKUP(G319,'3-Productie normen'!A:K,VLOOKUP(K319,'3-Productie normen'!$B$35:$C$41,2,FALSE),FALSE)))/VLOOKUP(B319,'2-Kosten per locatie'!$A$12:$C$14,3,FALSE)</f>
        <v>0</v>
      </c>
      <c r="P319" s="285">
        <f t="shared" si="29"/>
        <v>0</v>
      </c>
      <c r="Q319" s="286"/>
      <c r="S319" s="287">
        <f t="shared" si="30"/>
        <v>15952.000000000002</v>
      </c>
    </row>
    <row r="320" spans="1:19" ht="14.1" customHeight="1">
      <c r="A320" s="37">
        <v>320</v>
      </c>
      <c r="B320" s="250" t="s">
        <v>37</v>
      </c>
      <c r="C320" s="250" t="s">
        <v>125</v>
      </c>
      <c r="D320" s="211" t="s">
        <v>182</v>
      </c>
      <c r="E320" s="48" t="s">
        <v>562</v>
      </c>
      <c r="F320" s="398" t="s">
        <v>557</v>
      </c>
      <c r="G320" s="265" t="s">
        <v>60</v>
      </c>
      <c r="H320" s="265" t="s">
        <v>122</v>
      </c>
      <c r="I320" s="281">
        <v>88.81</v>
      </c>
      <c r="J320" s="282">
        <f t="shared" si="26"/>
        <v>200</v>
      </c>
      <c r="K320" s="283">
        <v>200</v>
      </c>
      <c r="L320" s="283"/>
      <c r="M320" s="284" t="e">
        <f t="shared" si="27"/>
        <v>#DIV/0!</v>
      </c>
      <c r="N320" s="284">
        <f t="shared" si="28"/>
        <v>0</v>
      </c>
      <c r="O320" s="285">
        <f>IF(K320="nio",0,IF(K320&gt;0,VLOOKUP(G320,'3-Productie normen'!A:K,VLOOKUP(K320,'3-Productie normen'!$B$35:$C$41,2,FALSE),FALSE)))/VLOOKUP(B320,'2-Kosten per locatie'!$A$12:$C$14,3,FALSE)</f>
        <v>0</v>
      </c>
      <c r="P320" s="285">
        <f t="shared" si="29"/>
        <v>0</v>
      </c>
      <c r="Q320" s="286"/>
      <c r="S320" s="287">
        <f t="shared" si="30"/>
        <v>17762</v>
      </c>
    </row>
    <row r="321" spans="1:19" ht="14.1" customHeight="1">
      <c r="A321" s="37">
        <v>321</v>
      </c>
      <c r="B321" s="250" t="s">
        <v>37</v>
      </c>
      <c r="C321" s="250" t="s">
        <v>125</v>
      </c>
      <c r="D321" s="211" t="s">
        <v>182</v>
      </c>
      <c r="E321" s="48" t="s">
        <v>563</v>
      </c>
      <c r="F321" s="398" t="s">
        <v>103</v>
      </c>
      <c r="G321" s="265" t="s">
        <v>46</v>
      </c>
      <c r="H321" s="265" t="s">
        <v>122</v>
      </c>
      <c r="I321" s="281">
        <v>66.37</v>
      </c>
      <c r="J321" s="282">
        <f t="shared" si="26"/>
        <v>80</v>
      </c>
      <c r="K321" s="283">
        <v>80</v>
      </c>
      <c r="L321" s="283"/>
      <c r="M321" s="284" t="e">
        <f t="shared" si="27"/>
        <v>#DIV/0!</v>
      </c>
      <c r="N321" s="284">
        <f t="shared" si="28"/>
        <v>0</v>
      </c>
      <c r="O321" s="285">
        <f>IF(K321="nio",0,IF(K321&gt;0,VLOOKUP(G321,'3-Productie normen'!A:K,VLOOKUP(K321,'3-Productie normen'!$B$35:$C$41,2,FALSE),FALSE)))/VLOOKUP(B321,'2-Kosten per locatie'!$A$12:$C$14,3,FALSE)</f>
        <v>0</v>
      </c>
      <c r="P321" s="285">
        <f t="shared" si="29"/>
        <v>0</v>
      </c>
      <c r="Q321" s="286"/>
      <c r="S321" s="287">
        <f t="shared" si="30"/>
        <v>5309.6</v>
      </c>
    </row>
    <row r="322" spans="1:19" ht="14.1" customHeight="1">
      <c r="A322" s="37">
        <v>322</v>
      </c>
      <c r="B322" s="250" t="s">
        <v>37</v>
      </c>
      <c r="C322" s="250" t="s">
        <v>125</v>
      </c>
      <c r="D322" s="211" t="s">
        <v>182</v>
      </c>
      <c r="E322" s="48" t="s">
        <v>564</v>
      </c>
      <c r="F322" s="398" t="s">
        <v>77</v>
      </c>
      <c r="G322" s="268" t="s">
        <v>55</v>
      </c>
      <c r="H322" s="265" t="s">
        <v>122</v>
      </c>
      <c r="I322" s="281">
        <v>15.84</v>
      </c>
      <c r="J322" s="282">
        <f t="shared" si="26"/>
        <v>200</v>
      </c>
      <c r="K322" s="283">
        <v>200</v>
      </c>
      <c r="L322" s="283"/>
      <c r="M322" s="284" t="e">
        <f t="shared" si="27"/>
        <v>#DIV/0!</v>
      </c>
      <c r="N322" s="284">
        <f t="shared" si="28"/>
        <v>0</v>
      </c>
      <c r="O322" s="285">
        <f>IF(K322="nio",0,IF(K322&gt;0,VLOOKUP(G322,'3-Productie normen'!A:K,VLOOKUP(K322,'3-Productie normen'!$B$35:$C$41,2,FALSE),FALSE)))/VLOOKUP(B322,'2-Kosten per locatie'!$A$12:$C$14,3,FALSE)</f>
        <v>0</v>
      </c>
      <c r="P322" s="285">
        <f t="shared" si="29"/>
        <v>0</v>
      </c>
      <c r="Q322" s="286"/>
      <c r="S322" s="287">
        <f t="shared" si="30"/>
        <v>3168</v>
      </c>
    </row>
    <row r="323" spans="1:19" ht="14.1" customHeight="1">
      <c r="A323" s="37">
        <v>323</v>
      </c>
      <c r="B323" s="250" t="s">
        <v>37</v>
      </c>
      <c r="C323" s="250" t="s">
        <v>125</v>
      </c>
      <c r="D323" s="211" t="s">
        <v>182</v>
      </c>
      <c r="E323" s="48" t="s">
        <v>565</v>
      </c>
      <c r="F323" s="398" t="s">
        <v>474</v>
      </c>
      <c r="G323" s="265" t="s">
        <v>59</v>
      </c>
      <c r="H323" s="265" t="s">
        <v>122</v>
      </c>
      <c r="I323" s="281">
        <v>78.540000000000006</v>
      </c>
      <c r="J323" s="282">
        <f t="shared" si="26"/>
        <v>200</v>
      </c>
      <c r="K323" s="283">
        <v>200</v>
      </c>
      <c r="L323" s="283"/>
      <c r="M323" s="284" t="e">
        <f t="shared" si="27"/>
        <v>#DIV/0!</v>
      </c>
      <c r="N323" s="284">
        <f t="shared" si="28"/>
        <v>0</v>
      </c>
      <c r="O323" s="285">
        <f>IF(K323="nio",0,IF(K323&gt;0,VLOOKUP(G323,'3-Productie normen'!A:K,VLOOKUP(K323,'3-Productie normen'!$B$35:$C$41,2,FALSE),FALSE)))/VLOOKUP(B323,'2-Kosten per locatie'!$A$12:$C$14,3,FALSE)</f>
        <v>0</v>
      </c>
      <c r="P323" s="285">
        <f t="shared" si="29"/>
        <v>0</v>
      </c>
      <c r="Q323" s="286"/>
      <c r="S323" s="287">
        <f t="shared" si="30"/>
        <v>15708.000000000002</v>
      </c>
    </row>
    <row r="324" spans="1:19" ht="14.1" customHeight="1">
      <c r="A324" s="37">
        <v>324</v>
      </c>
      <c r="B324" s="250" t="s">
        <v>37</v>
      </c>
      <c r="C324" s="250" t="s">
        <v>125</v>
      </c>
      <c r="D324" s="211" t="s">
        <v>182</v>
      </c>
      <c r="E324" s="48" t="s">
        <v>566</v>
      </c>
      <c r="F324" s="398" t="s">
        <v>77</v>
      </c>
      <c r="G324" s="268" t="s">
        <v>55</v>
      </c>
      <c r="H324" s="265" t="s">
        <v>122</v>
      </c>
      <c r="I324" s="281">
        <v>105.38</v>
      </c>
      <c r="J324" s="282">
        <f t="shared" si="26"/>
        <v>200</v>
      </c>
      <c r="K324" s="283">
        <v>200</v>
      </c>
      <c r="L324" s="283"/>
      <c r="M324" s="284" t="e">
        <f t="shared" si="27"/>
        <v>#DIV/0!</v>
      </c>
      <c r="N324" s="284">
        <f t="shared" si="28"/>
        <v>0</v>
      </c>
      <c r="O324" s="285">
        <f>IF(K324="nio",0,IF(K324&gt;0,VLOOKUP(G324,'3-Productie normen'!A:K,VLOOKUP(K324,'3-Productie normen'!$B$35:$C$41,2,FALSE),FALSE)))/VLOOKUP(B324,'2-Kosten per locatie'!$A$12:$C$14,3,FALSE)</f>
        <v>0</v>
      </c>
      <c r="P324" s="285">
        <f t="shared" si="29"/>
        <v>0</v>
      </c>
      <c r="Q324" s="286"/>
      <c r="S324" s="287">
        <f t="shared" si="30"/>
        <v>21076</v>
      </c>
    </row>
    <row r="325" spans="1:19" ht="14.1" customHeight="1">
      <c r="A325" s="37">
        <v>325</v>
      </c>
      <c r="B325" s="250" t="s">
        <v>37</v>
      </c>
      <c r="C325" s="250" t="s">
        <v>125</v>
      </c>
      <c r="D325" s="211" t="s">
        <v>182</v>
      </c>
      <c r="E325" s="48" t="s">
        <v>567</v>
      </c>
      <c r="F325" s="398" t="s">
        <v>78</v>
      </c>
      <c r="G325" s="265" t="s">
        <v>46</v>
      </c>
      <c r="H325" s="265" t="s">
        <v>122</v>
      </c>
      <c r="I325" s="281">
        <v>52.04</v>
      </c>
      <c r="J325" s="282">
        <f t="shared" si="26"/>
        <v>80</v>
      </c>
      <c r="K325" s="283">
        <v>80</v>
      </c>
      <c r="L325" s="283"/>
      <c r="M325" s="284" t="e">
        <f t="shared" si="27"/>
        <v>#DIV/0!</v>
      </c>
      <c r="N325" s="284">
        <f t="shared" si="28"/>
        <v>0</v>
      </c>
      <c r="O325" s="285">
        <f>IF(K325="nio",0,IF(K325&gt;0,VLOOKUP(G325,'3-Productie normen'!A:K,VLOOKUP(K325,'3-Productie normen'!$B$35:$C$41,2,FALSE),FALSE)))/VLOOKUP(B325,'2-Kosten per locatie'!$A$12:$C$14,3,FALSE)</f>
        <v>0</v>
      </c>
      <c r="P325" s="285">
        <f t="shared" si="29"/>
        <v>0</v>
      </c>
      <c r="Q325" s="286"/>
      <c r="S325" s="287">
        <f t="shared" si="30"/>
        <v>4163.2</v>
      </c>
    </row>
    <row r="326" spans="1:19" ht="14.1" customHeight="1">
      <c r="A326" s="37">
        <v>326</v>
      </c>
      <c r="B326" s="250" t="s">
        <v>37</v>
      </c>
      <c r="C326" s="250" t="s">
        <v>125</v>
      </c>
      <c r="D326" s="211" t="s">
        <v>182</v>
      </c>
      <c r="E326" s="48" t="s">
        <v>568</v>
      </c>
      <c r="F326" s="398" t="s">
        <v>467</v>
      </c>
      <c r="G326" s="265" t="s">
        <v>59</v>
      </c>
      <c r="H326" s="265" t="s">
        <v>122</v>
      </c>
      <c r="I326" s="281">
        <v>127.34</v>
      </c>
      <c r="J326" s="282">
        <f t="shared" si="26"/>
        <v>200</v>
      </c>
      <c r="K326" s="283">
        <v>200</v>
      </c>
      <c r="L326" s="283"/>
      <c r="M326" s="284" t="e">
        <f t="shared" si="27"/>
        <v>#DIV/0!</v>
      </c>
      <c r="N326" s="284">
        <f t="shared" si="28"/>
        <v>0</v>
      </c>
      <c r="O326" s="285">
        <f>IF(K326="nio",0,IF(K326&gt;0,VLOOKUP(G326,'3-Productie normen'!A:K,VLOOKUP(K326,'3-Productie normen'!$B$35:$C$41,2,FALSE),FALSE)))/VLOOKUP(B326,'2-Kosten per locatie'!$A$12:$C$14,3,FALSE)</f>
        <v>0</v>
      </c>
      <c r="P326" s="285">
        <f t="shared" si="29"/>
        <v>0</v>
      </c>
      <c r="Q326" s="286"/>
      <c r="S326" s="287">
        <f t="shared" si="30"/>
        <v>25468</v>
      </c>
    </row>
    <row r="327" spans="1:19" ht="14.1" customHeight="1">
      <c r="A327" s="37">
        <v>327</v>
      </c>
      <c r="B327" s="250" t="s">
        <v>37</v>
      </c>
      <c r="C327" s="250" t="s">
        <v>125</v>
      </c>
      <c r="D327" s="211" t="s">
        <v>182</v>
      </c>
      <c r="E327" s="48" t="s">
        <v>569</v>
      </c>
      <c r="F327" s="398" t="s">
        <v>570</v>
      </c>
      <c r="G327" s="265" t="s">
        <v>53</v>
      </c>
      <c r="H327" s="265" t="s">
        <v>122</v>
      </c>
      <c r="I327" s="281">
        <v>53.79</v>
      </c>
      <c r="J327" s="282">
        <f t="shared" si="26"/>
        <v>200</v>
      </c>
      <c r="K327" s="283">
        <v>200</v>
      </c>
      <c r="L327" s="283"/>
      <c r="M327" s="284" t="e">
        <f t="shared" si="27"/>
        <v>#DIV/0!</v>
      </c>
      <c r="N327" s="284">
        <f t="shared" si="28"/>
        <v>0</v>
      </c>
      <c r="O327" s="285">
        <f>IF(K327="nio",0,IF(K327&gt;0,VLOOKUP(G327,'3-Productie normen'!A:K,VLOOKUP(K327,'3-Productie normen'!$B$35:$C$41,2,FALSE),FALSE)))/VLOOKUP(B327,'2-Kosten per locatie'!$A$12:$C$14,3,FALSE)</f>
        <v>0</v>
      </c>
      <c r="P327" s="285">
        <f t="shared" si="29"/>
        <v>0</v>
      </c>
      <c r="Q327" s="286"/>
      <c r="S327" s="287">
        <f t="shared" si="30"/>
        <v>10758</v>
      </c>
    </row>
    <row r="328" spans="1:19" ht="14.1" customHeight="1">
      <c r="A328" s="37">
        <v>328</v>
      </c>
      <c r="B328" s="250" t="s">
        <v>37</v>
      </c>
      <c r="C328" s="250" t="s">
        <v>125</v>
      </c>
      <c r="D328" s="211" t="s">
        <v>182</v>
      </c>
      <c r="E328" s="48" t="s">
        <v>571</v>
      </c>
      <c r="F328" s="398" t="s">
        <v>467</v>
      </c>
      <c r="G328" s="265" t="s">
        <v>59</v>
      </c>
      <c r="H328" s="265" t="s">
        <v>122</v>
      </c>
      <c r="I328" s="281">
        <v>108.26</v>
      </c>
      <c r="J328" s="282">
        <f t="shared" si="26"/>
        <v>200</v>
      </c>
      <c r="K328" s="283">
        <v>200</v>
      </c>
      <c r="L328" s="283"/>
      <c r="M328" s="284" t="e">
        <f t="shared" si="27"/>
        <v>#DIV/0!</v>
      </c>
      <c r="N328" s="284">
        <f t="shared" si="28"/>
        <v>0</v>
      </c>
      <c r="O328" s="285">
        <f>IF(K328="nio",0,IF(K328&gt;0,VLOOKUP(G328,'3-Productie normen'!A:K,VLOOKUP(K328,'3-Productie normen'!$B$35:$C$41,2,FALSE),FALSE)))/VLOOKUP(B328,'2-Kosten per locatie'!$A$12:$C$14,3,FALSE)</f>
        <v>0</v>
      </c>
      <c r="P328" s="285">
        <f t="shared" si="29"/>
        <v>0</v>
      </c>
      <c r="Q328" s="286"/>
      <c r="S328" s="287">
        <f t="shared" si="30"/>
        <v>21652</v>
      </c>
    </row>
    <row r="329" spans="1:19" ht="14.1" customHeight="1">
      <c r="A329" s="37">
        <v>329</v>
      </c>
      <c r="B329" s="250" t="s">
        <v>37</v>
      </c>
      <c r="C329" s="250" t="s">
        <v>125</v>
      </c>
      <c r="D329" s="211" t="s">
        <v>182</v>
      </c>
      <c r="E329" s="48" t="s">
        <v>572</v>
      </c>
      <c r="F329" s="398" t="s">
        <v>77</v>
      </c>
      <c r="G329" s="268" t="s">
        <v>55</v>
      </c>
      <c r="H329" s="265" t="s">
        <v>122</v>
      </c>
      <c r="I329" s="281">
        <v>65.72</v>
      </c>
      <c r="J329" s="282">
        <f t="shared" si="26"/>
        <v>200</v>
      </c>
      <c r="K329" s="283">
        <v>200</v>
      </c>
      <c r="L329" s="283"/>
      <c r="M329" s="284" t="e">
        <f t="shared" si="27"/>
        <v>#DIV/0!</v>
      </c>
      <c r="N329" s="284">
        <f t="shared" si="28"/>
        <v>0</v>
      </c>
      <c r="O329" s="285">
        <f>IF(K329="nio",0,IF(K329&gt;0,VLOOKUP(G329,'3-Productie normen'!A:K,VLOOKUP(K329,'3-Productie normen'!$B$35:$C$41,2,FALSE),FALSE)))/VLOOKUP(B329,'2-Kosten per locatie'!$A$12:$C$14,3,FALSE)</f>
        <v>0</v>
      </c>
      <c r="P329" s="285">
        <f t="shared" si="29"/>
        <v>0</v>
      </c>
      <c r="Q329" s="286"/>
      <c r="S329" s="287">
        <f t="shared" si="30"/>
        <v>13144</v>
      </c>
    </row>
    <row r="330" spans="1:19" ht="14.1" customHeight="1">
      <c r="A330" s="37">
        <v>330</v>
      </c>
      <c r="B330" s="250" t="s">
        <v>37</v>
      </c>
      <c r="C330" s="250" t="s">
        <v>125</v>
      </c>
      <c r="D330" s="211" t="s">
        <v>182</v>
      </c>
      <c r="E330" s="48" t="s">
        <v>573</v>
      </c>
      <c r="F330" s="398" t="s">
        <v>78</v>
      </c>
      <c r="G330" s="265" t="s">
        <v>46</v>
      </c>
      <c r="H330" s="265" t="s">
        <v>122</v>
      </c>
      <c r="I330" s="281">
        <v>45.57</v>
      </c>
      <c r="J330" s="282">
        <f t="shared" si="26"/>
        <v>80</v>
      </c>
      <c r="K330" s="283">
        <v>80</v>
      </c>
      <c r="L330" s="283"/>
      <c r="M330" s="284" t="e">
        <f t="shared" si="27"/>
        <v>#DIV/0!</v>
      </c>
      <c r="N330" s="284">
        <f t="shared" si="28"/>
        <v>0</v>
      </c>
      <c r="O330" s="285">
        <f>IF(K330="nio",0,IF(K330&gt;0,VLOOKUP(G330,'3-Productie normen'!A:K,VLOOKUP(K330,'3-Productie normen'!$B$35:$C$41,2,FALSE),FALSE)))/VLOOKUP(B330,'2-Kosten per locatie'!$A$12:$C$14,3,FALSE)</f>
        <v>0</v>
      </c>
      <c r="P330" s="285">
        <f t="shared" si="29"/>
        <v>0</v>
      </c>
      <c r="Q330" s="286"/>
      <c r="S330" s="287">
        <f t="shared" si="30"/>
        <v>3645.6</v>
      </c>
    </row>
    <row r="331" spans="1:19" ht="14.1" customHeight="1">
      <c r="A331" s="37">
        <v>331</v>
      </c>
      <c r="B331" s="250" t="s">
        <v>37</v>
      </c>
      <c r="C331" s="250" t="s">
        <v>125</v>
      </c>
      <c r="D331" s="211" t="s">
        <v>182</v>
      </c>
      <c r="E331" s="48" t="s">
        <v>574</v>
      </c>
      <c r="F331" s="398" t="s">
        <v>575</v>
      </c>
      <c r="G331" s="265" t="s">
        <v>53</v>
      </c>
      <c r="H331" s="265" t="s">
        <v>122</v>
      </c>
      <c r="I331" s="281">
        <v>45.54</v>
      </c>
      <c r="J331" s="282">
        <f t="shared" si="26"/>
        <v>200</v>
      </c>
      <c r="K331" s="283">
        <v>200</v>
      </c>
      <c r="L331" s="283"/>
      <c r="M331" s="284" t="e">
        <f t="shared" si="27"/>
        <v>#DIV/0!</v>
      </c>
      <c r="N331" s="284">
        <f t="shared" si="28"/>
        <v>0</v>
      </c>
      <c r="O331" s="285">
        <f>IF(K331="nio",0,IF(K331&gt;0,VLOOKUP(G331,'3-Productie normen'!A:K,VLOOKUP(K331,'3-Productie normen'!$B$35:$C$41,2,FALSE),FALSE)))/VLOOKUP(B331,'2-Kosten per locatie'!$A$12:$C$14,3,FALSE)</f>
        <v>0</v>
      </c>
      <c r="P331" s="285">
        <f t="shared" si="29"/>
        <v>0</v>
      </c>
      <c r="Q331" s="286"/>
      <c r="S331" s="287">
        <f t="shared" si="30"/>
        <v>9108</v>
      </c>
    </row>
    <row r="332" spans="1:19" ht="14.1" customHeight="1">
      <c r="A332" s="37">
        <v>332</v>
      </c>
      <c r="B332" s="250" t="s">
        <v>37</v>
      </c>
      <c r="C332" s="250" t="s">
        <v>125</v>
      </c>
      <c r="D332" s="211" t="s">
        <v>182</v>
      </c>
      <c r="E332" s="48" t="s">
        <v>576</v>
      </c>
      <c r="F332" s="398" t="s">
        <v>467</v>
      </c>
      <c r="G332" s="265" t="s">
        <v>59</v>
      </c>
      <c r="H332" s="265" t="s">
        <v>122</v>
      </c>
      <c r="I332" s="281">
        <v>94.65</v>
      </c>
      <c r="J332" s="282">
        <f t="shared" si="26"/>
        <v>200</v>
      </c>
      <c r="K332" s="283">
        <v>200</v>
      </c>
      <c r="L332" s="283"/>
      <c r="M332" s="284" t="e">
        <f t="shared" si="27"/>
        <v>#DIV/0!</v>
      </c>
      <c r="N332" s="284">
        <f t="shared" si="28"/>
        <v>0</v>
      </c>
      <c r="O332" s="285">
        <f>IF(K332="nio",0,IF(K332&gt;0,VLOOKUP(G332,'3-Productie normen'!A:K,VLOOKUP(K332,'3-Productie normen'!$B$35:$C$41,2,FALSE),FALSE)))/VLOOKUP(B332,'2-Kosten per locatie'!$A$12:$C$14,3,FALSE)</f>
        <v>0</v>
      </c>
      <c r="P332" s="285">
        <f t="shared" si="29"/>
        <v>0</v>
      </c>
      <c r="Q332" s="286"/>
      <c r="S332" s="287">
        <f t="shared" si="30"/>
        <v>18930</v>
      </c>
    </row>
    <row r="333" spans="1:19" ht="14.1" customHeight="1">
      <c r="A333" s="37">
        <v>333</v>
      </c>
      <c r="B333" s="250" t="s">
        <v>37</v>
      </c>
      <c r="C333" s="250" t="s">
        <v>125</v>
      </c>
      <c r="D333" s="211" t="s">
        <v>182</v>
      </c>
      <c r="E333" s="48" t="s">
        <v>577</v>
      </c>
      <c r="F333" s="398" t="s">
        <v>469</v>
      </c>
      <c r="G333" s="265" t="s">
        <v>59</v>
      </c>
      <c r="H333" s="265" t="s">
        <v>122</v>
      </c>
      <c r="I333" s="281">
        <v>68.599999999999994</v>
      </c>
      <c r="J333" s="282">
        <f t="shared" si="26"/>
        <v>200</v>
      </c>
      <c r="K333" s="283">
        <v>200</v>
      </c>
      <c r="L333" s="283"/>
      <c r="M333" s="284" t="e">
        <f t="shared" si="27"/>
        <v>#DIV/0!</v>
      </c>
      <c r="N333" s="284">
        <f t="shared" si="28"/>
        <v>0</v>
      </c>
      <c r="O333" s="285">
        <f>IF(K333="nio",0,IF(K333&gt;0,VLOOKUP(G333,'3-Productie normen'!A:K,VLOOKUP(K333,'3-Productie normen'!$B$35:$C$41,2,FALSE),FALSE)))/VLOOKUP(B333,'2-Kosten per locatie'!$A$12:$C$14,3,FALSE)</f>
        <v>0</v>
      </c>
      <c r="P333" s="285">
        <f t="shared" si="29"/>
        <v>0</v>
      </c>
      <c r="Q333" s="286"/>
      <c r="S333" s="287">
        <f t="shared" si="30"/>
        <v>13719.999999999998</v>
      </c>
    </row>
    <row r="334" spans="1:19" ht="14.1" customHeight="1">
      <c r="A334" s="37">
        <v>334</v>
      </c>
      <c r="B334" s="250" t="s">
        <v>37</v>
      </c>
      <c r="C334" s="250" t="s">
        <v>125</v>
      </c>
      <c r="D334" s="211" t="s">
        <v>182</v>
      </c>
      <c r="E334" s="48" t="s">
        <v>578</v>
      </c>
      <c r="F334" s="398" t="s">
        <v>112</v>
      </c>
      <c r="G334" s="265" t="s">
        <v>46</v>
      </c>
      <c r="H334" s="265" t="s">
        <v>122</v>
      </c>
      <c r="I334" s="281">
        <v>7.3</v>
      </c>
      <c r="J334" s="282">
        <f t="shared" si="26"/>
        <v>80</v>
      </c>
      <c r="K334" s="283">
        <v>80</v>
      </c>
      <c r="L334" s="283"/>
      <c r="M334" s="284" t="e">
        <f t="shared" si="27"/>
        <v>#DIV/0!</v>
      </c>
      <c r="N334" s="284">
        <f t="shared" si="28"/>
        <v>0</v>
      </c>
      <c r="O334" s="285">
        <f>IF(K334="nio",0,IF(K334&gt;0,VLOOKUP(G334,'3-Productie normen'!A:K,VLOOKUP(K334,'3-Productie normen'!$B$35:$C$41,2,FALSE),FALSE)))/VLOOKUP(B334,'2-Kosten per locatie'!$A$12:$C$14,3,FALSE)</f>
        <v>0</v>
      </c>
      <c r="P334" s="285">
        <f t="shared" si="29"/>
        <v>0</v>
      </c>
      <c r="Q334" s="286"/>
      <c r="S334" s="287">
        <f t="shared" si="30"/>
        <v>584</v>
      </c>
    </row>
    <row r="335" spans="1:19" ht="14.1" customHeight="1">
      <c r="A335" s="37">
        <v>335</v>
      </c>
      <c r="B335" s="250" t="s">
        <v>37</v>
      </c>
      <c r="C335" s="250" t="s">
        <v>125</v>
      </c>
      <c r="D335" s="211" t="s">
        <v>182</v>
      </c>
      <c r="E335" s="48" t="s">
        <v>579</v>
      </c>
      <c r="F335" s="398" t="s">
        <v>383</v>
      </c>
      <c r="G335" s="265" t="s">
        <v>52</v>
      </c>
      <c r="H335" s="265" t="s">
        <v>122</v>
      </c>
      <c r="I335" s="281">
        <v>7.29</v>
      </c>
      <c r="J335" s="282">
        <f t="shared" si="26"/>
        <v>200</v>
      </c>
      <c r="K335" s="283">
        <v>200</v>
      </c>
      <c r="L335" s="283"/>
      <c r="M335" s="284" t="e">
        <f t="shared" si="27"/>
        <v>#DIV/0!</v>
      </c>
      <c r="N335" s="284">
        <f t="shared" si="28"/>
        <v>0</v>
      </c>
      <c r="O335" s="285">
        <f>IF(K335="nio",0,IF(K335&gt;0,VLOOKUP(G335,'3-Productie normen'!A:K,VLOOKUP(K335,'3-Productie normen'!$B$35:$C$41,2,FALSE),FALSE)))/VLOOKUP(B335,'2-Kosten per locatie'!$A$12:$C$14,3,FALSE)</f>
        <v>0</v>
      </c>
      <c r="P335" s="285">
        <f t="shared" si="29"/>
        <v>0</v>
      </c>
      <c r="Q335" s="286"/>
      <c r="S335" s="287">
        <f t="shared" si="30"/>
        <v>1458</v>
      </c>
    </row>
    <row r="336" spans="1:19" ht="14.1" customHeight="1">
      <c r="A336" s="37">
        <v>336</v>
      </c>
      <c r="B336" s="250" t="s">
        <v>37</v>
      </c>
      <c r="C336" s="250" t="s">
        <v>125</v>
      </c>
      <c r="D336" s="211" t="s">
        <v>182</v>
      </c>
      <c r="E336" s="48" t="s">
        <v>580</v>
      </c>
      <c r="F336" s="398" t="s">
        <v>509</v>
      </c>
      <c r="G336" s="265" t="s">
        <v>52</v>
      </c>
      <c r="H336" s="265" t="s">
        <v>122</v>
      </c>
      <c r="I336" s="281">
        <v>19.850000000000001</v>
      </c>
      <c r="J336" s="282">
        <f t="shared" si="26"/>
        <v>200</v>
      </c>
      <c r="K336" s="283">
        <v>200</v>
      </c>
      <c r="L336" s="283"/>
      <c r="M336" s="284" t="e">
        <f t="shared" si="27"/>
        <v>#DIV/0!</v>
      </c>
      <c r="N336" s="284">
        <f t="shared" si="28"/>
        <v>0</v>
      </c>
      <c r="O336" s="285">
        <f>IF(K336="nio",0,IF(K336&gt;0,VLOOKUP(G336,'3-Productie normen'!A:K,VLOOKUP(K336,'3-Productie normen'!$B$35:$C$41,2,FALSE),FALSE)))/VLOOKUP(B336,'2-Kosten per locatie'!$A$12:$C$14,3,FALSE)</f>
        <v>0</v>
      </c>
      <c r="P336" s="285">
        <f t="shared" si="29"/>
        <v>0</v>
      </c>
      <c r="Q336" s="286"/>
      <c r="S336" s="287">
        <f t="shared" si="30"/>
        <v>3970.0000000000005</v>
      </c>
    </row>
    <row r="337" spans="1:19" ht="14.1" customHeight="1">
      <c r="A337" s="37">
        <v>337</v>
      </c>
      <c r="B337" s="250" t="s">
        <v>37</v>
      </c>
      <c r="C337" s="250" t="s">
        <v>125</v>
      </c>
      <c r="D337" s="211" t="s">
        <v>182</v>
      </c>
      <c r="E337" s="48" t="s">
        <v>581</v>
      </c>
      <c r="F337" s="398" t="s">
        <v>77</v>
      </c>
      <c r="G337" s="268" t="s">
        <v>55</v>
      </c>
      <c r="H337" s="265" t="s">
        <v>122</v>
      </c>
      <c r="I337" s="281">
        <v>56.49</v>
      </c>
      <c r="J337" s="282">
        <f t="shared" si="26"/>
        <v>200</v>
      </c>
      <c r="K337" s="283">
        <v>200</v>
      </c>
      <c r="L337" s="283"/>
      <c r="M337" s="284" t="e">
        <f t="shared" si="27"/>
        <v>#DIV/0!</v>
      </c>
      <c r="N337" s="284">
        <f t="shared" si="28"/>
        <v>0</v>
      </c>
      <c r="O337" s="285">
        <f>IF(K337="nio",0,IF(K337&gt;0,VLOOKUP(G337,'3-Productie normen'!A:K,VLOOKUP(K337,'3-Productie normen'!$B$35:$C$41,2,FALSE),FALSE)))/VLOOKUP(B337,'2-Kosten per locatie'!$A$12:$C$14,3,FALSE)</f>
        <v>0</v>
      </c>
      <c r="P337" s="285">
        <f t="shared" si="29"/>
        <v>0</v>
      </c>
      <c r="Q337" s="286"/>
      <c r="S337" s="287">
        <f t="shared" si="30"/>
        <v>11298</v>
      </c>
    </row>
    <row r="338" spans="1:19" ht="14.1" customHeight="1">
      <c r="A338" s="37">
        <v>338</v>
      </c>
      <c r="B338" s="250" t="s">
        <v>37</v>
      </c>
      <c r="C338" s="250" t="s">
        <v>125</v>
      </c>
      <c r="D338" s="211" t="s">
        <v>182</v>
      </c>
      <c r="E338" s="48" t="s">
        <v>582</v>
      </c>
      <c r="F338" s="398" t="s">
        <v>523</v>
      </c>
      <c r="G338" s="192" t="s">
        <v>48</v>
      </c>
      <c r="H338" s="265" t="s">
        <v>122</v>
      </c>
      <c r="I338" s="281">
        <v>78.75</v>
      </c>
      <c r="J338" s="282">
        <f t="shared" si="26"/>
        <v>200</v>
      </c>
      <c r="K338" s="288">
        <v>200</v>
      </c>
      <c r="L338" s="283"/>
      <c r="M338" s="284" t="e">
        <f t="shared" si="27"/>
        <v>#DIV/0!</v>
      </c>
      <c r="N338" s="284">
        <f t="shared" si="28"/>
        <v>0</v>
      </c>
      <c r="O338" s="285">
        <f>IF(K338="nio",0,IF(K338&gt;0,VLOOKUP(G338,'3-Productie normen'!A:K,VLOOKUP(K338,'3-Productie normen'!$B$35:$C$41,2,FALSE),FALSE)))/VLOOKUP(B338,'2-Kosten per locatie'!$A$12:$C$14,3,FALSE)</f>
        <v>0</v>
      </c>
      <c r="P338" s="285">
        <f t="shared" si="29"/>
        <v>0</v>
      </c>
      <c r="Q338" s="286"/>
      <c r="S338" s="287">
        <f t="shared" si="30"/>
        <v>15750</v>
      </c>
    </row>
    <row r="339" spans="1:19" ht="14.1" customHeight="1">
      <c r="A339" s="37">
        <v>339</v>
      </c>
      <c r="B339" s="250" t="s">
        <v>37</v>
      </c>
      <c r="C339" s="250" t="s">
        <v>125</v>
      </c>
      <c r="D339" s="211" t="s">
        <v>182</v>
      </c>
      <c r="E339" s="48" t="s">
        <v>583</v>
      </c>
      <c r="F339" s="398" t="s">
        <v>584</v>
      </c>
      <c r="G339" s="265" t="s">
        <v>50</v>
      </c>
      <c r="H339" s="265" t="s">
        <v>122</v>
      </c>
      <c r="I339" s="281">
        <v>62.23</v>
      </c>
      <c r="J339" s="282">
        <f t="shared" si="26"/>
        <v>200</v>
      </c>
      <c r="K339" s="283">
        <v>200</v>
      </c>
      <c r="L339" s="283"/>
      <c r="M339" s="284" t="e">
        <f t="shared" si="27"/>
        <v>#DIV/0!</v>
      </c>
      <c r="N339" s="284">
        <f t="shared" si="28"/>
        <v>0</v>
      </c>
      <c r="O339" s="285">
        <f>IF(K339="nio",0,IF(K339&gt;0,VLOOKUP(G339,'3-Productie normen'!A:K,VLOOKUP(K339,'3-Productie normen'!$B$35:$C$41,2,FALSE),FALSE)))/VLOOKUP(B339,'2-Kosten per locatie'!$A$12:$C$14,3,FALSE)</f>
        <v>0</v>
      </c>
      <c r="P339" s="285">
        <f t="shared" si="29"/>
        <v>0</v>
      </c>
      <c r="Q339" s="286"/>
      <c r="S339" s="287">
        <f t="shared" si="30"/>
        <v>12446</v>
      </c>
    </row>
    <row r="340" spans="1:19" ht="14.1" customHeight="1">
      <c r="A340" s="37">
        <v>340</v>
      </c>
      <c r="B340" s="250" t="s">
        <v>37</v>
      </c>
      <c r="C340" s="250" t="s">
        <v>125</v>
      </c>
      <c r="D340" s="211" t="s">
        <v>182</v>
      </c>
      <c r="E340" s="48" t="s">
        <v>585</v>
      </c>
      <c r="F340" s="398" t="s">
        <v>586</v>
      </c>
      <c r="G340" s="192" t="s">
        <v>64</v>
      </c>
      <c r="H340" s="265" t="s">
        <v>123</v>
      </c>
      <c r="I340" s="281"/>
      <c r="J340" s="282">
        <f t="shared" si="26"/>
        <v>0</v>
      </c>
      <c r="K340" s="288" t="s">
        <v>98</v>
      </c>
      <c r="L340" s="283"/>
      <c r="M340" s="284">
        <f t="shared" si="27"/>
        <v>0</v>
      </c>
      <c r="N340" s="284">
        <f t="shared" si="28"/>
        <v>0</v>
      </c>
      <c r="O340" s="285">
        <f>IF(K340="nio",0,IF(K340&gt;0,VLOOKUP(G340,'3-Productie normen'!A:K,VLOOKUP(K340,'3-Productie normen'!$B$35:$C$41,2,FALSE),FALSE)))/VLOOKUP(B340,'2-Kosten per locatie'!$A$12:$C$14,3,FALSE)</f>
        <v>0</v>
      </c>
      <c r="P340" s="285">
        <f t="shared" si="29"/>
        <v>0</v>
      </c>
      <c r="Q340" s="286"/>
      <c r="S340" s="287">
        <f t="shared" si="30"/>
        <v>0</v>
      </c>
    </row>
    <row r="341" spans="1:19" ht="14.1" customHeight="1">
      <c r="A341" s="37">
        <v>341</v>
      </c>
      <c r="B341" s="250" t="s">
        <v>37</v>
      </c>
      <c r="C341" s="250" t="s">
        <v>125</v>
      </c>
      <c r="D341" s="211" t="s">
        <v>182</v>
      </c>
      <c r="E341" s="48" t="s">
        <v>587</v>
      </c>
      <c r="F341" s="398" t="s">
        <v>588</v>
      </c>
      <c r="G341" s="265" t="s">
        <v>46</v>
      </c>
      <c r="H341" s="265" t="s">
        <v>122</v>
      </c>
      <c r="I341" s="281">
        <v>45.82</v>
      </c>
      <c r="J341" s="282">
        <f t="shared" si="26"/>
        <v>80</v>
      </c>
      <c r="K341" s="283">
        <v>80</v>
      </c>
      <c r="L341" s="283"/>
      <c r="M341" s="284" t="e">
        <f t="shared" si="27"/>
        <v>#DIV/0!</v>
      </c>
      <c r="N341" s="284">
        <f t="shared" si="28"/>
        <v>0</v>
      </c>
      <c r="O341" s="285">
        <f>IF(K341="nio",0,IF(K341&gt;0,VLOOKUP(G341,'3-Productie normen'!A:K,VLOOKUP(K341,'3-Productie normen'!$B$35:$C$41,2,FALSE),FALSE)))/VLOOKUP(B341,'2-Kosten per locatie'!$A$12:$C$14,3,FALSE)</f>
        <v>0</v>
      </c>
      <c r="P341" s="285">
        <f t="shared" si="29"/>
        <v>0</v>
      </c>
      <c r="Q341" s="286"/>
      <c r="S341" s="287">
        <f t="shared" si="30"/>
        <v>3665.6</v>
      </c>
    </row>
    <row r="342" spans="1:19" ht="14.1" customHeight="1">
      <c r="A342" s="37">
        <v>342</v>
      </c>
      <c r="B342" s="250" t="s">
        <v>37</v>
      </c>
      <c r="C342" s="250" t="s">
        <v>125</v>
      </c>
      <c r="D342" s="211" t="s">
        <v>182</v>
      </c>
      <c r="E342" s="48" t="s">
        <v>589</v>
      </c>
      <c r="F342" s="398" t="s">
        <v>559</v>
      </c>
      <c r="G342" s="265" t="s">
        <v>52</v>
      </c>
      <c r="H342" s="265" t="s">
        <v>122</v>
      </c>
      <c r="I342" s="281">
        <v>17.21</v>
      </c>
      <c r="J342" s="282">
        <f t="shared" si="26"/>
        <v>200</v>
      </c>
      <c r="K342" s="283">
        <v>200</v>
      </c>
      <c r="L342" s="283"/>
      <c r="M342" s="284" t="e">
        <f t="shared" si="27"/>
        <v>#DIV/0!</v>
      </c>
      <c r="N342" s="284">
        <f t="shared" si="28"/>
        <v>0</v>
      </c>
      <c r="O342" s="285">
        <f>IF(K342="nio",0,IF(K342&gt;0,VLOOKUP(G342,'3-Productie normen'!A:K,VLOOKUP(K342,'3-Productie normen'!$B$35:$C$41,2,FALSE),FALSE)))/VLOOKUP(B342,'2-Kosten per locatie'!$A$12:$C$14,3,FALSE)</f>
        <v>0</v>
      </c>
      <c r="P342" s="285">
        <f t="shared" si="29"/>
        <v>0</v>
      </c>
      <c r="Q342" s="286"/>
      <c r="S342" s="287">
        <f t="shared" si="30"/>
        <v>3442</v>
      </c>
    </row>
    <row r="343" spans="1:19" ht="14.1" customHeight="1">
      <c r="A343" s="37">
        <v>343</v>
      </c>
      <c r="B343" s="250" t="s">
        <v>37</v>
      </c>
      <c r="C343" s="250" t="s">
        <v>125</v>
      </c>
      <c r="D343" s="211" t="s">
        <v>182</v>
      </c>
      <c r="E343" s="48" t="s">
        <v>590</v>
      </c>
      <c r="F343" s="398" t="s">
        <v>591</v>
      </c>
      <c r="G343" s="265" t="s">
        <v>60</v>
      </c>
      <c r="H343" s="265" t="s">
        <v>134</v>
      </c>
      <c r="I343" s="281">
        <v>51.64</v>
      </c>
      <c r="J343" s="282">
        <f t="shared" si="26"/>
        <v>200</v>
      </c>
      <c r="K343" s="283">
        <v>200</v>
      </c>
      <c r="L343" s="283"/>
      <c r="M343" s="284" t="e">
        <f t="shared" si="27"/>
        <v>#DIV/0!</v>
      </c>
      <c r="N343" s="284">
        <f t="shared" si="28"/>
        <v>0</v>
      </c>
      <c r="O343" s="285">
        <f>IF(K343="nio",0,IF(K343&gt;0,VLOOKUP(G343,'3-Productie normen'!A:K,VLOOKUP(K343,'3-Productie normen'!$B$35:$C$41,2,FALSE),FALSE)))/VLOOKUP(B343,'2-Kosten per locatie'!$A$12:$C$14,3,FALSE)</f>
        <v>0</v>
      </c>
      <c r="P343" s="285">
        <f t="shared" si="29"/>
        <v>0</v>
      </c>
      <c r="Q343" s="286"/>
      <c r="S343" s="287">
        <f t="shared" si="30"/>
        <v>10328</v>
      </c>
    </row>
    <row r="344" spans="1:19" ht="14.1" customHeight="1">
      <c r="A344" s="37">
        <v>344</v>
      </c>
      <c r="B344" s="250" t="s">
        <v>37</v>
      </c>
      <c r="C344" s="250" t="s">
        <v>125</v>
      </c>
      <c r="D344" s="211" t="s">
        <v>182</v>
      </c>
      <c r="E344" s="48" t="s">
        <v>592</v>
      </c>
      <c r="F344" s="398" t="s">
        <v>104</v>
      </c>
      <c r="G344" s="265" t="s">
        <v>46</v>
      </c>
      <c r="H344" s="265" t="s">
        <v>122</v>
      </c>
      <c r="I344" s="281">
        <v>68.849999999999994</v>
      </c>
      <c r="J344" s="282">
        <f t="shared" si="26"/>
        <v>80</v>
      </c>
      <c r="K344" s="283">
        <v>80</v>
      </c>
      <c r="L344" s="283"/>
      <c r="M344" s="284" t="e">
        <f t="shared" si="27"/>
        <v>#DIV/0!</v>
      </c>
      <c r="N344" s="284">
        <f t="shared" si="28"/>
        <v>0</v>
      </c>
      <c r="O344" s="285">
        <f>IF(K344="nio",0,IF(K344&gt;0,VLOOKUP(G344,'3-Productie normen'!A:K,VLOOKUP(K344,'3-Productie normen'!$B$35:$C$41,2,FALSE),FALSE)))/VLOOKUP(B344,'2-Kosten per locatie'!$A$12:$C$14,3,FALSE)</f>
        <v>0</v>
      </c>
      <c r="P344" s="285">
        <f t="shared" si="29"/>
        <v>0</v>
      </c>
      <c r="Q344" s="286"/>
      <c r="S344" s="287">
        <f t="shared" si="30"/>
        <v>5508</v>
      </c>
    </row>
    <row r="345" spans="1:19" ht="14.1" customHeight="1">
      <c r="A345" s="37">
        <v>345</v>
      </c>
      <c r="B345" s="250" t="s">
        <v>37</v>
      </c>
      <c r="C345" s="250" t="s">
        <v>125</v>
      </c>
      <c r="D345" s="211" t="s">
        <v>182</v>
      </c>
      <c r="E345" s="48" t="s">
        <v>593</v>
      </c>
      <c r="F345" s="398" t="s">
        <v>112</v>
      </c>
      <c r="G345" s="265" t="s">
        <v>46</v>
      </c>
      <c r="H345" s="265" t="s">
        <v>122</v>
      </c>
      <c r="I345" s="281">
        <v>7.29</v>
      </c>
      <c r="J345" s="282">
        <f t="shared" si="26"/>
        <v>80</v>
      </c>
      <c r="K345" s="283">
        <v>80</v>
      </c>
      <c r="L345" s="283"/>
      <c r="M345" s="284" t="e">
        <f t="shared" si="27"/>
        <v>#DIV/0!</v>
      </c>
      <c r="N345" s="284">
        <f t="shared" si="28"/>
        <v>0</v>
      </c>
      <c r="O345" s="285">
        <f>IF(K345="nio",0,IF(K345&gt;0,VLOOKUP(G345,'3-Productie normen'!A:K,VLOOKUP(K345,'3-Productie normen'!$B$35:$C$41,2,FALSE),FALSE)))/VLOOKUP(B345,'2-Kosten per locatie'!$A$12:$C$14,3,FALSE)</f>
        <v>0</v>
      </c>
      <c r="P345" s="285">
        <f t="shared" si="29"/>
        <v>0</v>
      </c>
      <c r="Q345" s="286"/>
      <c r="S345" s="287">
        <f t="shared" si="30"/>
        <v>583.20000000000005</v>
      </c>
    </row>
    <row r="346" spans="1:19" ht="14.1" customHeight="1">
      <c r="A346" s="37">
        <v>346</v>
      </c>
      <c r="B346" s="250" t="s">
        <v>37</v>
      </c>
      <c r="C346" s="250" t="s">
        <v>125</v>
      </c>
      <c r="D346" s="211" t="s">
        <v>182</v>
      </c>
      <c r="E346" s="48" t="s">
        <v>594</v>
      </c>
      <c r="F346" s="398" t="s">
        <v>112</v>
      </c>
      <c r="G346" s="265" t="s">
        <v>46</v>
      </c>
      <c r="H346" s="265" t="s">
        <v>122</v>
      </c>
      <c r="I346" s="281">
        <v>7.29</v>
      </c>
      <c r="J346" s="282">
        <f t="shared" si="26"/>
        <v>80</v>
      </c>
      <c r="K346" s="283">
        <v>80</v>
      </c>
      <c r="L346" s="283"/>
      <c r="M346" s="284" t="e">
        <f t="shared" si="27"/>
        <v>#DIV/0!</v>
      </c>
      <c r="N346" s="284">
        <f t="shared" si="28"/>
        <v>0</v>
      </c>
      <c r="O346" s="285">
        <f>IF(K346="nio",0,IF(K346&gt;0,VLOOKUP(G346,'3-Productie normen'!A:K,VLOOKUP(K346,'3-Productie normen'!$B$35:$C$41,2,FALSE),FALSE)))/VLOOKUP(B346,'2-Kosten per locatie'!$A$12:$C$14,3,FALSE)</f>
        <v>0</v>
      </c>
      <c r="P346" s="285">
        <f t="shared" si="29"/>
        <v>0</v>
      </c>
      <c r="Q346" s="286"/>
      <c r="S346" s="287">
        <f t="shared" si="30"/>
        <v>583.20000000000005</v>
      </c>
    </row>
    <row r="347" spans="1:19" ht="14.1" customHeight="1">
      <c r="A347" s="37">
        <v>347</v>
      </c>
      <c r="B347" s="250" t="s">
        <v>37</v>
      </c>
      <c r="C347" s="250" t="s">
        <v>125</v>
      </c>
      <c r="D347" s="211" t="s">
        <v>182</v>
      </c>
      <c r="E347" s="48" t="s">
        <v>595</v>
      </c>
      <c r="F347" s="398" t="s">
        <v>383</v>
      </c>
      <c r="G347" s="265" t="s">
        <v>52</v>
      </c>
      <c r="H347" s="265" t="s">
        <v>122</v>
      </c>
      <c r="I347" s="281">
        <v>7.29</v>
      </c>
      <c r="J347" s="282">
        <f t="shared" si="26"/>
        <v>200</v>
      </c>
      <c r="K347" s="283">
        <v>200</v>
      </c>
      <c r="L347" s="283"/>
      <c r="M347" s="284" t="e">
        <f t="shared" si="27"/>
        <v>#DIV/0!</v>
      </c>
      <c r="N347" s="284">
        <f t="shared" si="28"/>
        <v>0</v>
      </c>
      <c r="O347" s="285">
        <f>IF(K347="nio",0,IF(K347&gt;0,VLOOKUP(G347,'3-Productie normen'!A:K,VLOOKUP(K347,'3-Productie normen'!$B$35:$C$41,2,FALSE),FALSE)))/VLOOKUP(B347,'2-Kosten per locatie'!$A$12:$C$14,3,FALSE)</f>
        <v>0</v>
      </c>
      <c r="P347" s="285">
        <f t="shared" si="29"/>
        <v>0</v>
      </c>
      <c r="Q347" s="286"/>
      <c r="S347" s="287">
        <f t="shared" si="30"/>
        <v>1458</v>
      </c>
    </row>
    <row r="348" spans="1:19" ht="14.1" customHeight="1">
      <c r="A348" s="37">
        <v>348</v>
      </c>
      <c r="B348" s="250" t="s">
        <v>37</v>
      </c>
      <c r="C348" s="250" t="s">
        <v>125</v>
      </c>
      <c r="D348" s="211" t="s">
        <v>182</v>
      </c>
      <c r="E348" s="48" t="s">
        <v>596</v>
      </c>
      <c r="F348" s="398" t="s">
        <v>383</v>
      </c>
      <c r="G348" s="265" t="s">
        <v>52</v>
      </c>
      <c r="H348" s="265" t="s">
        <v>122</v>
      </c>
      <c r="I348" s="281">
        <v>7.29</v>
      </c>
      <c r="J348" s="282">
        <f t="shared" si="26"/>
        <v>200</v>
      </c>
      <c r="K348" s="283">
        <v>200</v>
      </c>
      <c r="L348" s="283"/>
      <c r="M348" s="284" t="e">
        <f t="shared" si="27"/>
        <v>#DIV/0!</v>
      </c>
      <c r="N348" s="284">
        <f t="shared" si="28"/>
        <v>0</v>
      </c>
      <c r="O348" s="285">
        <f>IF(K348="nio",0,IF(K348&gt;0,VLOOKUP(G348,'3-Productie normen'!A:K,VLOOKUP(K348,'3-Productie normen'!$B$35:$C$41,2,FALSE),FALSE)))/VLOOKUP(B348,'2-Kosten per locatie'!$A$12:$C$14,3,FALSE)</f>
        <v>0</v>
      </c>
      <c r="P348" s="285">
        <f t="shared" si="29"/>
        <v>0</v>
      </c>
      <c r="Q348" s="286"/>
      <c r="S348" s="287">
        <f t="shared" si="30"/>
        <v>1458</v>
      </c>
    </row>
    <row r="349" spans="1:19" ht="14.1" customHeight="1">
      <c r="A349" s="37">
        <v>349</v>
      </c>
      <c r="B349" s="250" t="s">
        <v>37</v>
      </c>
      <c r="C349" s="250" t="s">
        <v>125</v>
      </c>
      <c r="D349" s="211" t="s">
        <v>182</v>
      </c>
      <c r="E349" s="48" t="s">
        <v>597</v>
      </c>
      <c r="F349" s="398" t="s">
        <v>383</v>
      </c>
      <c r="G349" s="265" t="s">
        <v>52</v>
      </c>
      <c r="H349" s="265" t="s">
        <v>122</v>
      </c>
      <c r="I349" s="281">
        <v>7.29</v>
      </c>
      <c r="J349" s="282">
        <f t="shared" si="26"/>
        <v>200</v>
      </c>
      <c r="K349" s="283">
        <v>200</v>
      </c>
      <c r="L349" s="283"/>
      <c r="M349" s="284" t="e">
        <f t="shared" si="27"/>
        <v>#DIV/0!</v>
      </c>
      <c r="N349" s="284">
        <f t="shared" si="28"/>
        <v>0</v>
      </c>
      <c r="O349" s="285">
        <f>IF(K349="nio",0,IF(K349&gt;0,VLOOKUP(G349,'3-Productie normen'!A:K,VLOOKUP(K349,'3-Productie normen'!$B$35:$C$41,2,FALSE),FALSE)))/VLOOKUP(B349,'2-Kosten per locatie'!$A$12:$C$14,3,FALSE)</f>
        <v>0</v>
      </c>
      <c r="P349" s="285">
        <f t="shared" si="29"/>
        <v>0</v>
      </c>
      <c r="Q349" s="286"/>
      <c r="S349" s="287">
        <f t="shared" si="30"/>
        <v>1458</v>
      </c>
    </row>
    <row r="350" spans="1:19" ht="14.1" customHeight="1">
      <c r="A350" s="37">
        <v>350</v>
      </c>
      <c r="B350" s="250" t="s">
        <v>37</v>
      </c>
      <c r="C350" s="250" t="s">
        <v>125</v>
      </c>
      <c r="D350" s="211" t="s">
        <v>182</v>
      </c>
      <c r="E350" s="48" t="s">
        <v>598</v>
      </c>
      <c r="F350" s="398" t="s">
        <v>523</v>
      </c>
      <c r="G350" s="192" t="s">
        <v>48</v>
      </c>
      <c r="H350" s="265" t="s">
        <v>122</v>
      </c>
      <c r="I350" s="281">
        <v>52.04</v>
      </c>
      <c r="J350" s="282">
        <f t="shared" si="26"/>
        <v>200</v>
      </c>
      <c r="K350" s="288">
        <v>200</v>
      </c>
      <c r="L350" s="283"/>
      <c r="M350" s="284" t="e">
        <f t="shared" si="27"/>
        <v>#DIV/0!</v>
      </c>
      <c r="N350" s="284">
        <f t="shared" si="28"/>
        <v>0</v>
      </c>
      <c r="O350" s="285">
        <f>IF(K350="nio",0,IF(K350&gt;0,VLOOKUP(G350,'3-Productie normen'!A:K,VLOOKUP(K350,'3-Productie normen'!$B$35:$C$41,2,FALSE),FALSE)))/VLOOKUP(B350,'2-Kosten per locatie'!$A$12:$C$14,3,FALSE)</f>
        <v>0</v>
      </c>
      <c r="P350" s="285">
        <f t="shared" si="29"/>
        <v>0</v>
      </c>
      <c r="Q350" s="286"/>
      <c r="S350" s="287">
        <f t="shared" si="30"/>
        <v>10408</v>
      </c>
    </row>
    <row r="351" spans="1:19" ht="14.1" customHeight="1">
      <c r="A351" s="37">
        <v>351</v>
      </c>
      <c r="B351" s="250" t="s">
        <v>37</v>
      </c>
      <c r="C351" s="250" t="s">
        <v>125</v>
      </c>
      <c r="D351" s="211" t="s">
        <v>182</v>
      </c>
      <c r="E351" s="48" t="s">
        <v>599</v>
      </c>
      <c r="F351" s="398" t="s">
        <v>509</v>
      </c>
      <c r="G351" s="265" t="s">
        <v>52</v>
      </c>
      <c r="H351" s="265" t="s">
        <v>122</v>
      </c>
      <c r="I351" s="281">
        <v>19.84</v>
      </c>
      <c r="J351" s="282">
        <f t="shared" si="26"/>
        <v>200</v>
      </c>
      <c r="K351" s="283">
        <v>200</v>
      </c>
      <c r="L351" s="283"/>
      <c r="M351" s="284" t="e">
        <f t="shared" si="27"/>
        <v>#DIV/0!</v>
      </c>
      <c r="N351" s="284">
        <f t="shared" si="28"/>
        <v>0</v>
      </c>
      <c r="O351" s="285">
        <f>IF(K351="nio",0,IF(K351&gt;0,VLOOKUP(G351,'3-Productie normen'!A:K,VLOOKUP(K351,'3-Productie normen'!$B$35:$C$41,2,FALSE),FALSE)))/VLOOKUP(B351,'2-Kosten per locatie'!$A$12:$C$14,3,FALSE)</f>
        <v>0</v>
      </c>
      <c r="P351" s="285">
        <f t="shared" si="29"/>
        <v>0</v>
      </c>
      <c r="Q351" s="286"/>
      <c r="S351" s="287">
        <f t="shared" si="30"/>
        <v>3968</v>
      </c>
    </row>
    <row r="352" spans="1:19" ht="14.1" customHeight="1">
      <c r="A352" s="37">
        <v>352</v>
      </c>
      <c r="B352" s="250" t="s">
        <v>37</v>
      </c>
      <c r="C352" s="250" t="s">
        <v>125</v>
      </c>
      <c r="D352" s="211" t="s">
        <v>182</v>
      </c>
      <c r="E352" s="48" t="s">
        <v>600</v>
      </c>
      <c r="F352" s="398" t="s">
        <v>509</v>
      </c>
      <c r="G352" s="265" t="s">
        <v>52</v>
      </c>
      <c r="H352" s="265" t="s">
        <v>122</v>
      </c>
      <c r="I352" s="281">
        <v>9.92</v>
      </c>
      <c r="J352" s="282">
        <f t="shared" si="26"/>
        <v>200</v>
      </c>
      <c r="K352" s="283">
        <v>200</v>
      </c>
      <c r="L352" s="283"/>
      <c r="M352" s="284" t="e">
        <f t="shared" si="27"/>
        <v>#DIV/0!</v>
      </c>
      <c r="N352" s="284">
        <f t="shared" si="28"/>
        <v>0</v>
      </c>
      <c r="O352" s="285">
        <f>IF(K352="nio",0,IF(K352&gt;0,VLOOKUP(G352,'3-Productie normen'!A:K,VLOOKUP(K352,'3-Productie normen'!$B$35:$C$41,2,FALSE),FALSE)))/VLOOKUP(B352,'2-Kosten per locatie'!$A$12:$C$14,3,FALSE)</f>
        <v>0</v>
      </c>
      <c r="P352" s="285">
        <f t="shared" si="29"/>
        <v>0</v>
      </c>
      <c r="Q352" s="286"/>
      <c r="S352" s="287">
        <f t="shared" si="30"/>
        <v>1984</v>
      </c>
    </row>
    <row r="353" spans="1:19" ht="14.1" customHeight="1">
      <c r="A353" s="37">
        <v>353</v>
      </c>
      <c r="B353" s="250" t="s">
        <v>37</v>
      </c>
      <c r="C353" s="250" t="s">
        <v>125</v>
      </c>
      <c r="D353" s="211" t="s">
        <v>182</v>
      </c>
      <c r="E353" s="48" t="s">
        <v>601</v>
      </c>
      <c r="F353" s="398" t="s">
        <v>509</v>
      </c>
      <c r="G353" s="265" t="s">
        <v>52</v>
      </c>
      <c r="H353" s="265" t="s">
        <v>122</v>
      </c>
      <c r="I353" s="281">
        <v>9.92</v>
      </c>
      <c r="J353" s="282">
        <f t="shared" ref="J353:J416" si="31">SUM(K353:L353)</f>
        <v>200</v>
      </c>
      <c r="K353" s="283">
        <v>200</v>
      </c>
      <c r="L353" s="283"/>
      <c r="M353" s="284" t="e">
        <f t="shared" ref="M353:M416" si="32">IF(K353="nio",0,IF(K353&gt;0,K353*I353/O353,0))</f>
        <v>#DIV/0!</v>
      </c>
      <c r="N353" s="284">
        <f t="shared" ref="N353:N416" si="33">IF(L353&gt;0,L353*I353/P353,0)</f>
        <v>0</v>
      </c>
      <c r="O353" s="285">
        <f>IF(K353="nio",0,IF(K353&gt;0,VLOOKUP(G353,'3-Productie normen'!A:K,VLOOKUP(K353,'3-Productie normen'!$B$35:$C$41,2,FALSE),FALSE)))/VLOOKUP(B353,'2-Kosten per locatie'!$A$12:$C$14,3,FALSE)</f>
        <v>0</v>
      </c>
      <c r="P353" s="285">
        <f t="shared" ref="P353:P416" si="34">IF(L353&gt;0,O353*$P$8,0)</f>
        <v>0</v>
      </c>
      <c r="Q353" s="286"/>
      <c r="S353" s="287">
        <f t="shared" si="30"/>
        <v>1984</v>
      </c>
    </row>
    <row r="354" spans="1:19" ht="14.1" customHeight="1">
      <c r="A354" s="37">
        <v>354</v>
      </c>
      <c r="B354" s="250" t="s">
        <v>37</v>
      </c>
      <c r="C354" s="250" t="s">
        <v>125</v>
      </c>
      <c r="D354" s="211" t="s">
        <v>182</v>
      </c>
      <c r="E354" s="48" t="s">
        <v>602</v>
      </c>
      <c r="F354" s="398" t="s">
        <v>114</v>
      </c>
      <c r="G354" s="192" t="s">
        <v>64</v>
      </c>
      <c r="H354" s="265" t="s">
        <v>124</v>
      </c>
      <c r="I354" s="281">
        <v>3.72</v>
      </c>
      <c r="J354" s="282">
        <f t="shared" si="31"/>
        <v>0</v>
      </c>
      <c r="K354" s="283" t="s">
        <v>98</v>
      </c>
      <c r="L354" s="283"/>
      <c r="M354" s="284">
        <f t="shared" si="32"/>
        <v>0</v>
      </c>
      <c r="N354" s="284">
        <f t="shared" si="33"/>
        <v>0</v>
      </c>
      <c r="O354" s="285">
        <f>IF(K354="nio",0,IF(K354&gt;0,VLOOKUP(G354,'3-Productie normen'!A:K,VLOOKUP(K354,'3-Productie normen'!$B$35:$C$41,2,FALSE),FALSE)))/VLOOKUP(B354,'2-Kosten per locatie'!$A$12:$C$14,3,FALSE)</f>
        <v>0</v>
      </c>
      <c r="P354" s="285">
        <f t="shared" si="34"/>
        <v>0</v>
      </c>
      <c r="Q354" s="286"/>
      <c r="S354" s="287">
        <f t="shared" si="30"/>
        <v>0</v>
      </c>
    </row>
    <row r="355" spans="1:19" ht="14.1" customHeight="1">
      <c r="A355" s="37">
        <v>355</v>
      </c>
      <c r="B355" s="250" t="s">
        <v>37</v>
      </c>
      <c r="C355" s="250" t="s">
        <v>125</v>
      </c>
      <c r="D355" s="211" t="s">
        <v>182</v>
      </c>
      <c r="E355" s="48" t="s">
        <v>603</v>
      </c>
      <c r="F355" s="398" t="s">
        <v>77</v>
      </c>
      <c r="G355" s="268" t="s">
        <v>55</v>
      </c>
      <c r="H355" s="265" t="s">
        <v>122</v>
      </c>
      <c r="I355" s="281">
        <v>17.350000000000001</v>
      </c>
      <c r="J355" s="282">
        <f t="shared" si="31"/>
        <v>200</v>
      </c>
      <c r="K355" s="283">
        <v>200</v>
      </c>
      <c r="L355" s="283"/>
      <c r="M355" s="284" t="e">
        <f t="shared" si="32"/>
        <v>#DIV/0!</v>
      </c>
      <c r="N355" s="284">
        <f t="shared" si="33"/>
        <v>0</v>
      </c>
      <c r="O355" s="285">
        <f>IF(K355="nio",0,IF(K355&gt;0,VLOOKUP(G355,'3-Productie normen'!A:K,VLOOKUP(K355,'3-Productie normen'!$B$35:$C$41,2,FALSE),FALSE)))/VLOOKUP(B355,'2-Kosten per locatie'!$A$12:$C$14,3,FALSE)</f>
        <v>0</v>
      </c>
      <c r="P355" s="285">
        <f t="shared" si="34"/>
        <v>0</v>
      </c>
      <c r="Q355" s="286"/>
      <c r="S355" s="287">
        <f t="shared" si="30"/>
        <v>3470.0000000000005</v>
      </c>
    </row>
    <row r="356" spans="1:19" ht="14.1" customHeight="1">
      <c r="A356" s="37">
        <v>356</v>
      </c>
      <c r="B356" s="250" t="s">
        <v>37</v>
      </c>
      <c r="C356" s="250" t="s">
        <v>125</v>
      </c>
      <c r="D356" s="211" t="s">
        <v>182</v>
      </c>
      <c r="E356" s="48" t="s">
        <v>604</v>
      </c>
      <c r="F356" s="398" t="s">
        <v>509</v>
      </c>
      <c r="G356" s="265" t="s">
        <v>52</v>
      </c>
      <c r="H356" s="265" t="s">
        <v>122</v>
      </c>
      <c r="I356" s="281">
        <v>9.92</v>
      </c>
      <c r="J356" s="282">
        <f t="shared" si="31"/>
        <v>200</v>
      </c>
      <c r="K356" s="283">
        <v>200</v>
      </c>
      <c r="L356" s="283"/>
      <c r="M356" s="284" t="e">
        <f t="shared" si="32"/>
        <v>#DIV/0!</v>
      </c>
      <c r="N356" s="284">
        <f t="shared" si="33"/>
        <v>0</v>
      </c>
      <c r="O356" s="285">
        <f>IF(K356="nio",0,IF(K356&gt;0,VLOOKUP(G356,'3-Productie normen'!A:K,VLOOKUP(K356,'3-Productie normen'!$B$35:$C$41,2,FALSE),FALSE)))/VLOOKUP(B356,'2-Kosten per locatie'!$A$12:$C$14,3,FALSE)</f>
        <v>0</v>
      </c>
      <c r="P356" s="285">
        <f t="shared" si="34"/>
        <v>0</v>
      </c>
      <c r="Q356" s="286"/>
      <c r="S356" s="287">
        <f t="shared" si="30"/>
        <v>1984</v>
      </c>
    </row>
    <row r="357" spans="1:19" ht="14.1" customHeight="1">
      <c r="A357" s="37">
        <v>357</v>
      </c>
      <c r="B357" s="250" t="s">
        <v>37</v>
      </c>
      <c r="C357" s="250" t="s">
        <v>125</v>
      </c>
      <c r="D357" s="211" t="s">
        <v>182</v>
      </c>
      <c r="E357" s="48" t="s">
        <v>605</v>
      </c>
      <c r="F357" s="398" t="s">
        <v>509</v>
      </c>
      <c r="G357" s="265" t="s">
        <v>52</v>
      </c>
      <c r="H357" s="265" t="s">
        <v>122</v>
      </c>
      <c r="I357" s="281">
        <v>19.850000000000001</v>
      </c>
      <c r="J357" s="282">
        <f t="shared" si="31"/>
        <v>200</v>
      </c>
      <c r="K357" s="283">
        <v>200</v>
      </c>
      <c r="L357" s="283"/>
      <c r="M357" s="284" t="e">
        <f t="shared" si="32"/>
        <v>#DIV/0!</v>
      </c>
      <c r="N357" s="284">
        <f t="shared" si="33"/>
        <v>0</v>
      </c>
      <c r="O357" s="285">
        <f>IF(K357="nio",0,IF(K357&gt;0,VLOOKUP(G357,'3-Productie normen'!A:K,VLOOKUP(K357,'3-Productie normen'!$B$35:$C$41,2,FALSE),FALSE)))/VLOOKUP(B357,'2-Kosten per locatie'!$A$12:$C$14,3,FALSE)</f>
        <v>0</v>
      </c>
      <c r="P357" s="285">
        <f t="shared" si="34"/>
        <v>0</v>
      </c>
      <c r="Q357" s="286"/>
      <c r="S357" s="287">
        <f t="shared" si="30"/>
        <v>3970.0000000000005</v>
      </c>
    </row>
    <row r="358" spans="1:19" ht="14.1" customHeight="1">
      <c r="A358" s="37">
        <v>358</v>
      </c>
      <c r="B358" s="250" t="s">
        <v>37</v>
      </c>
      <c r="C358" s="250" t="s">
        <v>125</v>
      </c>
      <c r="D358" s="211" t="s">
        <v>182</v>
      </c>
      <c r="E358" s="48" t="s">
        <v>606</v>
      </c>
      <c r="F358" s="398" t="s">
        <v>383</v>
      </c>
      <c r="G358" s="265" t="s">
        <v>52</v>
      </c>
      <c r="H358" s="265" t="s">
        <v>122</v>
      </c>
      <c r="I358" s="281">
        <v>7.29</v>
      </c>
      <c r="J358" s="282">
        <f t="shared" si="31"/>
        <v>200</v>
      </c>
      <c r="K358" s="283">
        <v>200</v>
      </c>
      <c r="L358" s="283"/>
      <c r="M358" s="284" t="e">
        <f t="shared" si="32"/>
        <v>#DIV/0!</v>
      </c>
      <c r="N358" s="284">
        <f t="shared" si="33"/>
        <v>0</v>
      </c>
      <c r="O358" s="285">
        <f>IF(K358="nio",0,IF(K358&gt;0,VLOOKUP(G358,'3-Productie normen'!A:K,VLOOKUP(K358,'3-Productie normen'!$B$35:$C$41,2,FALSE),FALSE)))/VLOOKUP(B358,'2-Kosten per locatie'!$A$12:$C$14,3,FALSE)</f>
        <v>0</v>
      </c>
      <c r="P358" s="285">
        <f t="shared" si="34"/>
        <v>0</v>
      </c>
      <c r="Q358" s="286"/>
      <c r="S358" s="287">
        <f t="shared" si="30"/>
        <v>1458</v>
      </c>
    </row>
    <row r="359" spans="1:19" ht="14.1" customHeight="1">
      <c r="A359" s="37">
        <v>359</v>
      </c>
      <c r="B359" s="250" t="s">
        <v>37</v>
      </c>
      <c r="C359" s="250" t="s">
        <v>125</v>
      </c>
      <c r="D359" s="211" t="s">
        <v>182</v>
      </c>
      <c r="E359" s="48" t="s">
        <v>607</v>
      </c>
      <c r="F359" s="398" t="s">
        <v>112</v>
      </c>
      <c r="G359" s="265" t="s">
        <v>46</v>
      </c>
      <c r="H359" s="265" t="s">
        <v>122</v>
      </c>
      <c r="I359" s="281">
        <v>7.29</v>
      </c>
      <c r="J359" s="282">
        <f t="shared" si="31"/>
        <v>80</v>
      </c>
      <c r="K359" s="283">
        <v>80</v>
      </c>
      <c r="L359" s="283"/>
      <c r="M359" s="284" t="e">
        <f t="shared" si="32"/>
        <v>#DIV/0!</v>
      </c>
      <c r="N359" s="284">
        <f t="shared" si="33"/>
        <v>0</v>
      </c>
      <c r="O359" s="285">
        <f>IF(K359="nio",0,IF(K359&gt;0,VLOOKUP(G359,'3-Productie normen'!A:K,VLOOKUP(K359,'3-Productie normen'!$B$35:$C$41,2,FALSE),FALSE)))/VLOOKUP(B359,'2-Kosten per locatie'!$A$12:$C$14,3,FALSE)</f>
        <v>0</v>
      </c>
      <c r="P359" s="285">
        <f t="shared" si="34"/>
        <v>0</v>
      </c>
      <c r="Q359" s="286"/>
      <c r="S359" s="287">
        <f t="shared" si="30"/>
        <v>583.20000000000005</v>
      </c>
    </row>
    <row r="360" spans="1:19" ht="14.1" customHeight="1">
      <c r="A360" s="37">
        <v>360</v>
      </c>
      <c r="B360" s="250" t="s">
        <v>37</v>
      </c>
      <c r="C360" s="250" t="s">
        <v>125</v>
      </c>
      <c r="D360" s="211" t="s">
        <v>182</v>
      </c>
      <c r="E360" s="48" t="s">
        <v>608</v>
      </c>
      <c r="F360" s="398" t="s">
        <v>383</v>
      </c>
      <c r="G360" s="265" t="s">
        <v>52</v>
      </c>
      <c r="H360" s="265" t="s">
        <v>122</v>
      </c>
      <c r="I360" s="281">
        <v>7.29</v>
      </c>
      <c r="J360" s="282">
        <f t="shared" si="31"/>
        <v>200</v>
      </c>
      <c r="K360" s="283">
        <v>200</v>
      </c>
      <c r="L360" s="283"/>
      <c r="M360" s="284" t="e">
        <f t="shared" si="32"/>
        <v>#DIV/0!</v>
      </c>
      <c r="N360" s="284">
        <f t="shared" si="33"/>
        <v>0</v>
      </c>
      <c r="O360" s="285">
        <f>IF(K360="nio",0,IF(K360&gt;0,VLOOKUP(G360,'3-Productie normen'!A:K,VLOOKUP(K360,'3-Productie normen'!$B$35:$C$41,2,FALSE),FALSE)))/VLOOKUP(B360,'2-Kosten per locatie'!$A$12:$C$14,3,FALSE)</f>
        <v>0</v>
      </c>
      <c r="P360" s="285">
        <f t="shared" si="34"/>
        <v>0</v>
      </c>
      <c r="Q360" s="286"/>
      <c r="S360" s="287">
        <f t="shared" si="30"/>
        <v>1458</v>
      </c>
    </row>
    <row r="361" spans="1:19" ht="14.1" customHeight="1">
      <c r="A361" s="37">
        <v>361</v>
      </c>
      <c r="B361" s="250" t="s">
        <v>37</v>
      </c>
      <c r="C361" s="250" t="s">
        <v>125</v>
      </c>
      <c r="D361" s="211" t="s">
        <v>182</v>
      </c>
      <c r="E361" s="48" t="s">
        <v>609</v>
      </c>
      <c r="F361" s="398" t="s">
        <v>258</v>
      </c>
      <c r="G361" s="265" t="s">
        <v>47</v>
      </c>
      <c r="H361" s="265" t="s">
        <v>192</v>
      </c>
      <c r="I361" s="281">
        <v>11.55</v>
      </c>
      <c r="J361" s="282">
        <f t="shared" si="31"/>
        <v>400</v>
      </c>
      <c r="K361" s="283">
        <v>200</v>
      </c>
      <c r="L361" s="283">
        <v>200</v>
      </c>
      <c r="M361" s="284" t="e">
        <f t="shared" si="32"/>
        <v>#DIV/0!</v>
      </c>
      <c r="N361" s="284" t="e">
        <f t="shared" si="33"/>
        <v>#DIV/0!</v>
      </c>
      <c r="O361" s="285">
        <f>IF(K361="nio",0,IF(K361&gt;0,VLOOKUP(G361,'3-Productie normen'!A:K,VLOOKUP(K361,'3-Productie normen'!$B$35:$C$41,2,FALSE),FALSE)))/VLOOKUP(B361,'2-Kosten per locatie'!$A$12:$C$14,3,FALSE)</f>
        <v>0</v>
      </c>
      <c r="P361" s="285">
        <f t="shared" si="34"/>
        <v>0</v>
      </c>
      <c r="Q361" s="286"/>
      <c r="S361" s="287">
        <f t="shared" si="30"/>
        <v>4620</v>
      </c>
    </row>
    <row r="362" spans="1:19" ht="14.1" customHeight="1">
      <c r="A362" s="37">
        <v>362</v>
      </c>
      <c r="B362" s="250" t="s">
        <v>37</v>
      </c>
      <c r="C362" s="250" t="s">
        <v>125</v>
      </c>
      <c r="D362" s="211" t="s">
        <v>182</v>
      </c>
      <c r="E362" s="48" t="s">
        <v>610</v>
      </c>
      <c r="F362" s="398" t="s">
        <v>191</v>
      </c>
      <c r="G362" s="265" t="s">
        <v>47</v>
      </c>
      <c r="H362" s="265" t="s">
        <v>192</v>
      </c>
      <c r="I362" s="281">
        <v>11.56</v>
      </c>
      <c r="J362" s="282">
        <f t="shared" si="31"/>
        <v>400</v>
      </c>
      <c r="K362" s="283">
        <v>200</v>
      </c>
      <c r="L362" s="283">
        <v>200</v>
      </c>
      <c r="M362" s="284" t="e">
        <f t="shared" si="32"/>
        <v>#DIV/0!</v>
      </c>
      <c r="N362" s="284" t="e">
        <f t="shared" si="33"/>
        <v>#DIV/0!</v>
      </c>
      <c r="O362" s="285">
        <f>IF(K362="nio",0,IF(K362&gt;0,VLOOKUP(G362,'3-Productie normen'!A:K,VLOOKUP(K362,'3-Productie normen'!$B$35:$C$41,2,FALSE),FALSE)))/VLOOKUP(B362,'2-Kosten per locatie'!$A$12:$C$14,3,FALSE)</f>
        <v>0</v>
      </c>
      <c r="P362" s="285">
        <f t="shared" si="34"/>
        <v>0</v>
      </c>
      <c r="Q362" s="286"/>
      <c r="S362" s="287">
        <f t="shared" si="30"/>
        <v>4624</v>
      </c>
    </row>
    <row r="363" spans="1:19" ht="14.1" customHeight="1">
      <c r="A363" s="37">
        <v>363</v>
      </c>
      <c r="B363" s="250" t="s">
        <v>37</v>
      </c>
      <c r="C363" s="250" t="s">
        <v>125</v>
      </c>
      <c r="D363" s="211" t="s">
        <v>182</v>
      </c>
      <c r="E363" s="48" t="s">
        <v>611</v>
      </c>
      <c r="F363" s="398" t="s">
        <v>264</v>
      </c>
      <c r="G363" s="265" t="s">
        <v>47</v>
      </c>
      <c r="H363" s="265" t="s">
        <v>192</v>
      </c>
      <c r="I363" s="281">
        <v>4.13</v>
      </c>
      <c r="J363" s="282">
        <f t="shared" si="31"/>
        <v>400</v>
      </c>
      <c r="K363" s="283">
        <v>200</v>
      </c>
      <c r="L363" s="283">
        <v>200</v>
      </c>
      <c r="M363" s="284" t="e">
        <f t="shared" si="32"/>
        <v>#DIV/0!</v>
      </c>
      <c r="N363" s="284" t="e">
        <f t="shared" si="33"/>
        <v>#DIV/0!</v>
      </c>
      <c r="O363" s="285">
        <f>IF(K363="nio",0,IF(K363&gt;0,VLOOKUP(G363,'3-Productie normen'!A:K,VLOOKUP(K363,'3-Productie normen'!$B$35:$C$41,2,FALSE),FALSE)))/VLOOKUP(B363,'2-Kosten per locatie'!$A$12:$C$14,3,FALSE)</f>
        <v>0</v>
      </c>
      <c r="P363" s="285">
        <f t="shared" si="34"/>
        <v>0</v>
      </c>
      <c r="Q363" s="286"/>
      <c r="S363" s="287">
        <f t="shared" si="30"/>
        <v>1652</v>
      </c>
    </row>
    <row r="364" spans="1:19" ht="14.1" customHeight="1">
      <c r="A364" s="37">
        <v>364</v>
      </c>
      <c r="B364" s="250" t="s">
        <v>37</v>
      </c>
      <c r="C364" s="250" t="s">
        <v>125</v>
      </c>
      <c r="D364" s="211" t="s">
        <v>182</v>
      </c>
      <c r="E364" s="48" t="s">
        <v>612</v>
      </c>
      <c r="F364" s="398" t="s">
        <v>191</v>
      </c>
      <c r="G364" s="265" t="s">
        <v>47</v>
      </c>
      <c r="H364" s="265" t="s">
        <v>192</v>
      </c>
      <c r="I364" s="281">
        <v>11.56</v>
      </c>
      <c r="J364" s="282">
        <f t="shared" si="31"/>
        <v>400</v>
      </c>
      <c r="K364" s="283">
        <v>200</v>
      </c>
      <c r="L364" s="283">
        <v>200</v>
      </c>
      <c r="M364" s="284" t="e">
        <f t="shared" si="32"/>
        <v>#DIV/0!</v>
      </c>
      <c r="N364" s="284" t="e">
        <f t="shared" si="33"/>
        <v>#DIV/0!</v>
      </c>
      <c r="O364" s="285">
        <f>IF(K364="nio",0,IF(K364&gt;0,VLOOKUP(G364,'3-Productie normen'!A:K,VLOOKUP(K364,'3-Productie normen'!$B$35:$C$41,2,FALSE),FALSE)))/VLOOKUP(B364,'2-Kosten per locatie'!$A$12:$C$14,3,FALSE)</f>
        <v>0</v>
      </c>
      <c r="P364" s="285">
        <f t="shared" si="34"/>
        <v>0</v>
      </c>
      <c r="Q364" s="286"/>
      <c r="S364" s="287">
        <f t="shared" si="30"/>
        <v>4624</v>
      </c>
    </row>
    <row r="365" spans="1:19" ht="14.1" customHeight="1">
      <c r="A365" s="37">
        <v>365</v>
      </c>
      <c r="B365" s="250" t="s">
        <v>37</v>
      </c>
      <c r="C365" s="250" t="s">
        <v>125</v>
      </c>
      <c r="D365" s="211" t="s">
        <v>182</v>
      </c>
      <c r="E365" s="48" t="s">
        <v>613</v>
      </c>
      <c r="F365" s="398" t="s">
        <v>258</v>
      </c>
      <c r="G365" s="265" t="s">
        <v>47</v>
      </c>
      <c r="H365" s="265" t="s">
        <v>192</v>
      </c>
      <c r="I365" s="281">
        <v>11.55</v>
      </c>
      <c r="J365" s="282">
        <f t="shared" si="31"/>
        <v>400</v>
      </c>
      <c r="K365" s="283">
        <v>200</v>
      </c>
      <c r="L365" s="283">
        <v>200</v>
      </c>
      <c r="M365" s="284" t="e">
        <f t="shared" si="32"/>
        <v>#DIV/0!</v>
      </c>
      <c r="N365" s="284" t="e">
        <f t="shared" si="33"/>
        <v>#DIV/0!</v>
      </c>
      <c r="O365" s="285">
        <f>IF(K365="nio",0,IF(K365&gt;0,VLOOKUP(G365,'3-Productie normen'!A:K,VLOOKUP(K365,'3-Productie normen'!$B$35:$C$41,2,FALSE),FALSE)))/VLOOKUP(B365,'2-Kosten per locatie'!$A$12:$C$14,3,FALSE)</f>
        <v>0</v>
      </c>
      <c r="P365" s="285">
        <f t="shared" si="34"/>
        <v>0</v>
      </c>
      <c r="Q365" s="286"/>
      <c r="S365" s="287">
        <f t="shared" si="30"/>
        <v>4620</v>
      </c>
    </row>
    <row r="366" spans="1:19" ht="14.1" customHeight="1">
      <c r="A366" s="37">
        <v>366</v>
      </c>
      <c r="B366" s="250" t="s">
        <v>37</v>
      </c>
      <c r="C366" s="250" t="s">
        <v>125</v>
      </c>
      <c r="D366" s="211" t="s">
        <v>182</v>
      </c>
      <c r="E366" s="48" t="s">
        <v>614</v>
      </c>
      <c r="F366" s="398" t="s">
        <v>111</v>
      </c>
      <c r="G366" s="192" t="s">
        <v>64</v>
      </c>
      <c r="H366" s="265" t="s">
        <v>124</v>
      </c>
      <c r="I366" s="281">
        <v>3.54</v>
      </c>
      <c r="J366" s="282">
        <f t="shared" si="31"/>
        <v>0</v>
      </c>
      <c r="K366" s="288" t="s">
        <v>98</v>
      </c>
      <c r="L366" s="283"/>
      <c r="M366" s="284">
        <f t="shared" si="32"/>
        <v>0</v>
      </c>
      <c r="N366" s="284">
        <f t="shared" si="33"/>
        <v>0</v>
      </c>
      <c r="O366" s="285">
        <f>IF(K366="nio",0,IF(K366&gt;0,VLOOKUP(G366,'3-Productie normen'!A:K,VLOOKUP(K366,'3-Productie normen'!$B$35:$C$41,2,FALSE),FALSE)))/VLOOKUP(B366,'2-Kosten per locatie'!$A$12:$C$14,3,FALSE)</f>
        <v>0</v>
      </c>
      <c r="P366" s="285">
        <f t="shared" si="34"/>
        <v>0</v>
      </c>
      <c r="Q366" s="286"/>
      <c r="S366" s="287">
        <f t="shared" si="30"/>
        <v>0</v>
      </c>
    </row>
    <row r="367" spans="1:19" ht="14.1" customHeight="1">
      <c r="A367" s="37">
        <v>367</v>
      </c>
      <c r="B367" s="250" t="s">
        <v>37</v>
      </c>
      <c r="C367" s="250" t="s">
        <v>125</v>
      </c>
      <c r="D367" s="211" t="s">
        <v>182</v>
      </c>
      <c r="E367" s="48" t="s">
        <v>615</v>
      </c>
      <c r="F367" s="398" t="s">
        <v>111</v>
      </c>
      <c r="G367" s="192" t="s">
        <v>64</v>
      </c>
      <c r="H367" s="265" t="s">
        <v>124</v>
      </c>
      <c r="I367" s="281">
        <v>4.3099999999999996</v>
      </c>
      <c r="J367" s="282">
        <f t="shared" si="31"/>
        <v>0</v>
      </c>
      <c r="K367" s="288" t="s">
        <v>98</v>
      </c>
      <c r="L367" s="283"/>
      <c r="M367" s="284">
        <f t="shared" si="32"/>
        <v>0</v>
      </c>
      <c r="N367" s="284">
        <f t="shared" si="33"/>
        <v>0</v>
      </c>
      <c r="O367" s="285">
        <f>IF(K367="nio",0,IF(K367&gt;0,VLOOKUP(G367,'3-Productie normen'!A:K,VLOOKUP(K367,'3-Productie normen'!$B$35:$C$41,2,FALSE),FALSE)))/VLOOKUP(B367,'2-Kosten per locatie'!$A$12:$C$14,3,FALSE)</f>
        <v>0</v>
      </c>
      <c r="P367" s="285">
        <f t="shared" si="34"/>
        <v>0</v>
      </c>
      <c r="Q367" s="286"/>
      <c r="S367" s="287">
        <f t="shared" si="30"/>
        <v>0</v>
      </c>
    </row>
    <row r="368" spans="1:19" ht="14.1" customHeight="1">
      <c r="A368" s="37">
        <v>368</v>
      </c>
      <c r="B368" s="250" t="s">
        <v>37</v>
      </c>
      <c r="C368" s="250" t="s">
        <v>125</v>
      </c>
      <c r="D368" s="211" t="s">
        <v>182</v>
      </c>
      <c r="E368" s="48" t="s">
        <v>616</v>
      </c>
      <c r="F368" s="398" t="s">
        <v>107</v>
      </c>
      <c r="G368" s="192" t="s">
        <v>64</v>
      </c>
      <c r="H368" s="265" t="s">
        <v>124</v>
      </c>
      <c r="I368" s="281">
        <v>7.21</v>
      </c>
      <c r="J368" s="282">
        <f t="shared" si="31"/>
        <v>0</v>
      </c>
      <c r="K368" s="288" t="s">
        <v>98</v>
      </c>
      <c r="L368" s="283"/>
      <c r="M368" s="284">
        <f t="shared" si="32"/>
        <v>0</v>
      </c>
      <c r="N368" s="284">
        <f t="shared" si="33"/>
        <v>0</v>
      </c>
      <c r="O368" s="285">
        <f>IF(K368="nio",0,IF(K368&gt;0,VLOOKUP(G368,'3-Productie normen'!A:K,VLOOKUP(K368,'3-Productie normen'!$B$35:$C$41,2,FALSE),FALSE)))/VLOOKUP(B368,'2-Kosten per locatie'!$A$12:$C$14,3,FALSE)</f>
        <v>0</v>
      </c>
      <c r="P368" s="285">
        <f t="shared" si="34"/>
        <v>0</v>
      </c>
      <c r="Q368" s="286"/>
      <c r="S368" s="287">
        <f t="shared" ref="S368:S431" si="35">J368*I368</f>
        <v>0</v>
      </c>
    </row>
    <row r="369" spans="1:19" ht="14.1" customHeight="1">
      <c r="A369" s="37">
        <v>369</v>
      </c>
      <c r="B369" s="250" t="s">
        <v>37</v>
      </c>
      <c r="C369" s="250" t="s">
        <v>125</v>
      </c>
      <c r="D369" s="211" t="s">
        <v>182</v>
      </c>
      <c r="E369" s="48" t="s">
        <v>617</v>
      </c>
      <c r="F369" s="398" t="s">
        <v>107</v>
      </c>
      <c r="G369" s="192" t="s">
        <v>64</v>
      </c>
      <c r="H369" s="265" t="s">
        <v>124</v>
      </c>
      <c r="I369" s="281">
        <v>15.68</v>
      </c>
      <c r="J369" s="282">
        <f t="shared" si="31"/>
        <v>0</v>
      </c>
      <c r="K369" s="288" t="s">
        <v>98</v>
      </c>
      <c r="L369" s="283"/>
      <c r="M369" s="284">
        <f t="shared" si="32"/>
        <v>0</v>
      </c>
      <c r="N369" s="284">
        <f t="shared" si="33"/>
        <v>0</v>
      </c>
      <c r="O369" s="285">
        <f>IF(K369="nio",0,IF(K369&gt;0,VLOOKUP(G369,'3-Productie normen'!A:K,VLOOKUP(K369,'3-Productie normen'!$B$35:$C$41,2,FALSE),FALSE)))/VLOOKUP(B369,'2-Kosten per locatie'!$A$12:$C$14,3,FALSE)</f>
        <v>0</v>
      </c>
      <c r="P369" s="285">
        <f t="shared" si="34"/>
        <v>0</v>
      </c>
      <c r="Q369" s="286"/>
      <c r="S369" s="287">
        <f t="shared" si="35"/>
        <v>0</v>
      </c>
    </row>
    <row r="370" spans="1:19" ht="14.1" customHeight="1">
      <c r="A370" s="37">
        <v>370</v>
      </c>
      <c r="B370" s="250" t="s">
        <v>37</v>
      </c>
      <c r="C370" s="250" t="s">
        <v>125</v>
      </c>
      <c r="D370" s="211" t="s">
        <v>182</v>
      </c>
      <c r="E370" s="48" t="s">
        <v>618</v>
      </c>
      <c r="F370" s="398" t="s">
        <v>107</v>
      </c>
      <c r="G370" s="192" t="s">
        <v>64</v>
      </c>
      <c r="H370" s="265" t="s">
        <v>124</v>
      </c>
      <c r="I370" s="281">
        <v>15.68</v>
      </c>
      <c r="J370" s="282">
        <f t="shared" si="31"/>
        <v>0</v>
      </c>
      <c r="K370" s="288" t="s">
        <v>98</v>
      </c>
      <c r="L370" s="283"/>
      <c r="M370" s="284">
        <f t="shared" si="32"/>
        <v>0</v>
      </c>
      <c r="N370" s="284">
        <f t="shared" si="33"/>
        <v>0</v>
      </c>
      <c r="O370" s="285">
        <f>IF(K370="nio",0,IF(K370&gt;0,VLOOKUP(G370,'3-Productie normen'!A:K,VLOOKUP(K370,'3-Productie normen'!$B$35:$C$41,2,FALSE),FALSE)))/VLOOKUP(B370,'2-Kosten per locatie'!$A$12:$C$14,3,FALSE)</f>
        <v>0</v>
      </c>
      <c r="P370" s="285">
        <f t="shared" si="34"/>
        <v>0</v>
      </c>
      <c r="Q370" s="286"/>
      <c r="S370" s="287">
        <f t="shared" si="35"/>
        <v>0</v>
      </c>
    </row>
    <row r="371" spans="1:19" ht="14.1" customHeight="1">
      <c r="A371" s="37">
        <v>371</v>
      </c>
      <c r="B371" s="250" t="s">
        <v>37</v>
      </c>
      <c r="C371" s="250" t="s">
        <v>125</v>
      </c>
      <c r="D371" s="211" t="s">
        <v>182</v>
      </c>
      <c r="E371" s="48" t="s">
        <v>619</v>
      </c>
      <c r="F371" s="398" t="s">
        <v>107</v>
      </c>
      <c r="G371" s="192" t="s">
        <v>64</v>
      </c>
      <c r="H371" s="265" t="s">
        <v>124</v>
      </c>
      <c r="I371" s="281">
        <v>7.21</v>
      </c>
      <c r="J371" s="282">
        <f t="shared" si="31"/>
        <v>0</v>
      </c>
      <c r="K371" s="288" t="s">
        <v>98</v>
      </c>
      <c r="L371" s="283"/>
      <c r="M371" s="284">
        <f t="shared" si="32"/>
        <v>0</v>
      </c>
      <c r="N371" s="284">
        <f t="shared" si="33"/>
        <v>0</v>
      </c>
      <c r="O371" s="285">
        <f>IF(K371="nio",0,IF(K371&gt;0,VLOOKUP(G371,'3-Productie normen'!A:K,VLOOKUP(K371,'3-Productie normen'!$B$35:$C$41,2,FALSE),FALSE)))/VLOOKUP(B371,'2-Kosten per locatie'!$A$12:$C$14,3,FALSE)</f>
        <v>0</v>
      </c>
      <c r="P371" s="285">
        <f t="shared" si="34"/>
        <v>0</v>
      </c>
      <c r="Q371" s="286"/>
      <c r="S371" s="287">
        <f t="shared" si="35"/>
        <v>0</v>
      </c>
    </row>
    <row r="372" spans="1:19" ht="14.1" customHeight="1">
      <c r="A372" s="37">
        <v>372</v>
      </c>
      <c r="B372" s="250" t="s">
        <v>37</v>
      </c>
      <c r="C372" s="250" t="s">
        <v>125</v>
      </c>
      <c r="D372" s="211" t="s">
        <v>182</v>
      </c>
      <c r="E372" s="48" t="s">
        <v>620</v>
      </c>
      <c r="F372" s="398" t="s">
        <v>282</v>
      </c>
      <c r="G372" s="265" t="s">
        <v>48</v>
      </c>
      <c r="H372" s="265" t="s">
        <v>122</v>
      </c>
      <c r="I372" s="281">
        <v>937.73</v>
      </c>
      <c r="J372" s="282">
        <f t="shared" si="31"/>
        <v>200</v>
      </c>
      <c r="K372" s="283">
        <v>200</v>
      </c>
      <c r="L372" s="283"/>
      <c r="M372" s="284" t="e">
        <f t="shared" si="32"/>
        <v>#DIV/0!</v>
      </c>
      <c r="N372" s="284">
        <f t="shared" si="33"/>
        <v>0</v>
      </c>
      <c r="O372" s="285">
        <f>IF(K372="nio",0,IF(K372&gt;0,VLOOKUP(G372,'3-Productie normen'!A:K,VLOOKUP(K372,'3-Productie normen'!$B$35:$C$41,2,FALSE),FALSE)))/VLOOKUP(B372,'2-Kosten per locatie'!$A$12:$C$14,3,FALSE)</f>
        <v>0</v>
      </c>
      <c r="P372" s="285">
        <f t="shared" si="34"/>
        <v>0</v>
      </c>
      <c r="Q372" s="286"/>
      <c r="S372" s="287">
        <f t="shared" si="35"/>
        <v>187546</v>
      </c>
    </row>
    <row r="373" spans="1:19" ht="14.1" customHeight="1">
      <c r="A373" s="37">
        <v>373</v>
      </c>
      <c r="B373" s="250" t="s">
        <v>37</v>
      </c>
      <c r="C373" s="250" t="s">
        <v>125</v>
      </c>
      <c r="D373" s="211" t="s">
        <v>182</v>
      </c>
      <c r="E373" s="48" t="s">
        <v>621</v>
      </c>
      <c r="F373" s="398" t="s">
        <v>282</v>
      </c>
      <c r="G373" s="265" t="s">
        <v>48</v>
      </c>
      <c r="H373" s="265" t="s">
        <v>122</v>
      </c>
      <c r="I373" s="281">
        <v>14.83</v>
      </c>
      <c r="J373" s="282">
        <f t="shared" si="31"/>
        <v>200</v>
      </c>
      <c r="K373" s="283">
        <v>200</v>
      </c>
      <c r="L373" s="283"/>
      <c r="M373" s="284" t="e">
        <f t="shared" si="32"/>
        <v>#DIV/0!</v>
      </c>
      <c r="N373" s="284">
        <f t="shared" si="33"/>
        <v>0</v>
      </c>
      <c r="O373" s="285">
        <f>IF(K373="nio",0,IF(K373&gt;0,VLOOKUP(G373,'3-Productie normen'!A:K,VLOOKUP(K373,'3-Productie normen'!$B$35:$C$41,2,FALSE),FALSE)))/VLOOKUP(B373,'2-Kosten per locatie'!$A$12:$C$14,3,FALSE)</f>
        <v>0</v>
      </c>
      <c r="P373" s="285">
        <f t="shared" si="34"/>
        <v>0</v>
      </c>
      <c r="Q373" s="286"/>
      <c r="S373" s="287">
        <f t="shared" si="35"/>
        <v>2966</v>
      </c>
    </row>
    <row r="374" spans="1:19" ht="14.1" customHeight="1">
      <c r="A374" s="37">
        <v>374</v>
      </c>
      <c r="B374" s="250" t="s">
        <v>37</v>
      </c>
      <c r="C374" s="250" t="s">
        <v>125</v>
      </c>
      <c r="D374" s="211" t="s">
        <v>182</v>
      </c>
      <c r="E374" s="48" t="s">
        <v>622</v>
      </c>
      <c r="F374" s="398" t="s">
        <v>118</v>
      </c>
      <c r="G374" s="265" t="s">
        <v>57</v>
      </c>
      <c r="H374" s="265" t="s">
        <v>124</v>
      </c>
      <c r="I374" s="281">
        <v>12.74</v>
      </c>
      <c r="J374" s="282">
        <f t="shared" si="31"/>
        <v>200</v>
      </c>
      <c r="K374" s="283">
        <v>200</v>
      </c>
      <c r="L374" s="283"/>
      <c r="M374" s="284" t="e">
        <f t="shared" si="32"/>
        <v>#DIV/0!</v>
      </c>
      <c r="N374" s="284">
        <f t="shared" si="33"/>
        <v>0</v>
      </c>
      <c r="O374" s="285">
        <f>IF(K374="nio",0,IF(K374&gt;0,VLOOKUP(G374,'3-Productie normen'!A:K,VLOOKUP(K374,'3-Productie normen'!$B$35:$C$41,2,FALSE),FALSE)))/VLOOKUP(B374,'2-Kosten per locatie'!$A$12:$C$14,3,FALSE)</f>
        <v>0</v>
      </c>
      <c r="P374" s="285">
        <f t="shared" si="34"/>
        <v>0</v>
      </c>
      <c r="Q374" s="286"/>
      <c r="S374" s="287">
        <f t="shared" si="35"/>
        <v>2548</v>
      </c>
    </row>
    <row r="375" spans="1:19" ht="14.1" customHeight="1">
      <c r="A375" s="37">
        <v>375</v>
      </c>
      <c r="B375" s="250" t="s">
        <v>37</v>
      </c>
      <c r="C375" s="250" t="s">
        <v>125</v>
      </c>
      <c r="D375" s="211" t="s">
        <v>182</v>
      </c>
      <c r="E375" s="48" t="s">
        <v>193</v>
      </c>
      <c r="F375" s="398" t="s">
        <v>297</v>
      </c>
      <c r="G375" s="192" t="s">
        <v>64</v>
      </c>
      <c r="H375" s="265" t="s">
        <v>298</v>
      </c>
      <c r="I375" s="281">
        <v>12.6</v>
      </c>
      <c r="J375" s="282">
        <f t="shared" si="31"/>
        <v>0</v>
      </c>
      <c r="K375" s="288" t="s">
        <v>98</v>
      </c>
      <c r="L375" s="283"/>
      <c r="M375" s="284">
        <f t="shared" si="32"/>
        <v>0</v>
      </c>
      <c r="N375" s="284">
        <f t="shared" si="33"/>
        <v>0</v>
      </c>
      <c r="O375" s="285">
        <f>IF(K375="nio",0,IF(K375&gt;0,VLOOKUP(G375,'3-Productie normen'!A:K,VLOOKUP(K375,'3-Productie normen'!$B$35:$C$41,2,FALSE),FALSE)))/VLOOKUP(B375,'2-Kosten per locatie'!$A$12:$C$14,3,FALSE)</f>
        <v>0</v>
      </c>
      <c r="P375" s="285">
        <f t="shared" si="34"/>
        <v>0</v>
      </c>
      <c r="Q375" s="286"/>
      <c r="S375" s="287">
        <f t="shared" si="35"/>
        <v>0</v>
      </c>
    </row>
    <row r="376" spans="1:19" ht="14.1" customHeight="1">
      <c r="A376" s="37">
        <v>376</v>
      </c>
      <c r="B376" s="250" t="s">
        <v>37</v>
      </c>
      <c r="C376" s="250" t="s">
        <v>125</v>
      </c>
      <c r="D376" s="211" t="s">
        <v>182</v>
      </c>
      <c r="E376" s="48" t="s">
        <v>194</v>
      </c>
      <c r="F376" s="398" t="s">
        <v>282</v>
      </c>
      <c r="G376" s="265" t="s">
        <v>48</v>
      </c>
      <c r="H376" s="265" t="s">
        <v>122</v>
      </c>
      <c r="I376" s="281">
        <v>14.83</v>
      </c>
      <c r="J376" s="282">
        <f t="shared" si="31"/>
        <v>200</v>
      </c>
      <c r="K376" s="283">
        <v>200</v>
      </c>
      <c r="L376" s="283"/>
      <c r="M376" s="284" t="e">
        <f t="shared" si="32"/>
        <v>#DIV/0!</v>
      </c>
      <c r="N376" s="284">
        <f t="shared" si="33"/>
        <v>0</v>
      </c>
      <c r="O376" s="285">
        <f>IF(K376="nio",0,IF(K376&gt;0,VLOOKUP(G376,'3-Productie normen'!A:K,VLOOKUP(K376,'3-Productie normen'!$B$35:$C$41,2,FALSE),FALSE)))/VLOOKUP(B376,'2-Kosten per locatie'!$A$12:$C$14,3,FALSE)</f>
        <v>0</v>
      </c>
      <c r="P376" s="285">
        <f t="shared" si="34"/>
        <v>0</v>
      </c>
      <c r="Q376" s="286"/>
      <c r="S376" s="287">
        <f t="shared" si="35"/>
        <v>2966</v>
      </c>
    </row>
    <row r="377" spans="1:19" ht="14.1" customHeight="1">
      <c r="A377" s="37">
        <v>377</v>
      </c>
      <c r="B377" s="250" t="s">
        <v>37</v>
      </c>
      <c r="C377" s="250" t="s">
        <v>125</v>
      </c>
      <c r="D377" s="211" t="s">
        <v>182</v>
      </c>
      <c r="E377" s="48" t="s">
        <v>195</v>
      </c>
      <c r="F377" s="398" t="s">
        <v>118</v>
      </c>
      <c r="G377" s="265" t="s">
        <v>57</v>
      </c>
      <c r="H377" s="265" t="s">
        <v>124</v>
      </c>
      <c r="I377" s="281">
        <v>12.74</v>
      </c>
      <c r="J377" s="282">
        <f t="shared" si="31"/>
        <v>200</v>
      </c>
      <c r="K377" s="283">
        <v>200</v>
      </c>
      <c r="L377" s="283"/>
      <c r="M377" s="284" t="e">
        <f t="shared" si="32"/>
        <v>#DIV/0!</v>
      </c>
      <c r="N377" s="284">
        <f t="shared" si="33"/>
        <v>0</v>
      </c>
      <c r="O377" s="285">
        <f>IF(K377="nio",0,IF(K377&gt;0,VLOOKUP(G377,'3-Productie normen'!A:K,VLOOKUP(K377,'3-Productie normen'!$B$35:$C$41,2,FALSE),FALSE)))/VLOOKUP(B377,'2-Kosten per locatie'!$A$12:$C$14,3,FALSE)</f>
        <v>0</v>
      </c>
      <c r="P377" s="285">
        <f t="shared" si="34"/>
        <v>0</v>
      </c>
      <c r="Q377" s="286"/>
      <c r="S377" s="287">
        <f t="shared" si="35"/>
        <v>2548</v>
      </c>
    </row>
    <row r="378" spans="1:19" ht="14.1" customHeight="1">
      <c r="A378" s="37">
        <v>378</v>
      </c>
      <c r="B378" s="250" t="s">
        <v>37</v>
      </c>
      <c r="C378" s="250" t="s">
        <v>125</v>
      </c>
      <c r="D378" s="211" t="s">
        <v>182</v>
      </c>
      <c r="E378" s="48" t="s">
        <v>190</v>
      </c>
      <c r="F378" s="398" t="s">
        <v>297</v>
      </c>
      <c r="G378" s="192" t="s">
        <v>64</v>
      </c>
      <c r="H378" s="265" t="s">
        <v>298</v>
      </c>
      <c r="I378" s="281">
        <v>12.66</v>
      </c>
      <c r="J378" s="282">
        <f t="shared" si="31"/>
        <v>0</v>
      </c>
      <c r="K378" s="288" t="s">
        <v>98</v>
      </c>
      <c r="L378" s="283"/>
      <c r="M378" s="284">
        <f t="shared" si="32"/>
        <v>0</v>
      </c>
      <c r="N378" s="284">
        <f t="shared" si="33"/>
        <v>0</v>
      </c>
      <c r="O378" s="285">
        <f>IF(K378="nio",0,IF(K378&gt;0,VLOOKUP(G378,'3-Productie normen'!A:K,VLOOKUP(K378,'3-Productie normen'!$B$35:$C$41,2,FALSE),FALSE)))/VLOOKUP(B378,'2-Kosten per locatie'!$A$12:$C$14,3,FALSE)</f>
        <v>0</v>
      </c>
      <c r="P378" s="285">
        <f t="shared" si="34"/>
        <v>0</v>
      </c>
      <c r="Q378" s="286"/>
      <c r="S378" s="287">
        <f t="shared" si="35"/>
        <v>0</v>
      </c>
    </row>
    <row r="379" spans="1:19" ht="14.1" customHeight="1">
      <c r="A379" s="37">
        <v>379</v>
      </c>
      <c r="B379" s="250" t="s">
        <v>37</v>
      </c>
      <c r="C379" s="250" t="s">
        <v>125</v>
      </c>
      <c r="D379" s="211" t="s">
        <v>182</v>
      </c>
      <c r="E379" s="48" t="s">
        <v>197</v>
      </c>
      <c r="F379" s="398" t="s">
        <v>118</v>
      </c>
      <c r="G379" s="265" t="s">
        <v>57</v>
      </c>
      <c r="H379" s="265" t="s">
        <v>124</v>
      </c>
      <c r="I379" s="281">
        <v>13.39</v>
      </c>
      <c r="J379" s="282">
        <f t="shared" si="31"/>
        <v>200</v>
      </c>
      <c r="K379" s="283">
        <v>200</v>
      </c>
      <c r="L379" s="283"/>
      <c r="M379" s="284" t="e">
        <f t="shared" si="32"/>
        <v>#DIV/0!</v>
      </c>
      <c r="N379" s="284">
        <f t="shared" si="33"/>
        <v>0</v>
      </c>
      <c r="O379" s="285">
        <f>IF(K379="nio",0,IF(K379&gt;0,VLOOKUP(G379,'3-Productie normen'!A:K,VLOOKUP(K379,'3-Productie normen'!$B$35:$C$41,2,FALSE),FALSE)))/VLOOKUP(B379,'2-Kosten per locatie'!$A$12:$C$14,3,FALSE)</f>
        <v>0</v>
      </c>
      <c r="P379" s="285">
        <f t="shared" si="34"/>
        <v>0</v>
      </c>
      <c r="Q379" s="286"/>
      <c r="S379" s="287">
        <f t="shared" si="35"/>
        <v>2678</v>
      </c>
    </row>
    <row r="380" spans="1:19" ht="14.1" customHeight="1">
      <c r="A380" s="37">
        <v>380</v>
      </c>
      <c r="B380" s="250" t="s">
        <v>37</v>
      </c>
      <c r="C380" s="250" t="s">
        <v>125</v>
      </c>
      <c r="D380" s="211" t="s">
        <v>182</v>
      </c>
      <c r="E380" s="48" t="s">
        <v>199</v>
      </c>
      <c r="F380" s="398" t="s">
        <v>118</v>
      </c>
      <c r="G380" s="265" t="s">
        <v>57</v>
      </c>
      <c r="H380" s="265" t="s">
        <v>124</v>
      </c>
      <c r="I380" s="281">
        <v>9.89</v>
      </c>
      <c r="J380" s="282">
        <f t="shared" si="31"/>
        <v>200</v>
      </c>
      <c r="K380" s="283">
        <v>200</v>
      </c>
      <c r="L380" s="283"/>
      <c r="M380" s="284" t="e">
        <f t="shared" si="32"/>
        <v>#DIV/0!</v>
      </c>
      <c r="N380" s="284">
        <f t="shared" si="33"/>
        <v>0</v>
      </c>
      <c r="O380" s="285">
        <f>IF(K380="nio",0,IF(K380&gt;0,VLOOKUP(G380,'3-Productie normen'!A:K,VLOOKUP(K380,'3-Productie normen'!$B$35:$C$41,2,FALSE),FALSE)))/VLOOKUP(B380,'2-Kosten per locatie'!$A$12:$C$14,3,FALSE)</f>
        <v>0</v>
      </c>
      <c r="P380" s="285">
        <f t="shared" si="34"/>
        <v>0</v>
      </c>
      <c r="Q380" s="286"/>
      <c r="S380" s="287">
        <f t="shared" si="35"/>
        <v>1978</v>
      </c>
    </row>
    <row r="381" spans="1:19" ht="14.1" customHeight="1">
      <c r="A381" s="37">
        <v>381</v>
      </c>
      <c r="B381" s="250" t="s">
        <v>37</v>
      </c>
      <c r="C381" s="250" t="s">
        <v>125</v>
      </c>
      <c r="D381" s="211" t="s">
        <v>182</v>
      </c>
      <c r="E381" s="48" t="s">
        <v>229</v>
      </c>
      <c r="F381" s="398" t="s">
        <v>118</v>
      </c>
      <c r="G381" s="265" t="s">
        <v>57</v>
      </c>
      <c r="H381" s="265" t="s">
        <v>124</v>
      </c>
      <c r="I381" s="281">
        <v>13.39</v>
      </c>
      <c r="J381" s="282">
        <f t="shared" si="31"/>
        <v>200</v>
      </c>
      <c r="K381" s="283">
        <v>200</v>
      </c>
      <c r="L381" s="283"/>
      <c r="M381" s="284" t="e">
        <f t="shared" si="32"/>
        <v>#DIV/0!</v>
      </c>
      <c r="N381" s="284">
        <f t="shared" si="33"/>
        <v>0</v>
      </c>
      <c r="O381" s="285">
        <f>IF(K381="nio",0,IF(K381&gt;0,VLOOKUP(G381,'3-Productie normen'!A:K,VLOOKUP(K381,'3-Productie normen'!$B$35:$C$41,2,FALSE),FALSE)))/VLOOKUP(B381,'2-Kosten per locatie'!$A$12:$C$14,3,FALSE)</f>
        <v>0</v>
      </c>
      <c r="P381" s="285">
        <f t="shared" si="34"/>
        <v>0</v>
      </c>
      <c r="Q381" s="286"/>
      <c r="S381" s="287">
        <f t="shared" si="35"/>
        <v>2678</v>
      </c>
    </row>
    <row r="382" spans="1:19" ht="14.1" customHeight="1">
      <c r="A382" s="37">
        <v>382</v>
      </c>
      <c r="B382" s="250" t="s">
        <v>37</v>
      </c>
      <c r="C382" s="250" t="s">
        <v>125</v>
      </c>
      <c r="D382" s="211" t="s">
        <v>182</v>
      </c>
      <c r="E382" s="48" t="s">
        <v>306</v>
      </c>
      <c r="F382" s="398" t="s">
        <v>118</v>
      </c>
      <c r="G382" s="265" t="s">
        <v>57</v>
      </c>
      <c r="H382" s="265" t="s">
        <v>124</v>
      </c>
      <c r="I382" s="281">
        <v>9.91</v>
      </c>
      <c r="J382" s="282">
        <f t="shared" si="31"/>
        <v>200</v>
      </c>
      <c r="K382" s="283">
        <v>200</v>
      </c>
      <c r="L382" s="283"/>
      <c r="M382" s="284" t="e">
        <f t="shared" si="32"/>
        <v>#DIV/0!</v>
      </c>
      <c r="N382" s="284">
        <f t="shared" si="33"/>
        <v>0</v>
      </c>
      <c r="O382" s="285">
        <f>IF(K382="nio",0,IF(K382&gt;0,VLOOKUP(G382,'3-Productie normen'!A:K,VLOOKUP(K382,'3-Productie normen'!$B$35:$C$41,2,FALSE),FALSE)))/VLOOKUP(B382,'2-Kosten per locatie'!$A$12:$C$14,3,FALSE)</f>
        <v>0</v>
      </c>
      <c r="P382" s="285">
        <f t="shared" si="34"/>
        <v>0</v>
      </c>
      <c r="Q382" s="286"/>
      <c r="S382" s="287">
        <f t="shared" si="35"/>
        <v>1982</v>
      </c>
    </row>
    <row r="383" spans="1:19" ht="14.1" customHeight="1">
      <c r="A383" s="37">
        <v>383</v>
      </c>
      <c r="B383" s="250" t="s">
        <v>37</v>
      </c>
      <c r="C383" s="250" t="s">
        <v>125</v>
      </c>
      <c r="D383" s="211" t="s">
        <v>182</v>
      </c>
      <c r="E383" s="48" t="s">
        <v>347</v>
      </c>
      <c r="F383" s="398" t="s">
        <v>282</v>
      </c>
      <c r="G383" s="265" t="s">
        <v>48</v>
      </c>
      <c r="H383" s="265" t="s">
        <v>122</v>
      </c>
      <c r="I383" s="281">
        <v>34.6</v>
      </c>
      <c r="J383" s="282">
        <f t="shared" si="31"/>
        <v>200</v>
      </c>
      <c r="K383" s="283">
        <v>200</v>
      </c>
      <c r="L383" s="283"/>
      <c r="M383" s="284" t="e">
        <f t="shared" si="32"/>
        <v>#DIV/0!</v>
      </c>
      <c r="N383" s="284">
        <f t="shared" si="33"/>
        <v>0</v>
      </c>
      <c r="O383" s="285">
        <f>IF(K383="nio",0,IF(K383&gt;0,VLOOKUP(G383,'3-Productie normen'!A:K,VLOOKUP(K383,'3-Productie normen'!$B$35:$C$41,2,FALSE),FALSE)))/VLOOKUP(B383,'2-Kosten per locatie'!$A$12:$C$14,3,FALSE)</f>
        <v>0</v>
      </c>
      <c r="P383" s="285">
        <f t="shared" si="34"/>
        <v>0</v>
      </c>
      <c r="Q383" s="286"/>
      <c r="S383" s="287">
        <f t="shared" si="35"/>
        <v>6920</v>
      </c>
    </row>
    <row r="384" spans="1:19" ht="14.1" customHeight="1">
      <c r="A384" s="37">
        <v>384</v>
      </c>
      <c r="B384" s="250" t="s">
        <v>37</v>
      </c>
      <c r="C384" s="250" t="s">
        <v>125</v>
      </c>
      <c r="D384" s="211" t="s">
        <v>182</v>
      </c>
      <c r="E384" s="48" t="s">
        <v>200</v>
      </c>
      <c r="F384" s="398" t="s">
        <v>282</v>
      </c>
      <c r="G384" s="265" t="s">
        <v>48</v>
      </c>
      <c r="H384" s="265" t="s">
        <v>122</v>
      </c>
      <c r="I384" s="281">
        <v>16.29</v>
      </c>
      <c r="J384" s="282">
        <f t="shared" si="31"/>
        <v>200</v>
      </c>
      <c r="K384" s="283">
        <v>200</v>
      </c>
      <c r="L384" s="283"/>
      <c r="M384" s="284" t="e">
        <f t="shared" si="32"/>
        <v>#DIV/0!</v>
      </c>
      <c r="N384" s="284">
        <f t="shared" si="33"/>
        <v>0</v>
      </c>
      <c r="O384" s="285">
        <f>IF(K384="nio",0,IF(K384&gt;0,VLOOKUP(G384,'3-Productie normen'!A:K,VLOOKUP(K384,'3-Productie normen'!$B$35:$C$41,2,FALSE),FALSE)))/VLOOKUP(B384,'2-Kosten per locatie'!$A$12:$C$14,3,FALSE)</f>
        <v>0</v>
      </c>
      <c r="P384" s="285">
        <f t="shared" si="34"/>
        <v>0</v>
      </c>
      <c r="Q384" s="286"/>
      <c r="S384" s="287">
        <f t="shared" si="35"/>
        <v>3258</v>
      </c>
    </row>
    <row r="385" spans="1:19" ht="14.1" customHeight="1">
      <c r="A385" s="37">
        <v>385</v>
      </c>
      <c r="B385" s="250" t="s">
        <v>37</v>
      </c>
      <c r="C385" s="250" t="s">
        <v>125</v>
      </c>
      <c r="D385" s="211" t="s">
        <v>182</v>
      </c>
      <c r="E385" s="48" t="s">
        <v>202</v>
      </c>
      <c r="F385" s="398" t="s">
        <v>303</v>
      </c>
      <c r="G385" s="265" t="s">
        <v>57</v>
      </c>
      <c r="H385" s="265" t="s">
        <v>123</v>
      </c>
      <c r="I385" s="281">
        <v>66.98</v>
      </c>
      <c r="J385" s="282">
        <f t="shared" si="31"/>
        <v>200</v>
      </c>
      <c r="K385" s="283">
        <v>200</v>
      </c>
      <c r="L385" s="283"/>
      <c r="M385" s="284" t="e">
        <f t="shared" si="32"/>
        <v>#DIV/0!</v>
      </c>
      <c r="N385" s="284">
        <f t="shared" si="33"/>
        <v>0</v>
      </c>
      <c r="O385" s="285">
        <f>IF(K385="nio",0,IF(K385&gt;0,VLOOKUP(G385,'3-Productie normen'!A:K,VLOOKUP(K385,'3-Productie normen'!$B$35:$C$41,2,FALSE),FALSE)))/VLOOKUP(B385,'2-Kosten per locatie'!$A$12:$C$14,3,FALSE)</f>
        <v>0</v>
      </c>
      <c r="P385" s="285">
        <f t="shared" si="34"/>
        <v>0</v>
      </c>
      <c r="Q385" s="286"/>
      <c r="S385" s="287">
        <f t="shared" si="35"/>
        <v>13396</v>
      </c>
    </row>
    <row r="386" spans="1:19" ht="14.1" customHeight="1">
      <c r="A386" s="37">
        <v>386</v>
      </c>
      <c r="B386" s="250" t="s">
        <v>37</v>
      </c>
      <c r="C386" s="250" t="s">
        <v>125</v>
      </c>
      <c r="D386" s="211" t="s">
        <v>623</v>
      </c>
      <c r="E386" s="48" t="s">
        <v>204</v>
      </c>
      <c r="F386" s="398" t="s">
        <v>114</v>
      </c>
      <c r="G386" s="192" t="s">
        <v>64</v>
      </c>
      <c r="H386" s="265" t="s">
        <v>124</v>
      </c>
      <c r="I386" s="281">
        <v>3.72</v>
      </c>
      <c r="J386" s="282">
        <f t="shared" si="31"/>
        <v>0</v>
      </c>
      <c r="K386" s="283" t="s">
        <v>98</v>
      </c>
      <c r="L386" s="283"/>
      <c r="M386" s="284">
        <f t="shared" si="32"/>
        <v>0</v>
      </c>
      <c r="N386" s="284">
        <f t="shared" si="33"/>
        <v>0</v>
      </c>
      <c r="O386" s="285">
        <f>IF(K386="nio",0,IF(K386&gt;0,VLOOKUP(G386,'3-Productie normen'!A:K,VLOOKUP(K386,'3-Productie normen'!$B$35:$C$41,2,FALSE),FALSE)))/VLOOKUP(B386,'2-Kosten per locatie'!$A$12:$C$14,3,FALSE)</f>
        <v>0</v>
      </c>
      <c r="P386" s="285">
        <f t="shared" si="34"/>
        <v>0</v>
      </c>
      <c r="Q386" s="286"/>
      <c r="S386" s="287">
        <f t="shared" si="35"/>
        <v>0</v>
      </c>
    </row>
    <row r="387" spans="1:19" ht="14.1" customHeight="1">
      <c r="A387" s="37">
        <v>387</v>
      </c>
      <c r="B387" s="250" t="s">
        <v>37</v>
      </c>
      <c r="C387" s="250" t="s">
        <v>125</v>
      </c>
      <c r="D387" s="211" t="s">
        <v>623</v>
      </c>
      <c r="E387" s="48" t="s">
        <v>205</v>
      </c>
      <c r="F387" s="398" t="s">
        <v>469</v>
      </c>
      <c r="G387" s="265" t="s">
        <v>59</v>
      </c>
      <c r="H387" s="265" t="s">
        <v>122</v>
      </c>
      <c r="I387" s="281">
        <v>67.89</v>
      </c>
      <c r="J387" s="282">
        <f t="shared" si="31"/>
        <v>200</v>
      </c>
      <c r="K387" s="283">
        <v>200</v>
      </c>
      <c r="L387" s="283"/>
      <c r="M387" s="284" t="e">
        <f t="shared" si="32"/>
        <v>#DIV/0!</v>
      </c>
      <c r="N387" s="284">
        <f t="shared" si="33"/>
        <v>0</v>
      </c>
      <c r="O387" s="285">
        <f>IF(K387="nio",0,IF(K387&gt;0,VLOOKUP(G387,'3-Productie normen'!A:K,VLOOKUP(K387,'3-Productie normen'!$B$35:$C$41,2,FALSE),FALSE)))/VLOOKUP(B387,'2-Kosten per locatie'!$A$12:$C$14,3,FALSE)</f>
        <v>0</v>
      </c>
      <c r="P387" s="285">
        <f t="shared" si="34"/>
        <v>0</v>
      </c>
      <c r="Q387" s="286"/>
      <c r="S387" s="287">
        <f t="shared" si="35"/>
        <v>13578</v>
      </c>
    </row>
    <row r="388" spans="1:19" ht="14.1" customHeight="1">
      <c r="A388" s="37">
        <v>388</v>
      </c>
      <c r="B388" s="250" t="s">
        <v>37</v>
      </c>
      <c r="C388" s="250" t="s">
        <v>125</v>
      </c>
      <c r="D388" s="211" t="s">
        <v>623</v>
      </c>
      <c r="E388" s="48" t="s">
        <v>206</v>
      </c>
      <c r="F388" s="398" t="s">
        <v>624</v>
      </c>
      <c r="G388" s="265" t="s">
        <v>53</v>
      </c>
      <c r="H388" s="265" t="s">
        <v>122</v>
      </c>
      <c r="I388" s="281">
        <v>43.95</v>
      </c>
      <c r="J388" s="282">
        <f t="shared" si="31"/>
        <v>200</v>
      </c>
      <c r="K388" s="283">
        <v>200</v>
      </c>
      <c r="L388" s="283"/>
      <c r="M388" s="284" t="e">
        <f t="shared" si="32"/>
        <v>#DIV/0!</v>
      </c>
      <c r="N388" s="284">
        <f t="shared" si="33"/>
        <v>0</v>
      </c>
      <c r="O388" s="285">
        <f>IF(K388="nio",0,IF(K388&gt;0,VLOOKUP(G388,'3-Productie normen'!A:K,VLOOKUP(K388,'3-Productie normen'!$B$35:$C$41,2,FALSE),FALSE)))/VLOOKUP(B388,'2-Kosten per locatie'!$A$12:$C$14,3,FALSE)</f>
        <v>0</v>
      </c>
      <c r="P388" s="285">
        <f t="shared" si="34"/>
        <v>0</v>
      </c>
      <c r="Q388" s="286"/>
      <c r="S388" s="287">
        <f t="shared" si="35"/>
        <v>8790</v>
      </c>
    </row>
    <row r="389" spans="1:19" ht="14.1" customHeight="1">
      <c r="A389" s="37">
        <v>389</v>
      </c>
      <c r="B389" s="250" t="s">
        <v>37</v>
      </c>
      <c r="C389" s="250" t="s">
        <v>125</v>
      </c>
      <c r="D389" s="211" t="s">
        <v>623</v>
      </c>
      <c r="E389" s="48" t="s">
        <v>207</v>
      </c>
      <c r="F389" s="398" t="s">
        <v>78</v>
      </c>
      <c r="G389" s="265" t="s">
        <v>46</v>
      </c>
      <c r="H389" s="265" t="s">
        <v>122</v>
      </c>
      <c r="I389" s="281">
        <v>44.36</v>
      </c>
      <c r="J389" s="282">
        <f t="shared" si="31"/>
        <v>80</v>
      </c>
      <c r="K389" s="283">
        <v>80</v>
      </c>
      <c r="L389" s="283"/>
      <c r="M389" s="284" t="e">
        <f t="shared" si="32"/>
        <v>#DIV/0!</v>
      </c>
      <c r="N389" s="284">
        <f t="shared" si="33"/>
        <v>0</v>
      </c>
      <c r="O389" s="285">
        <f>IF(K389="nio",0,IF(K389&gt;0,VLOOKUP(G389,'3-Productie normen'!A:K,VLOOKUP(K389,'3-Productie normen'!$B$35:$C$41,2,FALSE),FALSE)))/VLOOKUP(B389,'2-Kosten per locatie'!$A$12:$C$14,3,FALSE)</f>
        <v>0</v>
      </c>
      <c r="P389" s="285">
        <f t="shared" si="34"/>
        <v>0</v>
      </c>
      <c r="Q389" s="286"/>
      <c r="S389" s="287">
        <f t="shared" si="35"/>
        <v>3548.8</v>
      </c>
    </row>
    <row r="390" spans="1:19" ht="14.1" customHeight="1">
      <c r="A390" s="37">
        <v>390</v>
      </c>
      <c r="B390" s="250" t="s">
        <v>37</v>
      </c>
      <c r="C390" s="250" t="s">
        <v>125</v>
      </c>
      <c r="D390" s="211" t="s">
        <v>623</v>
      </c>
      <c r="E390" s="48" t="s">
        <v>209</v>
      </c>
      <c r="F390" s="398" t="s">
        <v>474</v>
      </c>
      <c r="G390" s="265" t="s">
        <v>59</v>
      </c>
      <c r="H390" s="265" t="s">
        <v>122</v>
      </c>
      <c r="I390" s="281">
        <v>88.31</v>
      </c>
      <c r="J390" s="282">
        <f t="shared" si="31"/>
        <v>200</v>
      </c>
      <c r="K390" s="283">
        <v>200</v>
      </c>
      <c r="L390" s="283"/>
      <c r="M390" s="284" t="e">
        <f t="shared" si="32"/>
        <v>#DIV/0!</v>
      </c>
      <c r="N390" s="284">
        <f t="shared" si="33"/>
        <v>0</v>
      </c>
      <c r="O390" s="285">
        <f>IF(K390="nio",0,IF(K390&gt;0,VLOOKUP(G390,'3-Productie normen'!A:K,VLOOKUP(K390,'3-Productie normen'!$B$35:$C$41,2,FALSE),FALSE)))/VLOOKUP(B390,'2-Kosten per locatie'!$A$12:$C$14,3,FALSE)</f>
        <v>0</v>
      </c>
      <c r="P390" s="285">
        <f t="shared" si="34"/>
        <v>0</v>
      </c>
      <c r="Q390" s="286"/>
      <c r="S390" s="287">
        <f t="shared" si="35"/>
        <v>17662</v>
      </c>
    </row>
    <row r="391" spans="1:19" ht="14.1" customHeight="1">
      <c r="A391" s="37">
        <v>391</v>
      </c>
      <c r="B391" s="250" t="s">
        <v>37</v>
      </c>
      <c r="C391" s="250" t="s">
        <v>125</v>
      </c>
      <c r="D391" s="211" t="s">
        <v>623</v>
      </c>
      <c r="E391" s="48" t="s">
        <v>210</v>
      </c>
      <c r="F391" s="398" t="s">
        <v>625</v>
      </c>
      <c r="G391" s="192" t="s">
        <v>64</v>
      </c>
      <c r="H391" s="265" t="s">
        <v>124</v>
      </c>
      <c r="I391" s="281">
        <v>21.46</v>
      </c>
      <c r="J391" s="282">
        <f t="shared" si="31"/>
        <v>0</v>
      </c>
      <c r="K391" s="283" t="s">
        <v>98</v>
      </c>
      <c r="L391" s="283"/>
      <c r="M391" s="284">
        <f t="shared" si="32"/>
        <v>0</v>
      </c>
      <c r="N391" s="284">
        <f t="shared" si="33"/>
        <v>0</v>
      </c>
      <c r="O391" s="285">
        <f>IF(K391="nio",0,IF(K391&gt;0,VLOOKUP(G391,'3-Productie normen'!A:K,VLOOKUP(K391,'3-Productie normen'!$B$35:$C$41,2,FALSE),FALSE)))/VLOOKUP(B391,'2-Kosten per locatie'!$A$12:$C$14,3,FALSE)</f>
        <v>0</v>
      </c>
      <c r="P391" s="285">
        <f t="shared" si="34"/>
        <v>0</v>
      </c>
      <c r="Q391" s="286"/>
      <c r="S391" s="287">
        <f t="shared" si="35"/>
        <v>0</v>
      </c>
    </row>
    <row r="392" spans="1:19" ht="14.1" customHeight="1">
      <c r="A392" s="37">
        <v>392</v>
      </c>
      <c r="B392" s="250" t="s">
        <v>37</v>
      </c>
      <c r="C392" s="250" t="s">
        <v>125</v>
      </c>
      <c r="D392" s="211" t="s">
        <v>623</v>
      </c>
      <c r="E392" s="48" t="s">
        <v>212</v>
      </c>
      <c r="F392" s="398" t="s">
        <v>626</v>
      </c>
      <c r="G392" s="265" t="s">
        <v>60</v>
      </c>
      <c r="H392" s="265" t="s">
        <v>122</v>
      </c>
      <c r="I392" s="281">
        <v>96.67</v>
      </c>
      <c r="J392" s="282">
        <f t="shared" si="31"/>
        <v>200</v>
      </c>
      <c r="K392" s="283">
        <v>200</v>
      </c>
      <c r="L392" s="283"/>
      <c r="M392" s="284" t="e">
        <f t="shared" si="32"/>
        <v>#DIV/0!</v>
      </c>
      <c r="N392" s="284">
        <f t="shared" si="33"/>
        <v>0</v>
      </c>
      <c r="O392" s="285">
        <f>IF(K392="nio",0,IF(K392&gt;0,VLOOKUP(G392,'3-Productie normen'!A:K,VLOOKUP(K392,'3-Productie normen'!$B$35:$C$41,2,FALSE),FALSE)))/VLOOKUP(B392,'2-Kosten per locatie'!$A$12:$C$14,3,FALSE)</f>
        <v>0</v>
      </c>
      <c r="P392" s="285">
        <f t="shared" si="34"/>
        <v>0</v>
      </c>
      <c r="Q392" s="286"/>
      <c r="S392" s="287">
        <f t="shared" si="35"/>
        <v>19334</v>
      </c>
    </row>
    <row r="393" spans="1:19" ht="14.1" customHeight="1">
      <c r="A393" s="37">
        <v>393</v>
      </c>
      <c r="B393" s="250" t="s">
        <v>37</v>
      </c>
      <c r="C393" s="250" t="s">
        <v>125</v>
      </c>
      <c r="D393" s="211" t="s">
        <v>623</v>
      </c>
      <c r="E393" s="48" t="s">
        <v>214</v>
      </c>
      <c r="F393" s="398" t="s">
        <v>626</v>
      </c>
      <c r="G393" s="265" t="s">
        <v>60</v>
      </c>
      <c r="H393" s="265" t="s">
        <v>122</v>
      </c>
      <c r="I393" s="281">
        <v>104.92</v>
      </c>
      <c r="J393" s="282">
        <f t="shared" si="31"/>
        <v>200</v>
      </c>
      <c r="K393" s="283">
        <v>200</v>
      </c>
      <c r="L393" s="283"/>
      <c r="M393" s="284" t="e">
        <f t="shared" si="32"/>
        <v>#DIV/0!</v>
      </c>
      <c r="N393" s="284">
        <f t="shared" si="33"/>
        <v>0</v>
      </c>
      <c r="O393" s="285">
        <f>IF(K393="nio",0,IF(K393&gt;0,VLOOKUP(G393,'3-Productie normen'!A:K,VLOOKUP(K393,'3-Productie normen'!$B$35:$C$41,2,FALSE),FALSE)))/VLOOKUP(B393,'2-Kosten per locatie'!$A$12:$C$14,3,FALSE)</f>
        <v>0</v>
      </c>
      <c r="P393" s="285">
        <f t="shared" si="34"/>
        <v>0</v>
      </c>
      <c r="Q393" s="286"/>
      <c r="S393" s="287">
        <f t="shared" si="35"/>
        <v>20984</v>
      </c>
    </row>
    <row r="394" spans="1:19" ht="14.1" customHeight="1">
      <c r="A394" s="37">
        <v>394</v>
      </c>
      <c r="B394" s="250" t="s">
        <v>37</v>
      </c>
      <c r="C394" s="250" t="s">
        <v>125</v>
      </c>
      <c r="D394" s="211" t="s">
        <v>623</v>
      </c>
      <c r="E394" s="48" t="s">
        <v>216</v>
      </c>
      <c r="F394" s="398" t="s">
        <v>627</v>
      </c>
      <c r="G394" s="265" t="s">
        <v>60</v>
      </c>
      <c r="H394" s="265" t="s">
        <v>122</v>
      </c>
      <c r="I394" s="281">
        <v>80.78</v>
      </c>
      <c r="J394" s="282">
        <f t="shared" si="31"/>
        <v>200</v>
      </c>
      <c r="K394" s="283">
        <v>200</v>
      </c>
      <c r="L394" s="283"/>
      <c r="M394" s="284" t="e">
        <f t="shared" si="32"/>
        <v>#DIV/0!</v>
      </c>
      <c r="N394" s="284">
        <f t="shared" si="33"/>
        <v>0</v>
      </c>
      <c r="O394" s="285">
        <f>IF(K394="nio",0,IF(K394&gt;0,VLOOKUP(G394,'3-Productie normen'!A:K,VLOOKUP(K394,'3-Productie normen'!$B$35:$C$41,2,FALSE),FALSE)))/VLOOKUP(B394,'2-Kosten per locatie'!$A$12:$C$14,3,FALSE)</f>
        <v>0</v>
      </c>
      <c r="P394" s="285">
        <f t="shared" si="34"/>
        <v>0</v>
      </c>
      <c r="Q394" s="286"/>
      <c r="S394" s="287">
        <f t="shared" si="35"/>
        <v>16156</v>
      </c>
    </row>
    <row r="395" spans="1:19" ht="14.1" customHeight="1">
      <c r="A395" s="37">
        <v>395</v>
      </c>
      <c r="B395" s="250" t="s">
        <v>37</v>
      </c>
      <c r="C395" s="250" t="s">
        <v>125</v>
      </c>
      <c r="D395" s="211" t="s">
        <v>623</v>
      </c>
      <c r="E395" s="48" t="s">
        <v>217</v>
      </c>
      <c r="F395" s="398" t="s">
        <v>559</v>
      </c>
      <c r="G395" s="265" t="s">
        <v>52</v>
      </c>
      <c r="H395" s="265" t="s">
        <v>122</v>
      </c>
      <c r="I395" s="281">
        <v>22.11</v>
      </c>
      <c r="J395" s="282">
        <f t="shared" si="31"/>
        <v>200</v>
      </c>
      <c r="K395" s="283">
        <v>200</v>
      </c>
      <c r="L395" s="283"/>
      <c r="M395" s="284" t="e">
        <f t="shared" si="32"/>
        <v>#DIV/0!</v>
      </c>
      <c r="N395" s="284">
        <f t="shared" si="33"/>
        <v>0</v>
      </c>
      <c r="O395" s="285">
        <f>IF(K395="nio",0,IF(K395&gt;0,VLOOKUP(G395,'3-Productie normen'!A:K,VLOOKUP(K395,'3-Productie normen'!$B$35:$C$41,2,FALSE),FALSE)))/VLOOKUP(B395,'2-Kosten per locatie'!$A$12:$C$14,3,FALSE)</f>
        <v>0</v>
      </c>
      <c r="P395" s="285">
        <f t="shared" si="34"/>
        <v>0</v>
      </c>
      <c r="Q395" s="286"/>
      <c r="S395" s="287">
        <f t="shared" si="35"/>
        <v>4422</v>
      </c>
    </row>
    <row r="396" spans="1:19" ht="14.1" customHeight="1">
      <c r="A396" s="37">
        <v>396</v>
      </c>
      <c r="B396" s="250" t="s">
        <v>37</v>
      </c>
      <c r="C396" s="250" t="s">
        <v>125</v>
      </c>
      <c r="D396" s="211" t="s">
        <v>623</v>
      </c>
      <c r="E396" s="48" t="s">
        <v>218</v>
      </c>
      <c r="F396" s="398" t="s">
        <v>474</v>
      </c>
      <c r="G396" s="265" t="s">
        <v>59</v>
      </c>
      <c r="H396" s="265" t="s">
        <v>122</v>
      </c>
      <c r="I396" s="281">
        <v>66.62</v>
      </c>
      <c r="J396" s="282">
        <f t="shared" si="31"/>
        <v>200</v>
      </c>
      <c r="K396" s="283">
        <v>200</v>
      </c>
      <c r="L396" s="283"/>
      <c r="M396" s="284" t="e">
        <f t="shared" si="32"/>
        <v>#DIV/0!</v>
      </c>
      <c r="N396" s="284">
        <f t="shared" si="33"/>
        <v>0</v>
      </c>
      <c r="O396" s="285">
        <f>IF(K396="nio",0,IF(K396&gt;0,VLOOKUP(G396,'3-Productie normen'!A:K,VLOOKUP(K396,'3-Productie normen'!$B$35:$C$41,2,FALSE),FALSE)))/VLOOKUP(B396,'2-Kosten per locatie'!$A$12:$C$14,3,FALSE)</f>
        <v>0</v>
      </c>
      <c r="P396" s="285">
        <f t="shared" si="34"/>
        <v>0</v>
      </c>
      <c r="Q396" s="286"/>
      <c r="S396" s="287">
        <f t="shared" si="35"/>
        <v>13324</v>
      </c>
    </row>
    <row r="397" spans="1:19" ht="14.1" customHeight="1">
      <c r="A397" s="37">
        <v>397</v>
      </c>
      <c r="B397" s="250" t="s">
        <v>37</v>
      </c>
      <c r="C397" s="250" t="s">
        <v>125</v>
      </c>
      <c r="D397" s="211" t="s">
        <v>623</v>
      </c>
      <c r="E397" s="48" t="s">
        <v>219</v>
      </c>
      <c r="F397" s="398" t="s">
        <v>103</v>
      </c>
      <c r="G397" s="265" t="s">
        <v>46</v>
      </c>
      <c r="H397" s="265" t="s">
        <v>122</v>
      </c>
      <c r="I397" s="281">
        <v>66.709999999999994</v>
      </c>
      <c r="J397" s="282">
        <f t="shared" si="31"/>
        <v>80</v>
      </c>
      <c r="K397" s="283">
        <v>80</v>
      </c>
      <c r="L397" s="283"/>
      <c r="M397" s="284" t="e">
        <f t="shared" si="32"/>
        <v>#DIV/0!</v>
      </c>
      <c r="N397" s="284">
        <f t="shared" si="33"/>
        <v>0</v>
      </c>
      <c r="O397" s="285">
        <f>IF(K397="nio",0,IF(K397&gt;0,VLOOKUP(G397,'3-Productie normen'!A:K,VLOOKUP(K397,'3-Productie normen'!$B$35:$C$41,2,FALSE),FALSE)))/VLOOKUP(B397,'2-Kosten per locatie'!$A$12:$C$14,3,FALSE)</f>
        <v>0</v>
      </c>
      <c r="P397" s="285">
        <f t="shared" si="34"/>
        <v>0</v>
      </c>
      <c r="Q397" s="286"/>
      <c r="S397" s="287">
        <f t="shared" si="35"/>
        <v>5336.7999999999993</v>
      </c>
    </row>
    <row r="398" spans="1:19" ht="14.1" customHeight="1">
      <c r="A398" s="37">
        <v>398</v>
      </c>
      <c r="B398" s="250" t="s">
        <v>37</v>
      </c>
      <c r="C398" s="250" t="s">
        <v>125</v>
      </c>
      <c r="D398" s="211" t="s">
        <v>623</v>
      </c>
      <c r="E398" s="48" t="s">
        <v>221</v>
      </c>
      <c r="F398" s="398" t="s">
        <v>77</v>
      </c>
      <c r="G398" s="268" t="s">
        <v>55</v>
      </c>
      <c r="H398" s="265" t="s">
        <v>122</v>
      </c>
      <c r="I398" s="281">
        <v>15.84</v>
      </c>
      <c r="J398" s="282">
        <f t="shared" si="31"/>
        <v>200</v>
      </c>
      <c r="K398" s="283">
        <v>200</v>
      </c>
      <c r="L398" s="283"/>
      <c r="M398" s="284" t="e">
        <f t="shared" si="32"/>
        <v>#DIV/0!</v>
      </c>
      <c r="N398" s="284">
        <f t="shared" si="33"/>
        <v>0</v>
      </c>
      <c r="O398" s="285">
        <f>IF(K398="nio",0,IF(K398&gt;0,VLOOKUP(G398,'3-Productie normen'!A:K,VLOOKUP(K398,'3-Productie normen'!$B$35:$C$41,2,FALSE),FALSE)))/VLOOKUP(B398,'2-Kosten per locatie'!$A$12:$C$14,3,FALSE)</f>
        <v>0</v>
      </c>
      <c r="P398" s="285">
        <f t="shared" si="34"/>
        <v>0</v>
      </c>
      <c r="Q398" s="286"/>
      <c r="S398" s="287">
        <f t="shared" si="35"/>
        <v>3168</v>
      </c>
    </row>
    <row r="399" spans="1:19" ht="14.1" customHeight="1">
      <c r="A399" s="37">
        <v>399</v>
      </c>
      <c r="B399" s="250" t="s">
        <v>37</v>
      </c>
      <c r="C399" s="250" t="s">
        <v>125</v>
      </c>
      <c r="D399" s="211" t="s">
        <v>623</v>
      </c>
      <c r="E399" s="48" t="s">
        <v>223</v>
      </c>
      <c r="F399" s="398" t="s">
        <v>474</v>
      </c>
      <c r="G399" s="265" t="s">
        <v>59</v>
      </c>
      <c r="H399" s="265" t="s">
        <v>122</v>
      </c>
      <c r="I399" s="281">
        <v>78.540000000000006</v>
      </c>
      <c r="J399" s="282">
        <f t="shared" si="31"/>
        <v>200</v>
      </c>
      <c r="K399" s="283">
        <v>200</v>
      </c>
      <c r="L399" s="283"/>
      <c r="M399" s="284" t="e">
        <f t="shared" si="32"/>
        <v>#DIV/0!</v>
      </c>
      <c r="N399" s="284">
        <f t="shared" si="33"/>
        <v>0</v>
      </c>
      <c r="O399" s="285">
        <f>IF(K399="nio",0,IF(K399&gt;0,VLOOKUP(G399,'3-Productie normen'!A:K,VLOOKUP(K399,'3-Productie normen'!$B$35:$C$41,2,FALSE),FALSE)))/VLOOKUP(B399,'2-Kosten per locatie'!$A$12:$C$14,3,FALSE)</f>
        <v>0</v>
      </c>
      <c r="P399" s="285">
        <f t="shared" si="34"/>
        <v>0</v>
      </c>
      <c r="Q399" s="286"/>
      <c r="S399" s="287">
        <f t="shared" si="35"/>
        <v>15708.000000000002</v>
      </c>
    </row>
    <row r="400" spans="1:19" ht="14.1" customHeight="1">
      <c r="A400" s="37">
        <v>400</v>
      </c>
      <c r="B400" s="250" t="s">
        <v>37</v>
      </c>
      <c r="C400" s="250" t="s">
        <v>125</v>
      </c>
      <c r="D400" s="211" t="s">
        <v>623</v>
      </c>
      <c r="E400" s="48" t="s">
        <v>225</v>
      </c>
      <c r="F400" s="398" t="s">
        <v>77</v>
      </c>
      <c r="G400" s="268" t="s">
        <v>55</v>
      </c>
      <c r="H400" s="265" t="s">
        <v>122</v>
      </c>
      <c r="I400" s="281">
        <v>105.29</v>
      </c>
      <c r="J400" s="282">
        <f t="shared" si="31"/>
        <v>200</v>
      </c>
      <c r="K400" s="283">
        <v>200</v>
      </c>
      <c r="L400" s="283"/>
      <c r="M400" s="284" t="e">
        <f t="shared" si="32"/>
        <v>#DIV/0!</v>
      </c>
      <c r="N400" s="284">
        <f t="shared" si="33"/>
        <v>0</v>
      </c>
      <c r="O400" s="285">
        <f>IF(K400="nio",0,IF(K400&gt;0,VLOOKUP(G400,'3-Productie normen'!A:K,VLOOKUP(K400,'3-Productie normen'!$B$35:$C$41,2,FALSE),FALSE)))/VLOOKUP(B400,'2-Kosten per locatie'!$A$12:$C$14,3,FALSE)</f>
        <v>0</v>
      </c>
      <c r="P400" s="285">
        <f t="shared" si="34"/>
        <v>0</v>
      </c>
      <c r="Q400" s="286"/>
      <c r="S400" s="287">
        <f t="shared" si="35"/>
        <v>21058</v>
      </c>
    </row>
    <row r="401" spans="1:19" ht="14.1" customHeight="1">
      <c r="A401" s="37">
        <v>401</v>
      </c>
      <c r="B401" s="250" t="s">
        <v>37</v>
      </c>
      <c r="C401" s="250" t="s">
        <v>125</v>
      </c>
      <c r="D401" s="211" t="s">
        <v>623</v>
      </c>
      <c r="E401" s="48" t="s">
        <v>227</v>
      </c>
      <c r="F401" s="398" t="s">
        <v>78</v>
      </c>
      <c r="G401" s="265" t="s">
        <v>46</v>
      </c>
      <c r="H401" s="265" t="s">
        <v>122</v>
      </c>
      <c r="I401" s="281">
        <v>52.53</v>
      </c>
      <c r="J401" s="282">
        <f t="shared" si="31"/>
        <v>80</v>
      </c>
      <c r="K401" s="283">
        <v>80</v>
      </c>
      <c r="L401" s="283"/>
      <c r="M401" s="284" t="e">
        <f t="shared" si="32"/>
        <v>#DIV/0!</v>
      </c>
      <c r="N401" s="284">
        <f t="shared" si="33"/>
        <v>0</v>
      </c>
      <c r="O401" s="285">
        <f>IF(K401="nio",0,IF(K401&gt;0,VLOOKUP(G401,'3-Productie normen'!A:K,VLOOKUP(K401,'3-Productie normen'!$B$35:$C$41,2,FALSE),FALSE)))/VLOOKUP(B401,'2-Kosten per locatie'!$A$12:$C$14,3,FALSE)</f>
        <v>0</v>
      </c>
      <c r="P401" s="285">
        <f t="shared" si="34"/>
        <v>0</v>
      </c>
      <c r="Q401" s="286"/>
      <c r="S401" s="287">
        <f t="shared" si="35"/>
        <v>4202.3999999999996</v>
      </c>
    </row>
    <row r="402" spans="1:19" ht="14.1" customHeight="1">
      <c r="A402" s="37">
        <v>402</v>
      </c>
      <c r="B402" s="250" t="s">
        <v>37</v>
      </c>
      <c r="C402" s="250" t="s">
        <v>125</v>
      </c>
      <c r="D402" s="211" t="s">
        <v>623</v>
      </c>
      <c r="E402" s="48" t="s">
        <v>628</v>
      </c>
      <c r="F402" s="398" t="s">
        <v>467</v>
      </c>
      <c r="G402" s="265" t="s">
        <v>59</v>
      </c>
      <c r="H402" s="265" t="s">
        <v>122</v>
      </c>
      <c r="I402" s="281">
        <v>121.9</v>
      </c>
      <c r="J402" s="282">
        <f t="shared" si="31"/>
        <v>200</v>
      </c>
      <c r="K402" s="283">
        <v>200</v>
      </c>
      <c r="L402" s="283"/>
      <c r="M402" s="284" t="e">
        <f t="shared" si="32"/>
        <v>#DIV/0!</v>
      </c>
      <c r="N402" s="284">
        <f t="shared" si="33"/>
        <v>0</v>
      </c>
      <c r="O402" s="285">
        <f>IF(K402="nio",0,IF(K402&gt;0,VLOOKUP(G402,'3-Productie normen'!A:K,VLOOKUP(K402,'3-Productie normen'!$B$35:$C$41,2,FALSE),FALSE)))/VLOOKUP(B402,'2-Kosten per locatie'!$A$12:$C$14,3,FALSE)</f>
        <v>0</v>
      </c>
      <c r="P402" s="285">
        <f t="shared" si="34"/>
        <v>0</v>
      </c>
      <c r="Q402" s="286"/>
      <c r="S402" s="287">
        <f t="shared" si="35"/>
        <v>24380</v>
      </c>
    </row>
    <row r="403" spans="1:19" ht="14.1" customHeight="1">
      <c r="A403" s="37">
        <v>403</v>
      </c>
      <c r="B403" s="250" t="s">
        <v>37</v>
      </c>
      <c r="C403" s="250" t="s">
        <v>125</v>
      </c>
      <c r="D403" s="211" t="s">
        <v>623</v>
      </c>
      <c r="E403" s="48" t="s">
        <v>230</v>
      </c>
      <c r="F403" s="398" t="s">
        <v>629</v>
      </c>
      <c r="G403" s="265" t="s">
        <v>53</v>
      </c>
      <c r="H403" s="265" t="s">
        <v>122</v>
      </c>
      <c r="I403" s="281">
        <v>52.54</v>
      </c>
      <c r="J403" s="282">
        <f t="shared" si="31"/>
        <v>200</v>
      </c>
      <c r="K403" s="283">
        <v>200</v>
      </c>
      <c r="L403" s="283"/>
      <c r="M403" s="284" t="e">
        <f t="shared" si="32"/>
        <v>#DIV/0!</v>
      </c>
      <c r="N403" s="284">
        <f t="shared" si="33"/>
        <v>0</v>
      </c>
      <c r="O403" s="285">
        <f>IF(K403="nio",0,IF(K403&gt;0,VLOOKUP(G403,'3-Productie normen'!A:K,VLOOKUP(K403,'3-Productie normen'!$B$35:$C$41,2,FALSE),FALSE)))/VLOOKUP(B403,'2-Kosten per locatie'!$A$12:$C$14,3,FALSE)</f>
        <v>0</v>
      </c>
      <c r="P403" s="285">
        <f t="shared" si="34"/>
        <v>0</v>
      </c>
      <c r="Q403" s="286"/>
      <c r="S403" s="287">
        <f t="shared" si="35"/>
        <v>10508</v>
      </c>
    </row>
    <row r="404" spans="1:19" ht="14.1" customHeight="1">
      <c r="A404" s="37">
        <v>404</v>
      </c>
      <c r="B404" s="250" t="s">
        <v>37</v>
      </c>
      <c r="C404" s="250" t="s">
        <v>125</v>
      </c>
      <c r="D404" s="211" t="s">
        <v>623</v>
      </c>
      <c r="E404" s="48" t="s">
        <v>232</v>
      </c>
      <c r="F404" s="398" t="s">
        <v>467</v>
      </c>
      <c r="G404" s="265" t="s">
        <v>59</v>
      </c>
      <c r="H404" s="265" t="s">
        <v>122</v>
      </c>
      <c r="I404" s="281">
        <v>104.9</v>
      </c>
      <c r="J404" s="282">
        <f t="shared" si="31"/>
        <v>200</v>
      </c>
      <c r="K404" s="283">
        <v>200</v>
      </c>
      <c r="L404" s="283"/>
      <c r="M404" s="284" t="e">
        <f t="shared" si="32"/>
        <v>#DIV/0!</v>
      </c>
      <c r="N404" s="284">
        <f t="shared" si="33"/>
        <v>0</v>
      </c>
      <c r="O404" s="285">
        <f>IF(K404="nio",0,IF(K404&gt;0,VLOOKUP(G404,'3-Productie normen'!A:K,VLOOKUP(K404,'3-Productie normen'!$B$35:$C$41,2,FALSE),FALSE)))/VLOOKUP(B404,'2-Kosten per locatie'!$A$12:$C$14,3,FALSE)</f>
        <v>0</v>
      </c>
      <c r="P404" s="285">
        <f t="shared" si="34"/>
        <v>0</v>
      </c>
      <c r="Q404" s="286"/>
      <c r="S404" s="287">
        <f t="shared" si="35"/>
        <v>20980</v>
      </c>
    </row>
    <row r="405" spans="1:19" ht="14.1" customHeight="1">
      <c r="A405" s="37">
        <v>405</v>
      </c>
      <c r="B405" s="250" t="s">
        <v>37</v>
      </c>
      <c r="C405" s="250" t="s">
        <v>125</v>
      </c>
      <c r="D405" s="211" t="s">
        <v>623</v>
      </c>
      <c r="E405" s="48" t="s">
        <v>233</v>
      </c>
      <c r="F405" s="398" t="s">
        <v>78</v>
      </c>
      <c r="G405" s="265" t="s">
        <v>46</v>
      </c>
      <c r="H405" s="265" t="s">
        <v>122</v>
      </c>
      <c r="I405" s="281">
        <v>43.87</v>
      </c>
      <c r="J405" s="282">
        <f t="shared" si="31"/>
        <v>80</v>
      </c>
      <c r="K405" s="283">
        <v>80</v>
      </c>
      <c r="L405" s="283"/>
      <c r="M405" s="284" t="e">
        <f t="shared" si="32"/>
        <v>#DIV/0!</v>
      </c>
      <c r="N405" s="284">
        <f t="shared" si="33"/>
        <v>0</v>
      </c>
      <c r="O405" s="285">
        <f>IF(K405="nio",0,IF(K405&gt;0,VLOOKUP(G405,'3-Productie normen'!A:K,VLOOKUP(K405,'3-Productie normen'!$B$35:$C$41,2,FALSE),FALSE)))/VLOOKUP(B405,'2-Kosten per locatie'!$A$12:$C$14,3,FALSE)</f>
        <v>0</v>
      </c>
      <c r="P405" s="285">
        <f t="shared" si="34"/>
        <v>0</v>
      </c>
      <c r="Q405" s="286"/>
      <c r="S405" s="287">
        <f t="shared" si="35"/>
        <v>3509.6</v>
      </c>
    </row>
    <row r="406" spans="1:19" ht="14.1" customHeight="1">
      <c r="A406" s="37">
        <v>406</v>
      </c>
      <c r="B406" s="250" t="s">
        <v>37</v>
      </c>
      <c r="C406" s="250" t="s">
        <v>125</v>
      </c>
      <c r="D406" s="211" t="s">
        <v>623</v>
      </c>
      <c r="E406" s="48" t="s">
        <v>234</v>
      </c>
      <c r="F406" s="398" t="s">
        <v>77</v>
      </c>
      <c r="G406" s="268" t="s">
        <v>55</v>
      </c>
      <c r="H406" s="265" t="s">
        <v>122</v>
      </c>
      <c r="I406" s="281">
        <v>88.25</v>
      </c>
      <c r="J406" s="282">
        <f t="shared" si="31"/>
        <v>200</v>
      </c>
      <c r="K406" s="283">
        <v>200</v>
      </c>
      <c r="L406" s="283"/>
      <c r="M406" s="284" t="e">
        <f t="shared" si="32"/>
        <v>#DIV/0!</v>
      </c>
      <c r="N406" s="284">
        <f t="shared" si="33"/>
        <v>0</v>
      </c>
      <c r="O406" s="285">
        <f>IF(K406="nio",0,IF(K406&gt;0,VLOOKUP(G406,'3-Productie normen'!A:K,VLOOKUP(K406,'3-Productie normen'!$B$35:$C$41,2,FALSE),FALSE)))/VLOOKUP(B406,'2-Kosten per locatie'!$A$12:$C$14,3,FALSE)</f>
        <v>0</v>
      </c>
      <c r="P406" s="285">
        <f t="shared" si="34"/>
        <v>0</v>
      </c>
      <c r="Q406" s="286"/>
      <c r="S406" s="287">
        <f t="shared" si="35"/>
        <v>17650</v>
      </c>
    </row>
    <row r="407" spans="1:19" ht="14.1" customHeight="1">
      <c r="A407" s="37">
        <v>407</v>
      </c>
      <c r="B407" s="250" t="s">
        <v>37</v>
      </c>
      <c r="C407" s="250" t="s">
        <v>125</v>
      </c>
      <c r="D407" s="211" t="s">
        <v>623</v>
      </c>
      <c r="E407" s="48" t="s">
        <v>235</v>
      </c>
      <c r="F407" s="398" t="s">
        <v>630</v>
      </c>
      <c r="G407" s="265" t="s">
        <v>53</v>
      </c>
      <c r="H407" s="265" t="s">
        <v>122</v>
      </c>
      <c r="I407" s="281">
        <v>43.53</v>
      </c>
      <c r="J407" s="282">
        <f t="shared" si="31"/>
        <v>200</v>
      </c>
      <c r="K407" s="283">
        <v>200</v>
      </c>
      <c r="L407" s="283"/>
      <c r="M407" s="284" t="e">
        <f t="shared" si="32"/>
        <v>#DIV/0!</v>
      </c>
      <c r="N407" s="284">
        <f t="shared" si="33"/>
        <v>0</v>
      </c>
      <c r="O407" s="285">
        <f>IF(K407="nio",0,IF(K407&gt;0,VLOOKUP(G407,'3-Productie normen'!A:K,VLOOKUP(K407,'3-Productie normen'!$B$35:$C$41,2,FALSE),FALSE)))/VLOOKUP(B407,'2-Kosten per locatie'!$A$12:$C$14,3,FALSE)</f>
        <v>0</v>
      </c>
      <c r="P407" s="285">
        <f t="shared" si="34"/>
        <v>0</v>
      </c>
      <c r="Q407" s="286"/>
      <c r="S407" s="287">
        <f t="shared" si="35"/>
        <v>8706</v>
      </c>
    </row>
    <row r="408" spans="1:19" ht="14.1" customHeight="1">
      <c r="A408" s="37">
        <v>408</v>
      </c>
      <c r="B408" s="250" t="s">
        <v>37</v>
      </c>
      <c r="C408" s="250" t="s">
        <v>125</v>
      </c>
      <c r="D408" s="211" t="s">
        <v>623</v>
      </c>
      <c r="E408" s="48" t="s">
        <v>237</v>
      </c>
      <c r="F408" s="398" t="s">
        <v>469</v>
      </c>
      <c r="G408" s="265" t="s">
        <v>59</v>
      </c>
      <c r="H408" s="265" t="s">
        <v>122</v>
      </c>
      <c r="I408" s="281">
        <v>69.61</v>
      </c>
      <c r="J408" s="282">
        <f t="shared" si="31"/>
        <v>200</v>
      </c>
      <c r="K408" s="283">
        <v>200</v>
      </c>
      <c r="L408" s="283"/>
      <c r="M408" s="284" t="e">
        <f t="shared" si="32"/>
        <v>#DIV/0!</v>
      </c>
      <c r="N408" s="284">
        <f t="shared" si="33"/>
        <v>0</v>
      </c>
      <c r="O408" s="285">
        <f>IF(K408="nio",0,IF(K408&gt;0,VLOOKUP(G408,'3-Productie normen'!A:K,VLOOKUP(K408,'3-Productie normen'!$B$35:$C$41,2,FALSE),FALSE)))/VLOOKUP(B408,'2-Kosten per locatie'!$A$12:$C$14,3,FALSE)</f>
        <v>0</v>
      </c>
      <c r="P408" s="285">
        <f t="shared" si="34"/>
        <v>0</v>
      </c>
      <c r="Q408" s="286"/>
      <c r="S408" s="287">
        <f t="shared" si="35"/>
        <v>13922</v>
      </c>
    </row>
    <row r="409" spans="1:19" ht="14.1" customHeight="1">
      <c r="A409" s="37">
        <v>409</v>
      </c>
      <c r="B409" s="250" t="s">
        <v>37</v>
      </c>
      <c r="C409" s="250" t="s">
        <v>125</v>
      </c>
      <c r="D409" s="211" t="s">
        <v>623</v>
      </c>
      <c r="E409" s="48" t="s">
        <v>238</v>
      </c>
      <c r="F409" s="398" t="s">
        <v>469</v>
      </c>
      <c r="G409" s="265" t="s">
        <v>59</v>
      </c>
      <c r="H409" s="265" t="s">
        <v>122</v>
      </c>
      <c r="I409" s="281">
        <v>69.900000000000006</v>
      </c>
      <c r="J409" s="282">
        <f t="shared" si="31"/>
        <v>200</v>
      </c>
      <c r="K409" s="283">
        <v>200</v>
      </c>
      <c r="L409" s="283"/>
      <c r="M409" s="284" t="e">
        <f t="shared" si="32"/>
        <v>#DIV/0!</v>
      </c>
      <c r="N409" s="284">
        <f t="shared" si="33"/>
        <v>0</v>
      </c>
      <c r="O409" s="285">
        <f>IF(K409="nio",0,IF(K409&gt;0,VLOOKUP(G409,'3-Productie normen'!A:K,VLOOKUP(K409,'3-Productie normen'!$B$35:$C$41,2,FALSE),FALSE)))/VLOOKUP(B409,'2-Kosten per locatie'!$A$12:$C$14,3,FALSE)</f>
        <v>0</v>
      </c>
      <c r="P409" s="285">
        <f t="shared" si="34"/>
        <v>0</v>
      </c>
      <c r="Q409" s="286"/>
      <c r="S409" s="287">
        <f t="shared" si="35"/>
        <v>13980.000000000002</v>
      </c>
    </row>
    <row r="410" spans="1:19" ht="14.1" customHeight="1">
      <c r="A410" s="37">
        <v>410</v>
      </c>
      <c r="B410" s="250" t="s">
        <v>37</v>
      </c>
      <c r="C410" s="250" t="s">
        <v>125</v>
      </c>
      <c r="D410" s="211" t="s">
        <v>623</v>
      </c>
      <c r="E410" s="48" t="s">
        <v>240</v>
      </c>
      <c r="F410" s="398" t="s">
        <v>77</v>
      </c>
      <c r="G410" s="268" t="s">
        <v>55</v>
      </c>
      <c r="H410" s="265" t="s">
        <v>122</v>
      </c>
      <c r="I410" s="281">
        <v>34.700000000000003</v>
      </c>
      <c r="J410" s="282">
        <f t="shared" si="31"/>
        <v>200</v>
      </c>
      <c r="K410" s="283">
        <v>200</v>
      </c>
      <c r="L410" s="283"/>
      <c r="M410" s="284" t="e">
        <f t="shared" si="32"/>
        <v>#DIV/0!</v>
      </c>
      <c r="N410" s="284">
        <f t="shared" si="33"/>
        <v>0</v>
      </c>
      <c r="O410" s="285">
        <f>IF(K410="nio",0,IF(K410&gt;0,VLOOKUP(G410,'3-Productie normen'!A:K,VLOOKUP(K410,'3-Productie normen'!$B$35:$C$41,2,FALSE),FALSE)))/VLOOKUP(B410,'2-Kosten per locatie'!$A$12:$C$14,3,FALSE)</f>
        <v>0</v>
      </c>
      <c r="P410" s="285">
        <f t="shared" si="34"/>
        <v>0</v>
      </c>
      <c r="Q410" s="286"/>
      <c r="S410" s="287">
        <f t="shared" si="35"/>
        <v>6940.0000000000009</v>
      </c>
    </row>
    <row r="411" spans="1:19" ht="14.1" customHeight="1">
      <c r="A411" s="37">
        <v>411</v>
      </c>
      <c r="B411" s="250" t="s">
        <v>37</v>
      </c>
      <c r="C411" s="250" t="s">
        <v>125</v>
      </c>
      <c r="D411" s="211" t="s">
        <v>623</v>
      </c>
      <c r="E411" s="48" t="s">
        <v>242</v>
      </c>
      <c r="F411" s="398" t="s">
        <v>469</v>
      </c>
      <c r="G411" s="265" t="s">
        <v>59</v>
      </c>
      <c r="H411" s="265" t="s">
        <v>122</v>
      </c>
      <c r="I411" s="281">
        <v>69.14</v>
      </c>
      <c r="J411" s="282">
        <f t="shared" si="31"/>
        <v>200</v>
      </c>
      <c r="K411" s="283">
        <v>200</v>
      </c>
      <c r="L411" s="283"/>
      <c r="M411" s="284" t="e">
        <f t="shared" si="32"/>
        <v>#DIV/0!</v>
      </c>
      <c r="N411" s="284">
        <f t="shared" si="33"/>
        <v>0</v>
      </c>
      <c r="O411" s="285">
        <f>IF(K411="nio",0,IF(K411&gt;0,VLOOKUP(G411,'3-Productie normen'!A:K,VLOOKUP(K411,'3-Productie normen'!$B$35:$C$41,2,FALSE),FALSE)))/VLOOKUP(B411,'2-Kosten per locatie'!$A$12:$C$14,3,FALSE)</f>
        <v>0</v>
      </c>
      <c r="P411" s="285">
        <f t="shared" si="34"/>
        <v>0</v>
      </c>
      <c r="Q411" s="286"/>
      <c r="S411" s="287">
        <f t="shared" si="35"/>
        <v>13828</v>
      </c>
    </row>
    <row r="412" spans="1:19" ht="14.1" customHeight="1">
      <c r="A412" s="37">
        <v>412</v>
      </c>
      <c r="B412" s="250" t="s">
        <v>37</v>
      </c>
      <c r="C412" s="250" t="s">
        <v>125</v>
      </c>
      <c r="D412" s="211" t="s">
        <v>623</v>
      </c>
      <c r="E412" s="48" t="s">
        <v>244</v>
      </c>
      <c r="F412" s="398" t="s">
        <v>383</v>
      </c>
      <c r="G412" s="265" t="s">
        <v>52</v>
      </c>
      <c r="H412" s="265" t="s">
        <v>122</v>
      </c>
      <c r="I412" s="281">
        <v>7.29</v>
      </c>
      <c r="J412" s="282">
        <f t="shared" si="31"/>
        <v>200</v>
      </c>
      <c r="K412" s="283">
        <v>200</v>
      </c>
      <c r="L412" s="283"/>
      <c r="M412" s="284" t="e">
        <f t="shared" si="32"/>
        <v>#DIV/0!</v>
      </c>
      <c r="N412" s="284">
        <f t="shared" si="33"/>
        <v>0</v>
      </c>
      <c r="O412" s="285">
        <f>IF(K412="nio",0,IF(K412&gt;0,VLOOKUP(G412,'3-Productie normen'!A:K,VLOOKUP(K412,'3-Productie normen'!$B$35:$C$41,2,FALSE),FALSE)))/VLOOKUP(B412,'2-Kosten per locatie'!$A$12:$C$14,3,FALSE)</f>
        <v>0</v>
      </c>
      <c r="P412" s="285">
        <f t="shared" si="34"/>
        <v>0</v>
      </c>
      <c r="Q412" s="286"/>
      <c r="S412" s="287">
        <f t="shared" si="35"/>
        <v>1458</v>
      </c>
    </row>
    <row r="413" spans="1:19" ht="14.1" customHeight="1">
      <c r="A413" s="37">
        <v>413</v>
      </c>
      <c r="B413" s="250" t="s">
        <v>37</v>
      </c>
      <c r="C413" s="250" t="s">
        <v>125</v>
      </c>
      <c r="D413" s="211" t="s">
        <v>623</v>
      </c>
      <c r="E413" s="48" t="s">
        <v>245</v>
      </c>
      <c r="F413" s="398" t="s">
        <v>112</v>
      </c>
      <c r="G413" s="265" t="s">
        <v>46</v>
      </c>
      <c r="H413" s="265" t="s">
        <v>122</v>
      </c>
      <c r="I413" s="281">
        <v>7.29</v>
      </c>
      <c r="J413" s="282">
        <f t="shared" si="31"/>
        <v>80</v>
      </c>
      <c r="K413" s="283">
        <v>80</v>
      </c>
      <c r="L413" s="283"/>
      <c r="M413" s="284" t="e">
        <f t="shared" si="32"/>
        <v>#DIV/0!</v>
      </c>
      <c r="N413" s="284">
        <f t="shared" si="33"/>
        <v>0</v>
      </c>
      <c r="O413" s="285">
        <f>IF(K413="nio",0,IF(K413&gt;0,VLOOKUP(G413,'3-Productie normen'!A:K,VLOOKUP(K413,'3-Productie normen'!$B$35:$C$41,2,FALSE),FALSE)))/VLOOKUP(B413,'2-Kosten per locatie'!$A$12:$C$14,3,FALSE)</f>
        <v>0</v>
      </c>
      <c r="P413" s="285">
        <f t="shared" si="34"/>
        <v>0</v>
      </c>
      <c r="Q413" s="286"/>
      <c r="S413" s="287">
        <f t="shared" si="35"/>
        <v>583.20000000000005</v>
      </c>
    </row>
    <row r="414" spans="1:19" ht="14.1" customHeight="1">
      <c r="A414" s="37">
        <v>414</v>
      </c>
      <c r="B414" s="250" t="s">
        <v>37</v>
      </c>
      <c r="C414" s="250" t="s">
        <v>125</v>
      </c>
      <c r="D414" s="211" t="s">
        <v>623</v>
      </c>
      <c r="E414" s="48" t="s">
        <v>246</v>
      </c>
      <c r="F414" s="398" t="s">
        <v>383</v>
      </c>
      <c r="G414" s="265" t="s">
        <v>52</v>
      </c>
      <c r="H414" s="265" t="s">
        <v>122</v>
      </c>
      <c r="I414" s="281">
        <v>7.29</v>
      </c>
      <c r="J414" s="282">
        <f t="shared" si="31"/>
        <v>200</v>
      </c>
      <c r="K414" s="283">
        <v>200</v>
      </c>
      <c r="L414" s="283"/>
      <c r="M414" s="284" t="e">
        <f t="shared" si="32"/>
        <v>#DIV/0!</v>
      </c>
      <c r="N414" s="284">
        <f t="shared" si="33"/>
        <v>0</v>
      </c>
      <c r="O414" s="285">
        <f>IF(K414="nio",0,IF(K414&gt;0,VLOOKUP(G414,'3-Productie normen'!A:K,VLOOKUP(K414,'3-Productie normen'!$B$35:$C$41,2,FALSE),FALSE)))/VLOOKUP(B414,'2-Kosten per locatie'!$A$12:$C$14,3,FALSE)</f>
        <v>0</v>
      </c>
      <c r="P414" s="285">
        <f t="shared" si="34"/>
        <v>0</v>
      </c>
      <c r="Q414" s="286"/>
      <c r="S414" s="287">
        <f t="shared" si="35"/>
        <v>1458</v>
      </c>
    </row>
    <row r="415" spans="1:19" ht="14.1" customHeight="1">
      <c r="A415" s="37">
        <v>415</v>
      </c>
      <c r="B415" s="250" t="s">
        <v>37</v>
      </c>
      <c r="C415" s="250" t="s">
        <v>125</v>
      </c>
      <c r="D415" s="211" t="s">
        <v>623</v>
      </c>
      <c r="E415" s="48" t="s">
        <v>247</v>
      </c>
      <c r="F415" s="398" t="s">
        <v>509</v>
      </c>
      <c r="G415" s="265" t="s">
        <v>52</v>
      </c>
      <c r="H415" s="265" t="s">
        <v>122</v>
      </c>
      <c r="I415" s="281">
        <v>19.84</v>
      </c>
      <c r="J415" s="282">
        <f t="shared" si="31"/>
        <v>200</v>
      </c>
      <c r="K415" s="283">
        <v>200</v>
      </c>
      <c r="L415" s="283"/>
      <c r="M415" s="284" t="e">
        <f t="shared" si="32"/>
        <v>#DIV/0!</v>
      </c>
      <c r="N415" s="284">
        <f t="shared" si="33"/>
        <v>0</v>
      </c>
      <c r="O415" s="285">
        <f>IF(K415="nio",0,IF(K415&gt;0,VLOOKUP(G415,'3-Productie normen'!A:K,VLOOKUP(K415,'3-Productie normen'!$B$35:$C$41,2,FALSE),FALSE)))/VLOOKUP(B415,'2-Kosten per locatie'!$A$12:$C$14,3,FALSE)</f>
        <v>0</v>
      </c>
      <c r="P415" s="285">
        <f t="shared" si="34"/>
        <v>0</v>
      </c>
      <c r="Q415" s="286"/>
      <c r="S415" s="287">
        <f t="shared" si="35"/>
        <v>3968</v>
      </c>
    </row>
    <row r="416" spans="1:19" ht="14.1" customHeight="1">
      <c r="A416" s="37">
        <v>416</v>
      </c>
      <c r="B416" s="250" t="s">
        <v>37</v>
      </c>
      <c r="C416" s="250" t="s">
        <v>125</v>
      </c>
      <c r="D416" s="211" t="s">
        <v>623</v>
      </c>
      <c r="E416" s="48" t="s">
        <v>248</v>
      </c>
      <c r="F416" s="398" t="s">
        <v>509</v>
      </c>
      <c r="G416" s="265" t="s">
        <v>52</v>
      </c>
      <c r="H416" s="265" t="s">
        <v>122</v>
      </c>
      <c r="I416" s="281">
        <v>9.92</v>
      </c>
      <c r="J416" s="282">
        <f t="shared" si="31"/>
        <v>200</v>
      </c>
      <c r="K416" s="283">
        <v>200</v>
      </c>
      <c r="L416" s="283"/>
      <c r="M416" s="284" t="e">
        <f t="shared" si="32"/>
        <v>#DIV/0!</v>
      </c>
      <c r="N416" s="284">
        <f t="shared" si="33"/>
        <v>0</v>
      </c>
      <c r="O416" s="285">
        <f>IF(K416="nio",0,IF(K416&gt;0,VLOOKUP(G416,'3-Productie normen'!A:K,VLOOKUP(K416,'3-Productie normen'!$B$35:$C$41,2,FALSE),FALSE)))/VLOOKUP(B416,'2-Kosten per locatie'!$A$12:$C$14,3,FALSE)</f>
        <v>0</v>
      </c>
      <c r="P416" s="285">
        <f t="shared" si="34"/>
        <v>0</v>
      </c>
      <c r="Q416" s="286"/>
      <c r="S416" s="287">
        <f t="shared" si="35"/>
        <v>1984</v>
      </c>
    </row>
    <row r="417" spans="1:19" ht="14.1" customHeight="1">
      <c r="A417" s="37">
        <v>417</v>
      </c>
      <c r="B417" s="250" t="s">
        <v>37</v>
      </c>
      <c r="C417" s="250" t="s">
        <v>125</v>
      </c>
      <c r="D417" s="211" t="s">
        <v>623</v>
      </c>
      <c r="E417" s="48" t="s">
        <v>250</v>
      </c>
      <c r="F417" s="398" t="s">
        <v>77</v>
      </c>
      <c r="G417" s="268" t="s">
        <v>55</v>
      </c>
      <c r="H417" s="265" t="s">
        <v>122</v>
      </c>
      <c r="I417" s="281">
        <v>17.03</v>
      </c>
      <c r="J417" s="282">
        <f t="shared" ref="J417:J480" si="36">SUM(K417:L417)</f>
        <v>200</v>
      </c>
      <c r="K417" s="283">
        <v>200</v>
      </c>
      <c r="L417" s="283"/>
      <c r="M417" s="284" t="e">
        <f t="shared" ref="M417:M480" si="37">IF(K417="nio",0,IF(K417&gt;0,K417*I417/O417,0))</f>
        <v>#DIV/0!</v>
      </c>
      <c r="N417" s="284">
        <f t="shared" ref="N417:N480" si="38">IF(L417&gt;0,L417*I417/P417,0)</f>
        <v>0</v>
      </c>
      <c r="O417" s="285">
        <f>IF(K417="nio",0,IF(K417&gt;0,VLOOKUP(G417,'3-Productie normen'!A:K,VLOOKUP(K417,'3-Productie normen'!$B$35:$C$41,2,FALSE),FALSE)))/VLOOKUP(B417,'2-Kosten per locatie'!$A$12:$C$14,3,FALSE)</f>
        <v>0</v>
      </c>
      <c r="P417" s="285">
        <f t="shared" ref="P417:P480" si="39">IF(L417&gt;0,O417*$P$8,0)</f>
        <v>0</v>
      </c>
      <c r="Q417" s="286"/>
      <c r="S417" s="287">
        <f t="shared" si="35"/>
        <v>3406</v>
      </c>
    </row>
    <row r="418" spans="1:19" ht="14.1" customHeight="1">
      <c r="A418" s="37">
        <v>418</v>
      </c>
      <c r="B418" s="250" t="s">
        <v>37</v>
      </c>
      <c r="C418" s="250" t="s">
        <v>125</v>
      </c>
      <c r="D418" s="211" t="s">
        <v>623</v>
      </c>
      <c r="E418" s="48" t="s">
        <v>251</v>
      </c>
      <c r="F418" s="398" t="s">
        <v>104</v>
      </c>
      <c r="G418" s="265" t="s">
        <v>46</v>
      </c>
      <c r="H418" s="265" t="s">
        <v>122</v>
      </c>
      <c r="I418" s="281">
        <v>34.42</v>
      </c>
      <c r="J418" s="282">
        <f t="shared" si="36"/>
        <v>80</v>
      </c>
      <c r="K418" s="283">
        <v>80</v>
      </c>
      <c r="L418" s="283"/>
      <c r="M418" s="284" t="e">
        <f t="shared" si="37"/>
        <v>#DIV/0!</v>
      </c>
      <c r="N418" s="284">
        <f t="shared" si="38"/>
        <v>0</v>
      </c>
      <c r="O418" s="285">
        <f>IF(K418="nio",0,IF(K418&gt;0,VLOOKUP(G418,'3-Productie normen'!A:K,VLOOKUP(K418,'3-Productie normen'!$B$35:$C$41,2,FALSE),FALSE)))/VLOOKUP(B418,'2-Kosten per locatie'!$A$12:$C$14,3,FALSE)</f>
        <v>0</v>
      </c>
      <c r="P418" s="285">
        <f t="shared" si="39"/>
        <v>0</v>
      </c>
      <c r="Q418" s="286"/>
      <c r="S418" s="287">
        <f t="shared" si="35"/>
        <v>2753.6000000000004</v>
      </c>
    </row>
    <row r="419" spans="1:19" ht="14.1" customHeight="1">
      <c r="A419" s="37">
        <v>419</v>
      </c>
      <c r="B419" s="250" t="s">
        <v>37</v>
      </c>
      <c r="C419" s="250" t="s">
        <v>125</v>
      </c>
      <c r="D419" s="211" t="s">
        <v>623</v>
      </c>
      <c r="E419" s="48" t="s">
        <v>253</v>
      </c>
      <c r="F419" s="398" t="s">
        <v>383</v>
      </c>
      <c r="G419" s="265" t="s">
        <v>52</v>
      </c>
      <c r="H419" s="265" t="s">
        <v>122</v>
      </c>
      <c r="I419" s="281">
        <v>7.29</v>
      </c>
      <c r="J419" s="282">
        <f t="shared" si="36"/>
        <v>200</v>
      </c>
      <c r="K419" s="283">
        <v>200</v>
      </c>
      <c r="L419" s="283"/>
      <c r="M419" s="284" t="e">
        <f t="shared" si="37"/>
        <v>#DIV/0!</v>
      </c>
      <c r="N419" s="284">
        <f t="shared" si="38"/>
        <v>0</v>
      </c>
      <c r="O419" s="285">
        <f>IF(K419="nio",0,IF(K419&gt;0,VLOOKUP(G419,'3-Productie normen'!A:K,VLOOKUP(K419,'3-Productie normen'!$B$35:$C$41,2,FALSE),FALSE)))/VLOOKUP(B419,'2-Kosten per locatie'!$A$12:$C$14,3,FALSE)</f>
        <v>0</v>
      </c>
      <c r="P419" s="285">
        <f t="shared" si="39"/>
        <v>0</v>
      </c>
      <c r="Q419" s="286"/>
      <c r="S419" s="287">
        <f t="shared" si="35"/>
        <v>1458</v>
      </c>
    </row>
    <row r="420" spans="1:19" ht="14.1" customHeight="1">
      <c r="A420" s="37">
        <v>420</v>
      </c>
      <c r="B420" s="250" t="s">
        <v>37</v>
      </c>
      <c r="C420" s="250" t="s">
        <v>125</v>
      </c>
      <c r="D420" s="211" t="s">
        <v>623</v>
      </c>
      <c r="E420" s="48" t="s">
        <v>255</v>
      </c>
      <c r="F420" s="398" t="s">
        <v>523</v>
      </c>
      <c r="G420" s="192" t="s">
        <v>48</v>
      </c>
      <c r="H420" s="265" t="s">
        <v>122</v>
      </c>
      <c r="I420" s="281">
        <v>156.13</v>
      </c>
      <c r="J420" s="282">
        <f t="shared" si="36"/>
        <v>200</v>
      </c>
      <c r="K420" s="288">
        <v>200</v>
      </c>
      <c r="L420" s="283"/>
      <c r="M420" s="284" t="e">
        <f t="shared" si="37"/>
        <v>#DIV/0!</v>
      </c>
      <c r="N420" s="284">
        <f t="shared" si="38"/>
        <v>0</v>
      </c>
      <c r="O420" s="285">
        <f>IF(K420="nio",0,IF(K420&gt;0,VLOOKUP(G420,'3-Productie normen'!A:K,VLOOKUP(K420,'3-Productie normen'!$B$35:$C$41,2,FALSE),FALSE)))/VLOOKUP(B420,'2-Kosten per locatie'!$A$12:$C$14,3,FALSE)</f>
        <v>0</v>
      </c>
      <c r="P420" s="285">
        <f t="shared" si="39"/>
        <v>0</v>
      </c>
      <c r="Q420" s="286"/>
      <c r="S420" s="287">
        <f t="shared" si="35"/>
        <v>31226</v>
      </c>
    </row>
    <row r="421" spans="1:19" ht="14.1" customHeight="1">
      <c r="A421" s="37">
        <v>421</v>
      </c>
      <c r="B421" s="250" t="s">
        <v>37</v>
      </c>
      <c r="C421" s="250" t="s">
        <v>125</v>
      </c>
      <c r="D421" s="211" t="s">
        <v>623</v>
      </c>
      <c r="E421" s="48" t="s">
        <v>256</v>
      </c>
      <c r="F421" s="398" t="s">
        <v>509</v>
      </c>
      <c r="G421" s="265" t="s">
        <v>52</v>
      </c>
      <c r="H421" s="265" t="s">
        <v>122</v>
      </c>
      <c r="I421" s="281">
        <v>9.92</v>
      </c>
      <c r="J421" s="282">
        <f t="shared" si="36"/>
        <v>200</v>
      </c>
      <c r="K421" s="283">
        <v>200</v>
      </c>
      <c r="L421" s="283"/>
      <c r="M421" s="284" t="e">
        <f t="shared" si="37"/>
        <v>#DIV/0!</v>
      </c>
      <c r="N421" s="284">
        <f t="shared" si="38"/>
        <v>0</v>
      </c>
      <c r="O421" s="285">
        <f>IF(K421="nio",0,IF(K421&gt;0,VLOOKUP(G421,'3-Productie normen'!A:K,VLOOKUP(K421,'3-Productie normen'!$B$35:$C$41,2,FALSE),FALSE)))/VLOOKUP(B421,'2-Kosten per locatie'!$A$12:$C$14,3,FALSE)</f>
        <v>0</v>
      </c>
      <c r="P421" s="285">
        <f t="shared" si="39"/>
        <v>0</v>
      </c>
      <c r="Q421" s="286"/>
      <c r="S421" s="287">
        <f t="shared" si="35"/>
        <v>1984</v>
      </c>
    </row>
    <row r="422" spans="1:19" ht="14.1" customHeight="1">
      <c r="A422" s="37">
        <v>422</v>
      </c>
      <c r="B422" s="250" t="s">
        <v>37</v>
      </c>
      <c r="C422" s="250" t="s">
        <v>125</v>
      </c>
      <c r="D422" s="211" t="s">
        <v>623</v>
      </c>
      <c r="E422" s="48" t="s">
        <v>257</v>
      </c>
      <c r="F422" s="398" t="s">
        <v>509</v>
      </c>
      <c r="G422" s="265" t="s">
        <v>52</v>
      </c>
      <c r="H422" s="265" t="s">
        <v>122</v>
      </c>
      <c r="I422" s="281">
        <v>9.92</v>
      </c>
      <c r="J422" s="282">
        <f t="shared" si="36"/>
        <v>200</v>
      </c>
      <c r="K422" s="283">
        <v>200</v>
      </c>
      <c r="L422" s="283"/>
      <c r="M422" s="284" t="e">
        <f t="shared" si="37"/>
        <v>#DIV/0!</v>
      </c>
      <c r="N422" s="284">
        <f t="shared" si="38"/>
        <v>0</v>
      </c>
      <c r="O422" s="285">
        <f>IF(K422="nio",0,IF(K422&gt;0,VLOOKUP(G422,'3-Productie normen'!A:K,VLOOKUP(K422,'3-Productie normen'!$B$35:$C$41,2,FALSE),FALSE)))/VLOOKUP(B422,'2-Kosten per locatie'!$A$12:$C$14,3,FALSE)</f>
        <v>0</v>
      </c>
      <c r="P422" s="285">
        <f t="shared" si="39"/>
        <v>0</v>
      </c>
      <c r="Q422" s="286"/>
      <c r="S422" s="287">
        <f t="shared" si="35"/>
        <v>1984</v>
      </c>
    </row>
    <row r="423" spans="1:19" ht="14.1" customHeight="1">
      <c r="A423" s="37">
        <v>423</v>
      </c>
      <c r="B423" s="250" t="s">
        <v>37</v>
      </c>
      <c r="C423" s="250" t="s">
        <v>125</v>
      </c>
      <c r="D423" s="211" t="s">
        <v>623</v>
      </c>
      <c r="E423" s="48" t="s">
        <v>259</v>
      </c>
      <c r="F423" s="398" t="s">
        <v>509</v>
      </c>
      <c r="G423" s="265" t="s">
        <v>52</v>
      </c>
      <c r="H423" s="265" t="s">
        <v>122</v>
      </c>
      <c r="I423" s="281">
        <v>19.850000000000001</v>
      </c>
      <c r="J423" s="282">
        <f t="shared" si="36"/>
        <v>200</v>
      </c>
      <c r="K423" s="283">
        <v>200</v>
      </c>
      <c r="L423" s="283"/>
      <c r="M423" s="284" t="e">
        <f t="shared" si="37"/>
        <v>#DIV/0!</v>
      </c>
      <c r="N423" s="284">
        <f t="shared" si="38"/>
        <v>0</v>
      </c>
      <c r="O423" s="285">
        <f>IF(K423="nio",0,IF(K423&gt;0,VLOOKUP(G423,'3-Productie normen'!A:K,VLOOKUP(K423,'3-Productie normen'!$B$35:$C$41,2,FALSE),FALSE)))/VLOOKUP(B423,'2-Kosten per locatie'!$A$12:$C$14,3,FALSE)</f>
        <v>0</v>
      </c>
      <c r="P423" s="285">
        <f t="shared" si="39"/>
        <v>0</v>
      </c>
      <c r="Q423" s="286"/>
      <c r="S423" s="287">
        <f t="shared" si="35"/>
        <v>3970.0000000000005</v>
      </c>
    </row>
    <row r="424" spans="1:19" ht="14.1" customHeight="1">
      <c r="A424" s="37">
        <v>424</v>
      </c>
      <c r="B424" s="250" t="s">
        <v>37</v>
      </c>
      <c r="C424" s="250" t="s">
        <v>125</v>
      </c>
      <c r="D424" s="211" t="s">
        <v>623</v>
      </c>
      <c r="E424" s="48" t="s">
        <v>261</v>
      </c>
      <c r="F424" s="398" t="s">
        <v>77</v>
      </c>
      <c r="G424" s="268" t="s">
        <v>55</v>
      </c>
      <c r="H424" s="265" t="s">
        <v>122</v>
      </c>
      <c r="I424" s="281">
        <v>17.350000000000001</v>
      </c>
      <c r="J424" s="282">
        <f t="shared" si="36"/>
        <v>200</v>
      </c>
      <c r="K424" s="283">
        <v>200</v>
      </c>
      <c r="L424" s="283"/>
      <c r="M424" s="284" t="e">
        <f t="shared" si="37"/>
        <v>#DIV/0!</v>
      </c>
      <c r="N424" s="284">
        <f t="shared" si="38"/>
        <v>0</v>
      </c>
      <c r="O424" s="285">
        <f>IF(K424="nio",0,IF(K424&gt;0,VLOOKUP(G424,'3-Productie normen'!A:K,VLOOKUP(K424,'3-Productie normen'!$B$35:$C$41,2,FALSE),FALSE)))/VLOOKUP(B424,'2-Kosten per locatie'!$A$12:$C$14,3,FALSE)</f>
        <v>0</v>
      </c>
      <c r="P424" s="285">
        <f t="shared" si="39"/>
        <v>0</v>
      </c>
      <c r="Q424" s="286"/>
      <c r="S424" s="287">
        <f t="shared" si="35"/>
        <v>3470.0000000000005</v>
      </c>
    </row>
    <row r="425" spans="1:19" ht="14.1" customHeight="1">
      <c r="A425" s="37">
        <v>425</v>
      </c>
      <c r="B425" s="250" t="s">
        <v>37</v>
      </c>
      <c r="C425" s="250" t="s">
        <v>125</v>
      </c>
      <c r="D425" s="211" t="s">
        <v>623</v>
      </c>
      <c r="E425" s="48" t="s">
        <v>262</v>
      </c>
      <c r="F425" s="398" t="s">
        <v>383</v>
      </c>
      <c r="G425" s="265" t="s">
        <v>52</v>
      </c>
      <c r="H425" s="265" t="s">
        <v>122</v>
      </c>
      <c r="I425" s="281">
        <v>7.29</v>
      </c>
      <c r="J425" s="282">
        <f t="shared" si="36"/>
        <v>200</v>
      </c>
      <c r="K425" s="283">
        <v>200</v>
      </c>
      <c r="L425" s="283"/>
      <c r="M425" s="284" t="e">
        <f t="shared" si="37"/>
        <v>#DIV/0!</v>
      </c>
      <c r="N425" s="284">
        <f t="shared" si="38"/>
        <v>0</v>
      </c>
      <c r="O425" s="285">
        <f>IF(K425="nio",0,IF(K425&gt;0,VLOOKUP(G425,'3-Productie normen'!A:K,VLOOKUP(K425,'3-Productie normen'!$B$35:$C$41,2,FALSE),FALSE)))/VLOOKUP(B425,'2-Kosten per locatie'!$A$12:$C$14,3,FALSE)</f>
        <v>0</v>
      </c>
      <c r="P425" s="285">
        <f t="shared" si="39"/>
        <v>0</v>
      </c>
      <c r="Q425" s="286"/>
      <c r="S425" s="287">
        <f t="shared" si="35"/>
        <v>1458</v>
      </c>
    </row>
    <row r="426" spans="1:19" ht="14.1" customHeight="1">
      <c r="A426" s="37">
        <v>426</v>
      </c>
      <c r="B426" s="250" t="s">
        <v>37</v>
      </c>
      <c r="C426" s="250" t="s">
        <v>125</v>
      </c>
      <c r="D426" s="211" t="s">
        <v>623</v>
      </c>
      <c r="E426" s="48" t="s">
        <v>263</v>
      </c>
      <c r="F426" s="398" t="s">
        <v>112</v>
      </c>
      <c r="G426" s="265" t="s">
        <v>46</v>
      </c>
      <c r="H426" s="265" t="s">
        <v>122</v>
      </c>
      <c r="I426" s="281">
        <v>7.29</v>
      </c>
      <c r="J426" s="282">
        <f t="shared" si="36"/>
        <v>80</v>
      </c>
      <c r="K426" s="283">
        <v>80</v>
      </c>
      <c r="L426" s="283"/>
      <c r="M426" s="284" t="e">
        <f t="shared" si="37"/>
        <v>#DIV/0!</v>
      </c>
      <c r="N426" s="284">
        <f t="shared" si="38"/>
        <v>0</v>
      </c>
      <c r="O426" s="285">
        <f>IF(K426="nio",0,IF(K426&gt;0,VLOOKUP(G426,'3-Productie normen'!A:K,VLOOKUP(K426,'3-Productie normen'!$B$35:$C$41,2,FALSE),FALSE)))/VLOOKUP(B426,'2-Kosten per locatie'!$A$12:$C$14,3,FALSE)</f>
        <v>0</v>
      </c>
      <c r="P426" s="285">
        <f t="shared" si="39"/>
        <v>0</v>
      </c>
      <c r="Q426" s="286"/>
      <c r="S426" s="287">
        <f t="shared" si="35"/>
        <v>583.20000000000005</v>
      </c>
    </row>
    <row r="427" spans="1:19" ht="14.1" customHeight="1">
      <c r="A427" s="37">
        <v>427</v>
      </c>
      <c r="B427" s="250" t="s">
        <v>37</v>
      </c>
      <c r="C427" s="250" t="s">
        <v>125</v>
      </c>
      <c r="D427" s="211" t="s">
        <v>623</v>
      </c>
      <c r="E427" s="48" t="s">
        <v>265</v>
      </c>
      <c r="F427" s="398" t="s">
        <v>383</v>
      </c>
      <c r="G427" s="265" t="s">
        <v>52</v>
      </c>
      <c r="H427" s="265" t="s">
        <v>122</v>
      </c>
      <c r="I427" s="281">
        <v>7.29</v>
      </c>
      <c r="J427" s="282">
        <f t="shared" si="36"/>
        <v>200</v>
      </c>
      <c r="K427" s="283">
        <v>200</v>
      </c>
      <c r="L427" s="283"/>
      <c r="M427" s="284" t="e">
        <f t="shared" si="37"/>
        <v>#DIV/0!</v>
      </c>
      <c r="N427" s="284">
        <f t="shared" si="38"/>
        <v>0</v>
      </c>
      <c r="O427" s="285">
        <f>IF(K427="nio",0,IF(K427&gt;0,VLOOKUP(G427,'3-Productie normen'!A:K,VLOOKUP(K427,'3-Productie normen'!$B$35:$C$41,2,FALSE),FALSE)))/VLOOKUP(B427,'2-Kosten per locatie'!$A$12:$C$14,3,FALSE)</f>
        <v>0</v>
      </c>
      <c r="P427" s="285">
        <f t="shared" si="39"/>
        <v>0</v>
      </c>
      <c r="Q427" s="286"/>
      <c r="S427" s="287">
        <f t="shared" si="35"/>
        <v>1458</v>
      </c>
    </row>
    <row r="428" spans="1:19" ht="14.1" customHeight="1">
      <c r="A428" s="37">
        <v>428</v>
      </c>
      <c r="B428" s="250" t="s">
        <v>37</v>
      </c>
      <c r="C428" s="250" t="s">
        <v>125</v>
      </c>
      <c r="D428" s="211" t="s">
        <v>623</v>
      </c>
      <c r="E428" s="48" t="s">
        <v>631</v>
      </c>
      <c r="F428" s="398" t="s">
        <v>101</v>
      </c>
      <c r="G428" s="265" t="s">
        <v>47</v>
      </c>
      <c r="H428" s="265" t="s">
        <v>192</v>
      </c>
      <c r="I428" s="281">
        <v>11.55</v>
      </c>
      <c r="J428" s="282">
        <f t="shared" si="36"/>
        <v>400</v>
      </c>
      <c r="K428" s="283">
        <v>200</v>
      </c>
      <c r="L428" s="283">
        <v>200</v>
      </c>
      <c r="M428" s="284" t="e">
        <f t="shared" si="37"/>
        <v>#DIV/0!</v>
      </c>
      <c r="N428" s="284" t="e">
        <f t="shared" si="38"/>
        <v>#DIV/0!</v>
      </c>
      <c r="O428" s="285">
        <f>IF(K428="nio",0,IF(K428&gt;0,VLOOKUP(G428,'3-Productie normen'!A:K,VLOOKUP(K428,'3-Productie normen'!$B$35:$C$41,2,FALSE),FALSE)))/VLOOKUP(B428,'2-Kosten per locatie'!$A$12:$C$14,3,FALSE)</f>
        <v>0</v>
      </c>
      <c r="P428" s="285">
        <f t="shared" si="39"/>
        <v>0</v>
      </c>
      <c r="Q428" s="286"/>
      <c r="S428" s="287">
        <f t="shared" si="35"/>
        <v>4620</v>
      </c>
    </row>
    <row r="429" spans="1:19" ht="14.1" customHeight="1">
      <c r="A429" s="37">
        <v>429</v>
      </c>
      <c r="B429" s="250" t="s">
        <v>37</v>
      </c>
      <c r="C429" s="250" t="s">
        <v>125</v>
      </c>
      <c r="D429" s="211" t="s">
        <v>623</v>
      </c>
      <c r="E429" s="48" t="s">
        <v>632</v>
      </c>
      <c r="F429" s="398" t="s">
        <v>101</v>
      </c>
      <c r="G429" s="265" t="s">
        <v>47</v>
      </c>
      <c r="H429" s="265" t="s">
        <v>192</v>
      </c>
      <c r="I429" s="281">
        <v>11.57</v>
      </c>
      <c r="J429" s="282">
        <f t="shared" si="36"/>
        <v>400</v>
      </c>
      <c r="K429" s="283">
        <v>200</v>
      </c>
      <c r="L429" s="283">
        <v>200</v>
      </c>
      <c r="M429" s="284" t="e">
        <f t="shared" si="37"/>
        <v>#DIV/0!</v>
      </c>
      <c r="N429" s="284" t="e">
        <f t="shared" si="38"/>
        <v>#DIV/0!</v>
      </c>
      <c r="O429" s="285">
        <f>IF(K429="nio",0,IF(K429&gt;0,VLOOKUP(G429,'3-Productie normen'!A:K,VLOOKUP(K429,'3-Productie normen'!$B$35:$C$41,2,FALSE),FALSE)))/VLOOKUP(B429,'2-Kosten per locatie'!$A$12:$C$14,3,FALSE)</f>
        <v>0</v>
      </c>
      <c r="P429" s="285">
        <f t="shared" si="39"/>
        <v>0</v>
      </c>
      <c r="Q429" s="286"/>
      <c r="S429" s="287">
        <f t="shared" si="35"/>
        <v>4628</v>
      </c>
    </row>
    <row r="430" spans="1:19" ht="14.1" customHeight="1">
      <c r="A430" s="37">
        <v>430</v>
      </c>
      <c r="B430" s="250" t="s">
        <v>37</v>
      </c>
      <c r="C430" s="250" t="s">
        <v>125</v>
      </c>
      <c r="D430" s="211" t="s">
        <v>623</v>
      </c>
      <c r="E430" s="48" t="s">
        <v>633</v>
      </c>
      <c r="F430" s="398" t="s">
        <v>264</v>
      </c>
      <c r="G430" s="265" t="s">
        <v>47</v>
      </c>
      <c r="H430" s="265" t="s">
        <v>192</v>
      </c>
      <c r="I430" s="281">
        <v>4.13</v>
      </c>
      <c r="J430" s="282">
        <f t="shared" si="36"/>
        <v>400</v>
      </c>
      <c r="K430" s="283">
        <v>200</v>
      </c>
      <c r="L430" s="283">
        <v>200</v>
      </c>
      <c r="M430" s="284" t="e">
        <f t="shared" si="37"/>
        <v>#DIV/0!</v>
      </c>
      <c r="N430" s="284" t="e">
        <f t="shared" si="38"/>
        <v>#DIV/0!</v>
      </c>
      <c r="O430" s="285">
        <f>IF(K430="nio",0,IF(K430&gt;0,VLOOKUP(G430,'3-Productie normen'!A:K,VLOOKUP(K430,'3-Productie normen'!$B$35:$C$41,2,FALSE),FALSE)))/VLOOKUP(B430,'2-Kosten per locatie'!$A$12:$C$14,3,FALSE)</f>
        <v>0</v>
      </c>
      <c r="P430" s="285">
        <f t="shared" si="39"/>
        <v>0</v>
      </c>
      <c r="Q430" s="286"/>
      <c r="S430" s="287">
        <f t="shared" si="35"/>
        <v>1652</v>
      </c>
    </row>
    <row r="431" spans="1:19" ht="14.1" customHeight="1">
      <c r="A431" s="37">
        <v>431</v>
      </c>
      <c r="B431" s="250" t="s">
        <v>37</v>
      </c>
      <c r="C431" s="250" t="s">
        <v>125</v>
      </c>
      <c r="D431" s="211" t="s">
        <v>623</v>
      </c>
      <c r="E431" s="48" t="s">
        <v>634</v>
      </c>
      <c r="F431" s="398" t="s">
        <v>191</v>
      </c>
      <c r="G431" s="265" t="s">
        <v>47</v>
      </c>
      <c r="H431" s="265" t="s">
        <v>192</v>
      </c>
      <c r="I431" s="281">
        <v>11.56</v>
      </c>
      <c r="J431" s="282">
        <f t="shared" si="36"/>
        <v>400</v>
      </c>
      <c r="K431" s="283">
        <v>200</v>
      </c>
      <c r="L431" s="283">
        <v>200</v>
      </c>
      <c r="M431" s="284" t="e">
        <f t="shared" si="37"/>
        <v>#DIV/0!</v>
      </c>
      <c r="N431" s="284" t="e">
        <f t="shared" si="38"/>
        <v>#DIV/0!</v>
      </c>
      <c r="O431" s="285">
        <f>IF(K431="nio",0,IF(K431&gt;0,VLOOKUP(G431,'3-Productie normen'!A:K,VLOOKUP(K431,'3-Productie normen'!$B$35:$C$41,2,FALSE),FALSE)))/VLOOKUP(B431,'2-Kosten per locatie'!$A$12:$C$14,3,FALSE)</f>
        <v>0</v>
      </c>
      <c r="P431" s="285">
        <f t="shared" si="39"/>
        <v>0</v>
      </c>
      <c r="Q431" s="286"/>
      <c r="S431" s="287">
        <f t="shared" si="35"/>
        <v>4624</v>
      </c>
    </row>
    <row r="432" spans="1:19" ht="14.1" customHeight="1">
      <c r="A432" s="37">
        <v>432</v>
      </c>
      <c r="B432" s="250" t="s">
        <v>37</v>
      </c>
      <c r="C432" s="250" t="s">
        <v>125</v>
      </c>
      <c r="D432" s="211" t="s">
        <v>623</v>
      </c>
      <c r="E432" s="48" t="s">
        <v>635</v>
      </c>
      <c r="F432" s="398" t="s">
        <v>258</v>
      </c>
      <c r="G432" s="265" t="s">
        <v>47</v>
      </c>
      <c r="H432" s="265" t="s">
        <v>192</v>
      </c>
      <c r="I432" s="281">
        <v>11.55</v>
      </c>
      <c r="J432" s="282">
        <f t="shared" si="36"/>
        <v>400</v>
      </c>
      <c r="K432" s="283">
        <v>200</v>
      </c>
      <c r="L432" s="283">
        <v>200</v>
      </c>
      <c r="M432" s="284" t="e">
        <f t="shared" si="37"/>
        <v>#DIV/0!</v>
      </c>
      <c r="N432" s="284" t="e">
        <f t="shared" si="38"/>
        <v>#DIV/0!</v>
      </c>
      <c r="O432" s="285">
        <f>IF(K432="nio",0,IF(K432&gt;0,VLOOKUP(G432,'3-Productie normen'!A:K,VLOOKUP(K432,'3-Productie normen'!$B$35:$C$41,2,FALSE),FALSE)))/VLOOKUP(B432,'2-Kosten per locatie'!$A$12:$C$14,3,FALSE)</f>
        <v>0</v>
      </c>
      <c r="P432" s="285">
        <f t="shared" si="39"/>
        <v>0</v>
      </c>
      <c r="Q432" s="286"/>
      <c r="S432" s="287">
        <f t="shared" ref="S432:S495" si="40">J432*I432</f>
        <v>4620</v>
      </c>
    </row>
    <row r="433" spans="1:19" ht="14.1" customHeight="1">
      <c r="A433" s="37">
        <v>433</v>
      </c>
      <c r="B433" s="250" t="s">
        <v>37</v>
      </c>
      <c r="C433" s="250" t="s">
        <v>125</v>
      </c>
      <c r="D433" s="211" t="s">
        <v>623</v>
      </c>
      <c r="E433" s="48" t="s">
        <v>636</v>
      </c>
      <c r="F433" s="398" t="s">
        <v>111</v>
      </c>
      <c r="G433" s="192" t="s">
        <v>64</v>
      </c>
      <c r="H433" s="265" t="s">
        <v>124</v>
      </c>
      <c r="I433" s="281">
        <v>3.24</v>
      </c>
      <c r="J433" s="282">
        <f t="shared" si="36"/>
        <v>0</v>
      </c>
      <c r="K433" s="288" t="s">
        <v>98</v>
      </c>
      <c r="L433" s="283"/>
      <c r="M433" s="284">
        <f t="shared" si="37"/>
        <v>0</v>
      </c>
      <c r="N433" s="284">
        <f t="shared" si="38"/>
        <v>0</v>
      </c>
      <c r="O433" s="285">
        <f>IF(K433="nio",0,IF(K433&gt;0,VLOOKUP(G433,'3-Productie normen'!A:K,VLOOKUP(K433,'3-Productie normen'!$B$35:$C$41,2,FALSE),FALSE)))/VLOOKUP(B433,'2-Kosten per locatie'!$A$12:$C$14,3,FALSE)</f>
        <v>0</v>
      </c>
      <c r="P433" s="285">
        <f t="shared" si="39"/>
        <v>0</v>
      </c>
      <c r="Q433" s="286"/>
      <c r="S433" s="287">
        <f t="shared" si="40"/>
        <v>0</v>
      </c>
    </row>
    <row r="434" spans="1:19" ht="14.1" customHeight="1">
      <c r="A434" s="37">
        <v>434</v>
      </c>
      <c r="B434" s="250" t="s">
        <v>37</v>
      </c>
      <c r="C434" s="250" t="s">
        <v>125</v>
      </c>
      <c r="D434" s="211" t="s">
        <v>623</v>
      </c>
      <c r="E434" s="48" t="s">
        <v>637</v>
      </c>
      <c r="F434" s="398" t="s">
        <v>111</v>
      </c>
      <c r="G434" s="192" t="s">
        <v>64</v>
      </c>
      <c r="H434" s="265" t="s">
        <v>124</v>
      </c>
      <c r="I434" s="281">
        <v>4.3099999999999996</v>
      </c>
      <c r="J434" s="282">
        <f t="shared" si="36"/>
        <v>0</v>
      </c>
      <c r="K434" s="288" t="s">
        <v>98</v>
      </c>
      <c r="L434" s="283"/>
      <c r="M434" s="284">
        <f t="shared" si="37"/>
        <v>0</v>
      </c>
      <c r="N434" s="284">
        <f t="shared" si="38"/>
        <v>0</v>
      </c>
      <c r="O434" s="285">
        <f>IF(K434="nio",0,IF(K434&gt;0,VLOOKUP(G434,'3-Productie normen'!A:K,VLOOKUP(K434,'3-Productie normen'!$B$35:$C$41,2,FALSE),FALSE)))/VLOOKUP(B434,'2-Kosten per locatie'!$A$12:$C$14,3,FALSE)</f>
        <v>0</v>
      </c>
      <c r="P434" s="285">
        <f t="shared" si="39"/>
        <v>0</v>
      </c>
      <c r="Q434" s="286"/>
      <c r="S434" s="287">
        <f t="shared" si="40"/>
        <v>0</v>
      </c>
    </row>
    <row r="435" spans="1:19" ht="14.1" customHeight="1">
      <c r="A435" s="37">
        <v>435</v>
      </c>
      <c r="B435" s="250" t="s">
        <v>37</v>
      </c>
      <c r="C435" s="250" t="s">
        <v>125</v>
      </c>
      <c r="D435" s="211" t="s">
        <v>623</v>
      </c>
      <c r="E435" s="48" t="s">
        <v>638</v>
      </c>
      <c r="F435" s="398" t="s">
        <v>107</v>
      </c>
      <c r="G435" s="192" t="s">
        <v>64</v>
      </c>
      <c r="H435" s="265" t="s">
        <v>124</v>
      </c>
      <c r="I435" s="281">
        <v>7.21</v>
      </c>
      <c r="J435" s="282">
        <f t="shared" si="36"/>
        <v>0</v>
      </c>
      <c r="K435" s="288" t="s">
        <v>98</v>
      </c>
      <c r="L435" s="283"/>
      <c r="M435" s="284">
        <f t="shared" si="37"/>
        <v>0</v>
      </c>
      <c r="N435" s="284">
        <f t="shared" si="38"/>
        <v>0</v>
      </c>
      <c r="O435" s="285">
        <f>IF(K435="nio",0,IF(K435&gt;0,VLOOKUP(G435,'3-Productie normen'!A:K,VLOOKUP(K435,'3-Productie normen'!$B$35:$C$41,2,FALSE),FALSE)))/VLOOKUP(B435,'2-Kosten per locatie'!$A$12:$C$14,3,FALSE)</f>
        <v>0</v>
      </c>
      <c r="P435" s="285">
        <f t="shared" si="39"/>
        <v>0</v>
      </c>
      <c r="Q435" s="286"/>
      <c r="S435" s="287">
        <f t="shared" si="40"/>
        <v>0</v>
      </c>
    </row>
    <row r="436" spans="1:19" ht="14.1" customHeight="1">
      <c r="A436" s="37">
        <v>436</v>
      </c>
      <c r="B436" s="250" t="s">
        <v>37</v>
      </c>
      <c r="C436" s="250" t="s">
        <v>125</v>
      </c>
      <c r="D436" s="211" t="s">
        <v>623</v>
      </c>
      <c r="E436" s="48" t="s">
        <v>639</v>
      </c>
      <c r="F436" s="398" t="s">
        <v>107</v>
      </c>
      <c r="G436" s="192" t="s">
        <v>64</v>
      </c>
      <c r="H436" s="265" t="s">
        <v>124</v>
      </c>
      <c r="I436" s="281">
        <v>15.68</v>
      </c>
      <c r="J436" s="282">
        <f t="shared" si="36"/>
        <v>0</v>
      </c>
      <c r="K436" s="288" t="s">
        <v>98</v>
      </c>
      <c r="L436" s="283"/>
      <c r="M436" s="284">
        <f t="shared" si="37"/>
        <v>0</v>
      </c>
      <c r="N436" s="284">
        <f t="shared" si="38"/>
        <v>0</v>
      </c>
      <c r="O436" s="285">
        <f>IF(K436="nio",0,IF(K436&gt;0,VLOOKUP(G436,'3-Productie normen'!A:K,VLOOKUP(K436,'3-Productie normen'!$B$35:$C$41,2,FALSE),FALSE)))/VLOOKUP(B436,'2-Kosten per locatie'!$A$12:$C$14,3,FALSE)</f>
        <v>0</v>
      </c>
      <c r="P436" s="285">
        <f t="shared" si="39"/>
        <v>0</v>
      </c>
      <c r="Q436" s="286"/>
      <c r="S436" s="287">
        <f t="shared" si="40"/>
        <v>0</v>
      </c>
    </row>
    <row r="437" spans="1:19" ht="14.1" customHeight="1">
      <c r="A437" s="37">
        <v>437</v>
      </c>
      <c r="B437" s="250" t="s">
        <v>37</v>
      </c>
      <c r="C437" s="250" t="s">
        <v>125</v>
      </c>
      <c r="D437" s="211" t="s">
        <v>623</v>
      </c>
      <c r="E437" s="48" t="s">
        <v>640</v>
      </c>
      <c r="F437" s="398" t="s">
        <v>107</v>
      </c>
      <c r="G437" s="192" t="s">
        <v>64</v>
      </c>
      <c r="H437" s="265" t="s">
        <v>124</v>
      </c>
      <c r="I437" s="281">
        <v>15.68</v>
      </c>
      <c r="J437" s="282">
        <f t="shared" si="36"/>
        <v>0</v>
      </c>
      <c r="K437" s="288" t="s">
        <v>98</v>
      </c>
      <c r="L437" s="283"/>
      <c r="M437" s="284">
        <f t="shared" si="37"/>
        <v>0</v>
      </c>
      <c r="N437" s="284">
        <f t="shared" si="38"/>
        <v>0</v>
      </c>
      <c r="O437" s="285">
        <f>IF(K437="nio",0,IF(K437&gt;0,VLOOKUP(G437,'3-Productie normen'!A:K,VLOOKUP(K437,'3-Productie normen'!$B$35:$C$41,2,FALSE),FALSE)))/VLOOKUP(B437,'2-Kosten per locatie'!$A$12:$C$14,3,FALSE)</f>
        <v>0</v>
      </c>
      <c r="P437" s="285">
        <f t="shared" si="39"/>
        <v>0</v>
      </c>
      <c r="Q437" s="286"/>
      <c r="S437" s="287">
        <f t="shared" si="40"/>
        <v>0</v>
      </c>
    </row>
    <row r="438" spans="1:19" ht="14.1" customHeight="1">
      <c r="A438" s="37">
        <v>438</v>
      </c>
      <c r="B438" s="250" t="s">
        <v>37</v>
      </c>
      <c r="C438" s="250" t="s">
        <v>125</v>
      </c>
      <c r="D438" s="211" t="s">
        <v>623</v>
      </c>
      <c r="E438" s="48" t="s">
        <v>641</v>
      </c>
      <c r="F438" s="398" t="s">
        <v>107</v>
      </c>
      <c r="G438" s="192" t="s">
        <v>64</v>
      </c>
      <c r="H438" s="265" t="s">
        <v>124</v>
      </c>
      <c r="I438" s="281">
        <v>7.21</v>
      </c>
      <c r="J438" s="282">
        <f t="shared" si="36"/>
        <v>0</v>
      </c>
      <c r="K438" s="288" t="s">
        <v>98</v>
      </c>
      <c r="L438" s="283"/>
      <c r="M438" s="284">
        <f t="shared" si="37"/>
        <v>0</v>
      </c>
      <c r="N438" s="284">
        <f t="shared" si="38"/>
        <v>0</v>
      </c>
      <c r="O438" s="285">
        <f>IF(K438="nio",0,IF(K438&gt;0,VLOOKUP(G438,'3-Productie normen'!A:K,VLOOKUP(K438,'3-Productie normen'!$B$35:$C$41,2,FALSE),FALSE)))/VLOOKUP(B438,'2-Kosten per locatie'!$A$12:$C$14,3,FALSE)</f>
        <v>0</v>
      </c>
      <c r="P438" s="285">
        <f t="shared" si="39"/>
        <v>0</v>
      </c>
      <c r="Q438" s="286"/>
      <c r="S438" s="287">
        <f t="shared" si="40"/>
        <v>0</v>
      </c>
    </row>
    <row r="439" spans="1:19" ht="14.1" customHeight="1">
      <c r="A439" s="37">
        <v>439</v>
      </c>
      <c r="B439" s="250" t="s">
        <v>37</v>
      </c>
      <c r="C439" s="250" t="s">
        <v>125</v>
      </c>
      <c r="D439" s="211" t="s">
        <v>623</v>
      </c>
      <c r="E439" s="48" t="s">
        <v>642</v>
      </c>
      <c r="F439" s="398" t="s">
        <v>282</v>
      </c>
      <c r="G439" s="265" t="s">
        <v>48</v>
      </c>
      <c r="H439" s="265" t="s">
        <v>122</v>
      </c>
      <c r="I439" s="281">
        <v>772.96</v>
      </c>
      <c r="J439" s="282">
        <f t="shared" si="36"/>
        <v>200</v>
      </c>
      <c r="K439" s="283">
        <v>200</v>
      </c>
      <c r="L439" s="283"/>
      <c r="M439" s="284" t="e">
        <f t="shared" si="37"/>
        <v>#DIV/0!</v>
      </c>
      <c r="N439" s="284">
        <f t="shared" si="38"/>
        <v>0</v>
      </c>
      <c r="O439" s="285">
        <f>IF(K439="nio",0,IF(K439&gt;0,VLOOKUP(G439,'3-Productie normen'!A:K,VLOOKUP(K439,'3-Productie normen'!$B$35:$C$41,2,FALSE),FALSE)))/VLOOKUP(B439,'2-Kosten per locatie'!$A$12:$C$14,3,FALSE)</f>
        <v>0</v>
      </c>
      <c r="P439" s="285">
        <f t="shared" si="39"/>
        <v>0</v>
      </c>
      <c r="Q439" s="286"/>
      <c r="S439" s="287">
        <f t="shared" si="40"/>
        <v>154592</v>
      </c>
    </row>
    <row r="440" spans="1:19" ht="14.1" customHeight="1">
      <c r="A440" s="37">
        <v>440</v>
      </c>
      <c r="B440" s="250" t="s">
        <v>37</v>
      </c>
      <c r="C440" s="250" t="s">
        <v>125</v>
      </c>
      <c r="D440" s="211" t="s">
        <v>623</v>
      </c>
      <c r="E440" s="48" t="s">
        <v>643</v>
      </c>
      <c r="F440" s="398" t="s">
        <v>282</v>
      </c>
      <c r="G440" s="265" t="s">
        <v>48</v>
      </c>
      <c r="H440" s="265" t="s">
        <v>122</v>
      </c>
      <c r="I440" s="281">
        <v>14.48</v>
      </c>
      <c r="J440" s="282">
        <f t="shared" si="36"/>
        <v>200</v>
      </c>
      <c r="K440" s="283">
        <v>200</v>
      </c>
      <c r="L440" s="283"/>
      <c r="M440" s="284" t="e">
        <f t="shared" si="37"/>
        <v>#DIV/0!</v>
      </c>
      <c r="N440" s="284">
        <f t="shared" si="38"/>
        <v>0</v>
      </c>
      <c r="O440" s="285">
        <f>IF(K440="nio",0,IF(K440&gt;0,VLOOKUP(G440,'3-Productie normen'!A:K,VLOOKUP(K440,'3-Productie normen'!$B$35:$C$41,2,FALSE),FALSE)))/VLOOKUP(B440,'2-Kosten per locatie'!$A$12:$C$14,3,FALSE)</f>
        <v>0</v>
      </c>
      <c r="P440" s="285">
        <f t="shared" si="39"/>
        <v>0</v>
      </c>
      <c r="Q440" s="286"/>
      <c r="S440" s="287">
        <f t="shared" si="40"/>
        <v>2896</v>
      </c>
    </row>
    <row r="441" spans="1:19" ht="14.1" customHeight="1">
      <c r="A441" s="37">
        <v>441</v>
      </c>
      <c r="B441" s="250" t="s">
        <v>37</v>
      </c>
      <c r="C441" s="250" t="s">
        <v>125</v>
      </c>
      <c r="D441" s="211" t="s">
        <v>623</v>
      </c>
      <c r="E441" s="48" t="s">
        <v>644</v>
      </c>
      <c r="F441" s="398" t="s">
        <v>118</v>
      </c>
      <c r="G441" s="265" t="s">
        <v>57</v>
      </c>
      <c r="H441" s="265" t="s">
        <v>124</v>
      </c>
      <c r="I441" s="281">
        <v>12.74</v>
      </c>
      <c r="J441" s="282">
        <f t="shared" si="36"/>
        <v>200</v>
      </c>
      <c r="K441" s="283">
        <v>200</v>
      </c>
      <c r="L441" s="283"/>
      <c r="M441" s="284" t="e">
        <f t="shared" si="37"/>
        <v>#DIV/0!</v>
      </c>
      <c r="N441" s="284">
        <f t="shared" si="38"/>
        <v>0</v>
      </c>
      <c r="O441" s="285">
        <f>IF(K441="nio",0,IF(K441&gt;0,VLOOKUP(G441,'3-Productie normen'!A:K,VLOOKUP(K441,'3-Productie normen'!$B$35:$C$41,2,FALSE),FALSE)))/VLOOKUP(B441,'2-Kosten per locatie'!$A$12:$C$14,3,FALSE)</f>
        <v>0</v>
      </c>
      <c r="P441" s="285">
        <f t="shared" si="39"/>
        <v>0</v>
      </c>
      <c r="Q441" s="286"/>
      <c r="S441" s="287">
        <f t="shared" si="40"/>
        <v>2548</v>
      </c>
    </row>
    <row r="442" spans="1:19" ht="14.1" customHeight="1">
      <c r="A442" s="37">
        <v>442</v>
      </c>
      <c r="B442" s="250" t="s">
        <v>37</v>
      </c>
      <c r="C442" s="250" t="s">
        <v>125</v>
      </c>
      <c r="D442" s="211" t="s">
        <v>623</v>
      </c>
      <c r="E442" s="48" t="s">
        <v>645</v>
      </c>
      <c r="F442" s="398" t="s">
        <v>297</v>
      </c>
      <c r="G442" s="192" t="s">
        <v>64</v>
      </c>
      <c r="H442" s="265" t="s">
        <v>298</v>
      </c>
      <c r="I442" s="281">
        <v>12.6</v>
      </c>
      <c r="J442" s="282">
        <f t="shared" si="36"/>
        <v>0</v>
      </c>
      <c r="K442" s="288" t="s">
        <v>98</v>
      </c>
      <c r="L442" s="283"/>
      <c r="M442" s="284">
        <f t="shared" si="37"/>
        <v>0</v>
      </c>
      <c r="N442" s="284">
        <f t="shared" si="38"/>
        <v>0</v>
      </c>
      <c r="O442" s="285">
        <f>IF(K442="nio",0,IF(K442&gt;0,VLOOKUP(G442,'3-Productie normen'!A:K,VLOOKUP(K442,'3-Productie normen'!$B$35:$C$41,2,FALSE),FALSE)))/VLOOKUP(B442,'2-Kosten per locatie'!$A$12:$C$14,3,FALSE)</f>
        <v>0</v>
      </c>
      <c r="P442" s="285">
        <f t="shared" si="39"/>
        <v>0</v>
      </c>
      <c r="Q442" s="286"/>
      <c r="S442" s="287">
        <f t="shared" si="40"/>
        <v>0</v>
      </c>
    </row>
    <row r="443" spans="1:19" ht="14.1" customHeight="1">
      <c r="A443" s="37">
        <v>443</v>
      </c>
      <c r="B443" s="250" t="s">
        <v>37</v>
      </c>
      <c r="C443" s="250" t="s">
        <v>125</v>
      </c>
      <c r="D443" s="211" t="s">
        <v>623</v>
      </c>
      <c r="E443" s="48" t="s">
        <v>646</v>
      </c>
      <c r="F443" s="398" t="s">
        <v>282</v>
      </c>
      <c r="G443" s="265" t="s">
        <v>48</v>
      </c>
      <c r="H443" s="265" t="s">
        <v>122</v>
      </c>
      <c r="I443" s="281">
        <v>14.83</v>
      </c>
      <c r="J443" s="282">
        <f t="shared" si="36"/>
        <v>200</v>
      </c>
      <c r="K443" s="283">
        <v>200</v>
      </c>
      <c r="L443" s="283"/>
      <c r="M443" s="284" t="e">
        <f t="shared" si="37"/>
        <v>#DIV/0!</v>
      </c>
      <c r="N443" s="284">
        <f t="shared" si="38"/>
        <v>0</v>
      </c>
      <c r="O443" s="285">
        <f>IF(K443="nio",0,IF(K443&gt;0,VLOOKUP(G443,'3-Productie normen'!A:K,VLOOKUP(K443,'3-Productie normen'!$B$35:$C$41,2,FALSE),FALSE)))/VLOOKUP(B443,'2-Kosten per locatie'!$A$12:$C$14,3,FALSE)</f>
        <v>0</v>
      </c>
      <c r="P443" s="285">
        <f t="shared" si="39"/>
        <v>0</v>
      </c>
      <c r="Q443" s="286"/>
      <c r="S443" s="287">
        <f t="shared" si="40"/>
        <v>2966</v>
      </c>
    </row>
    <row r="444" spans="1:19" ht="14.1" customHeight="1">
      <c r="A444" s="37">
        <v>444</v>
      </c>
      <c r="B444" s="250" t="s">
        <v>37</v>
      </c>
      <c r="C444" s="250" t="s">
        <v>125</v>
      </c>
      <c r="D444" s="211" t="s">
        <v>623</v>
      </c>
      <c r="E444" s="48" t="s">
        <v>647</v>
      </c>
      <c r="F444" s="398" t="s">
        <v>118</v>
      </c>
      <c r="G444" s="265" t="s">
        <v>57</v>
      </c>
      <c r="H444" s="265" t="s">
        <v>124</v>
      </c>
      <c r="I444" s="281">
        <v>12.74</v>
      </c>
      <c r="J444" s="282">
        <f t="shared" si="36"/>
        <v>200</v>
      </c>
      <c r="K444" s="283">
        <v>200</v>
      </c>
      <c r="L444" s="283"/>
      <c r="M444" s="284" t="e">
        <f t="shared" si="37"/>
        <v>#DIV/0!</v>
      </c>
      <c r="N444" s="284">
        <f t="shared" si="38"/>
        <v>0</v>
      </c>
      <c r="O444" s="285">
        <f>IF(K444="nio",0,IF(K444&gt;0,VLOOKUP(G444,'3-Productie normen'!A:K,VLOOKUP(K444,'3-Productie normen'!$B$35:$C$41,2,FALSE),FALSE)))/VLOOKUP(B444,'2-Kosten per locatie'!$A$12:$C$14,3,FALSE)</f>
        <v>0</v>
      </c>
      <c r="P444" s="285">
        <f t="shared" si="39"/>
        <v>0</v>
      </c>
      <c r="Q444" s="286"/>
      <c r="S444" s="287">
        <f t="shared" si="40"/>
        <v>2548</v>
      </c>
    </row>
    <row r="445" spans="1:19" ht="14.1" customHeight="1">
      <c r="A445" s="37">
        <v>445</v>
      </c>
      <c r="B445" s="250" t="s">
        <v>37</v>
      </c>
      <c r="C445" s="250" t="s">
        <v>125</v>
      </c>
      <c r="D445" s="211" t="s">
        <v>623</v>
      </c>
      <c r="E445" s="48" t="s">
        <v>648</v>
      </c>
      <c r="F445" s="398" t="s">
        <v>297</v>
      </c>
      <c r="G445" s="192" t="s">
        <v>64</v>
      </c>
      <c r="H445" s="265" t="s">
        <v>298</v>
      </c>
      <c r="I445" s="281">
        <v>12.66</v>
      </c>
      <c r="J445" s="282">
        <f t="shared" si="36"/>
        <v>0</v>
      </c>
      <c r="K445" s="288" t="s">
        <v>98</v>
      </c>
      <c r="L445" s="283"/>
      <c r="M445" s="284">
        <f t="shared" si="37"/>
        <v>0</v>
      </c>
      <c r="N445" s="284">
        <f t="shared" si="38"/>
        <v>0</v>
      </c>
      <c r="O445" s="285">
        <f>IF(K445="nio",0,IF(K445&gt;0,VLOOKUP(G445,'3-Productie normen'!A:K,VLOOKUP(K445,'3-Productie normen'!$B$35:$C$41,2,FALSE),FALSE)))/VLOOKUP(B445,'2-Kosten per locatie'!$A$12:$C$14,3,FALSE)</f>
        <v>0</v>
      </c>
      <c r="P445" s="285">
        <f t="shared" si="39"/>
        <v>0</v>
      </c>
      <c r="Q445" s="286"/>
      <c r="S445" s="287">
        <f t="shared" si="40"/>
        <v>0</v>
      </c>
    </row>
    <row r="446" spans="1:19" ht="14.1" customHeight="1">
      <c r="A446" s="37">
        <v>446</v>
      </c>
      <c r="B446" s="250" t="s">
        <v>37</v>
      </c>
      <c r="C446" s="250" t="s">
        <v>125</v>
      </c>
      <c r="D446" s="211" t="s">
        <v>623</v>
      </c>
      <c r="E446" s="48" t="s">
        <v>649</v>
      </c>
      <c r="F446" s="398" t="s">
        <v>118</v>
      </c>
      <c r="G446" s="265" t="s">
        <v>57</v>
      </c>
      <c r="H446" s="265" t="s">
        <v>124</v>
      </c>
      <c r="I446" s="281">
        <v>6.33</v>
      </c>
      <c r="J446" s="282">
        <f t="shared" si="36"/>
        <v>200</v>
      </c>
      <c r="K446" s="283">
        <v>200</v>
      </c>
      <c r="L446" s="283"/>
      <c r="M446" s="284" t="e">
        <f t="shared" si="37"/>
        <v>#DIV/0!</v>
      </c>
      <c r="N446" s="284">
        <f t="shared" si="38"/>
        <v>0</v>
      </c>
      <c r="O446" s="285">
        <f>IF(K446="nio",0,IF(K446&gt;0,VLOOKUP(G446,'3-Productie normen'!A:K,VLOOKUP(K446,'3-Productie normen'!$B$35:$C$41,2,FALSE),FALSE)))/VLOOKUP(B446,'2-Kosten per locatie'!$A$12:$C$14,3,FALSE)</f>
        <v>0</v>
      </c>
      <c r="P446" s="285">
        <f t="shared" si="39"/>
        <v>0</v>
      </c>
      <c r="Q446" s="286"/>
      <c r="S446" s="287">
        <f t="shared" si="40"/>
        <v>1266</v>
      </c>
    </row>
    <row r="447" spans="1:19" ht="14.1" customHeight="1">
      <c r="A447" s="37">
        <v>447</v>
      </c>
      <c r="B447" s="250" t="s">
        <v>37</v>
      </c>
      <c r="C447" s="250" t="s">
        <v>125</v>
      </c>
      <c r="D447" s="211" t="s">
        <v>623</v>
      </c>
      <c r="E447" s="48" t="s">
        <v>650</v>
      </c>
      <c r="F447" s="398" t="s">
        <v>118</v>
      </c>
      <c r="G447" s="265" t="s">
        <v>57</v>
      </c>
      <c r="H447" s="265" t="s">
        <v>124</v>
      </c>
      <c r="I447" s="281">
        <v>9.91</v>
      </c>
      <c r="J447" s="282">
        <f t="shared" si="36"/>
        <v>200</v>
      </c>
      <c r="K447" s="283">
        <v>200</v>
      </c>
      <c r="L447" s="283"/>
      <c r="M447" s="284" t="e">
        <f t="shared" si="37"/>
        <v>#DIV/0!</v>
      </c>
      <c r="N447" s="284">
        <f t="shared" si="38"/>
        <v>0</v>
      </c>
      <c r="O447" s="285">
        <f>IF(K447="nio",0,IF(K447&gt;0,VLOOKUP(G447,'3-Productie normen'!A:K,VLOOKUP(K447,'3-Productie normen'!$B$35:$C$41,2,FALSE),FALSE)))/VLOOKUP(B447,'2-Kosten per locatie'!$A$12:$C$14,3,FALSE)</f>
        <v>0</v>
      </c>
      <c r="P447" s="285">
        <f t="shared" si="39"/>
        <v>0</v>
      </c>
      <c r="Q447" s="286"/>
      <c r="S447" s="287">
        <f t="shared" si="40"/>
        <v>1982</v>
      </c>
    </row>
    <row r="448" spans="1:19" ht="14.1" customHeight="1">
      <c r="A448" s="37">
        <v>448</v>
      </c>
      <c r="B448" s="250" t="s">
        <v>37</v>
      </c>
      <c r="C448" s="250" t="s">
        <v>125</v>
      </c>
      <c r="D448" s="211" t="s">
        <v>623</v>
      </c>
      <c r="E448" s="48" t="s">
        <v>651</v>
      </c>
      <c r="F448" s="398" t="s">
        <v>118</v>
      </c>
      <c r="G448" s="265" t="s">
        <v>57</v>
      </c>
      <c r="H448" s="265" t="s">
        <v>124</v>
      </c>
      <c r="I448" s="281">
        <v>6.33</v>
      </c>
      <c r="J448" s="282">
        <f t="shared" si="36"/>
        <v>200</v>
      </c>
      <c r="K448" s="283">
        <v>200</v>
      </c>
      <c r="L448" s="283"/>
      <c r="M448" s="284" t="e">
        <f t="shared" si="37"/>
        <v>#DIV/0!</v>
      </c>
      <c r="N448" s="284">
        <f t="shared" si="38"/>
        <v>0</v>
      </c>
      <c r="O448" s="285">
        <f>IF(K448="nio",0,IF(K448&gt;0,VLOOKUP(G448,'3-Productie normen'!A:K,VLOOKUP(K448,'3-Productie normen'!$B$35:$C$41,2,FALSE),FALSE)))/VLOOKUP(B448,'2-Kosten per locatie'!$A$12:$C$14,3,FALSE)</f>
        <v>0</v>
      </c>
      <c r="P448" s="285">
        <f t="shared" si="39"/>
        <v>0</v>
      </c>
      <c r="Q448" s="286"/>
      <c r="S448" s="287">
        <f t="shared" si="40"/>
        <v>1266</v>
      </c>
    </row>
    <row r="449" spans="1:19" ht="14.1" customHeight="1">
      <c r="A449" s="37">
        <v>449</v>
      </c>
      <c r="B449" s="250" t="s">
        <v>37</v>
      </c>
      <c r="C449" s="250" t="s">
        <v>125</v>
      </c>
      <c r="D449" s="211" t="s">
        <v>623</v>
      </c>
      <c r="E449" s="48" t="s">
        <v>652</v>
      </c>
      <c r="F449" s="398" t="s">
        <v>118</v>
      </c>
      <c r="G449" s="265" t="s">
        <v>57</v>
      </c>
      <c r="H449" s="265" t="s">
        <v>124</v>
      </c>
      <c r="I449" s="281">
        <v>9.91</v>
      </c>
      <c r="J449" s="282">
        <f t="shared" si="36"/>
        <v>200</v>
      </c>
      <c r="K449" s="283">
        <v>200</v>
      </c>
      <c r="L449" s="283"/>
      <c r="M449" s="284" t="e">
        <f t="shared" si="37"/>
        <v>#DIV/0!</v>
      </c>
      <c r="N449" s="284">
        <f t="shared" si="38"/>
        <v>0</v>
      </c>
      <c r="O449" s="285">
        <f>IF(K449="nio",0,IF(K449&gt;0,VLOOKUP(G449,'3-Productie normen'!A:K,VLOOKUP(K449,'3-Productie normen'!$B$35:$C$41,2,FALSE),FALSE)))/VLOOKUP(B449,'2-Kosten per locatie'!$A$12:$C$14,3,FALSE)</f>
        <v>0</v>
      </c>
      <c r="P449" s="285">
        <f t="shared" si="39"/>
        <v>0</v>
      </c>
      <c r="Q449" s="286"/>
      <c r="S449" s="287">
        <f t="shared" si="40"/>
        <v>1982</v>
      </c>
    </row>
    <row r="450" spans="1:19" ht="14.1" customHeight="1">
      <c r="A450" s="37">
        <v>450</v>
      </c>
      <c r="B450" s="250" t="s">
        <v>37</v>
      </c>
      <c r="C450" s="250" t="s">
        <v>125</v>
      </c>
      <c r="D450" s="211" t="s">
        <v>623</v>
      </c>
      <c r="E450" s="48" t="s">
        <v>653</v>
      </c>
      <c r="F450" s="398" t="s">
        <v>548</v>
      </c>
      <c r="G450" s="265" t="s">
        <v>57</v>
      </c>
      <c r="H450" s="265" t="s">
        <v>123</v>
      </c>
      <c r="I450" s="281">
        <v>32.79</v>
      </c>
      <c r="J450" s="282">
        <f t="shared" si="36"/>
        <v>200</v>
      </c>
      <c r="K450" s="283">
        <v>200</v>
      </c>
      <c r="L450" s="283"/>
      <c r="M450" s="284" t="e">
        <f t="shared" si="37"/>
        <v>#DIV/0!</v>
      </c>
      <c r="N450" s="284">
        <f t="shared" si="38"/>
        <v>0</v>
      </c>
      <c r="O450" s="285">
        <f>IF(K450="nio",0,IF(K450&gt;0,VLOOKUP(G450,'3-Productie normen'!A:K,VLOOKUP(K450,'3-Productie normen'!$B$35:$C$41,2,FALSE),FALSE)))/VLOOKUP(B450,'2-Kosten per locatie'!$A$12:$C$14,3,FALSE)</f>
        <v>0</v>
      </c>
      <c r="P450" s="285">
        <f t="shared" si="39"/>
        <v>0</v>
      </c>
      <c r="Q450" s="286"/>
      <c r="S450" s="287">
        <f t="shared" si="40"/>
        <v>6558</v>
      </c>
    </row>
    <row r="451" spans="1:19" ht="14.1" customHeight="1">
      <c r="A451" s="37">
        <v>451</v>
      </c>
      <c r="B451" s="250" t="s">
        <v>37</v>
      </c>
      <c r="C451" s="250" t="s">
        <v>125</v>
      </c>
      <c r="D451" s="211" t="s">
        <v>623</v>
      </c>
      <c r="E451" s="48" t="s">
        <v>654</v>
      </c>
      <c r="F451" s="398" t="s">
        <v>282</v>
      </c>
      <c r="G451" s="265" t="s">
        <v>48</v>
      </c>
      <c r="H451" s="265" t="s">
        <v>122</v>
      </c>
      <c r="I451" s="281">
        <v>16.29</v>
      </c>
      <c r="J451" s="282">
        <f t="shared" si="36"/>
        <v>200</v>
      </c>
      <c r="K451" s="283">
        <v>200</v>
      </c>
      <c r="L451" s="283"/>
      <c r="M451" s="284" t="e">
        <f t="shared" si="37"/>
        <v>#DIV/0!</v>
      </c>
      <c r="N451" s="284">
        <f t="shared" si="38"/>
        <v>0</v>
      </c>
      <c r="O451" s="285">
        <f>IF(K451="nio",0,IF(K451&gt;0,VLOOKUP(G451,'3-Productie normen'!A:K,VLOOKUP(K451,'3-Productie normen'!$B$35:$C$41,2,FALSE),FALSE)))/VLOOKUP(B451,'2-Kosten per locatie'!$A$12:$C$14,3,FALSE)</f>
        <v>0</v>
      </c>
      <c r="P451" s="285">
        <f t="shared" si="39"/>
        <v>0</v>
      </c>
      <c r="Q451" s="286"/>
      <c r="S451" s="287">
        <f t="shared" si="40"/>
        <v>3258</v>
      </c>
    </row>
    <row r="452" spans="1:19" ht="14.1" customHeight="1">
      <c r="A452" s="37">
        <v>452</v>
      </c>
      <c r="B452" s="250" t="s">
        <v>37</v>
      </c>
      <c r="C452" s="250" t="s">
        <v>125</v>
      </c>
      <c r="D452" s="211" t="s">
        <v>623</v>
      </c>
      <c r="E452" s="48" t="s">
        <v>655</v>
      </c>
      <c r="F452" s="398" t="s">
        <v>548</v>
      </c>
      <c r="G452" s="265" t="s">
        <v>57</v>
      </c>
      <c r="H452" s="265" t="s">
        <v>123</v>
      </c>
      <c r="I452" s="281">
        <v>60.99</v>
      </c>
      <c r="J452" s="282">
        <f t="shared" si="36"/>
        <v>200</v>
      </c>
      <c r="K452" s="283">
        <v>200</v>
      </c>
      <c r="L452" s="283"/>
      <c r="M452" s="284" t="e">
        <f t="shared" si="37"/>
        <v>#DIV/0!</v>
      </c>
      <c r="N452" s="284">
        <f t="shared" si="38"/>
        <v>0</v>
      </c>
      <c r="O452" s="285">
        <f>IF(K452="nio",0,IF(K452&gt;0,VLOOKUP(G452,'3-Productie normen'!A:K,VLOOKUP(K452,'3-Productie normen'!$B$35:$C$41,2,FALSE),FALSE)))/VLOOKUP(B452,'2-Kosten per locatie'!$A$12:$C$14,3,FALSE)</f>
        <v>0</v>
      </c>
      <c r="P452" s="285">
        <f t="shared" si="39"/>
        <v>0</v>
      </c>
      <c r="Q452" s="286"/>
      <c r="S452" s="287">
        <f t="shared" si="40"/>
        <v>12198</v>
      </c>
    </row>
    <row r="453" spans="1:19" ht="14.1" customHeight="1">
      <c r="A453" s="37">
        <v>453</v>
      </c>
      <c r="B453" s="250" t="s">
        <v>37</v>
      </c>
      <c r="C453" s="250" t="s">
        <v>125</v>
      </c>
      <c r="D453" s="211" t="s">
        <v>126</v>
      </c>
      <c r="E453" s="48" t="s">
        <v>628</v>
      </c>
      <c r="F453" s="398" t="s">
        <v>656</v>
      </c>
      <c r="G453" s="192" t="s">
        <v>64</v>
      </c>
      <c r="H453" s="265" t="s">
        <v>134</v>
      </c>
      <c r="I453" s="281">
        <v>18.989999999999998</v>
      </c>
      <c r="J453" s="282">
        <f t="shared" si="36"/>
        <v>0</v>
      </c>
      <c r="K453" s="283" t="s">
        <v>98</v>
      </c>
      <c r="L453" s="283"/>
      <c r="M453" s="284">
        <f t="shared" si="37"/>
        <v>0</v>
      </c>
      <c r="N453" s="284">
        <f t="shared" si="38"/>
        <v>0</v>
      </c>
      <c r="O453" s="285">
        <f>IF(K453="nio",0,IF(K453&gt;0,VLOOKUP(G453,'3-Productie normen'!A:K,VLOOKUP(K453,'3-Productie normen'!$B$35:$C$41,2,FALSE),FALSE)))/VLOOKUP(B453,'2-Kosten per locatie'!$A$12:$C$14,3,FALSE)</f>
        <v>0</v>
      </c>
      <c r="P453" s="285">
        <f t="shared" si="39"/>
        <v>0</v>
      </c>
      <c r="Q453" s="286"/>
      <c r="S453" s="287">
        <f t="shared" si="40"/>
        <v>0</v>
      </c>
    </row>
    <row r="454" spans="1:19" ht="14.1" customHeight="1">
      <c r="A454" s="37">
        <v>454</v>
      </c>
      <c r="B454" s="250" t="s">
        <v>37</v>
      </c>
      <c r="C454" s="250" t="s">
        <v>125</v>
      </c>
      <c r="D454" s="211" t="s">
        <v>657</v>
      </c>
      <c r="E454" s="48" t="s">
        <v>658</v>
      </c>
      <c r="F454" s="398" t="s">
        <v>99</v>
      </c>
      <c r="G454" s="192" t="s">
        <v>64</v>
      </c>
      <c r="H454" s="265" t="s">
        <v>124</v>
      </c>
      <c r="I454" s="281">
        <v>3.24</v>
      </c>
      <c r="J454" s="282">
        <f t="shared" si="36"/>
        <v>0</v>
      </c>
      <c r="K454" s="283" t="s">
        <v>98</v>
      </c>
      <c r="L454" s="283"/>
      <c r="M454" s="284">
        <f t="shared" si="37"/>
        <v>0</v>
      </c>
      <c r="N454" s="284">
        <f t="shared" si="38"/>
        <v>0</v>
      </c>
      <c r="O454" s="285">
        <f>IF(K454="nio",0,IF(K454&gt;0,VLOOKUP(G454,'3-Productie normen'!A:K,VLOOKUP(K454,'3-Productie normen'!$B$35:$C$41,2,FALSE),FALSE)))/VLOOKUP(B454,'2-Kosten per locatie'!$A$12:$C$14,3,FALSE)</f>
        <v>0</v>
      </c>
      <c r="P454" s="285">
        <f t="shared" si="39"/>
        <v>0</v>
      </c>
      <c r="Q454" s="286"/>
      <c r="S454" s="287">
        <f t="shared" si="40"/>
        <v>0</v>
      </c>
    </row>
    <row r="455" spans="1:19" ht="14.1" customHeight="1">
      <c r="A455" s="37">
        <v>455</v>
      </c>
      <c r="B455" s="250" t="s">
        <v>37</v>
      </c>
      <c r="C455" s="250" t="s">
        <v>125</v>
      </c>
      <c r="D455" s="211" t="s">
        <v>187</v>
      </c>
      <c r="E455" s="48" t="s">
        <v>307</v>
      </c>
      <c r="F455" s="398" t="s">
        <v>76</v>
      </c>
      <c r="G455" s="265" t="s">
        <v>48</v>
      </c>
      <c r="H455" s="265" t="s">
        <v>122</v>
      </c>
      <c r="I455" s="281">
        <v>159.47</v>
      </c>
      <c r="J455" s="282">
        <f t="shared" si="36"/>
        <v>200</v>
      </c>
      <c r="K455" s="283">
        <v>200</v>
      </c>
      <c r="L455" s="283"/>
      <c r="M455" s="284" t="e">
        <f t="shared" si="37"/>
        <v>#DIV/0!</v>
      </c>
      <c r="N455" s="284">
        <f t="shared" si="38"/>
        <v>0</v>
      </c>
      <c r="O455" s="285">
        <f>IF(K455="nio",0,IF(K455&gt;0,VLOOKUP(G455,'3-Productie normen'!A:K,VLOOKUP(K455,'3-Productie normen'!$B$35:$C$41,2,FALSE),FALSE)))/VLOOKUP(B455,'2-Kosten per locatie'!$A$12:$C$14,3,FALSE)</f>
        <v>0</v>
      </c>
      <c r="P455" s="285">
        <f t="shared" si="39"/>
        <v>0</v>
      </c>
      <c r="Q455" s="286"/>
      <c r="S455" s="287">
        <f t="shared" si="40"/>
        <v>31894</v>
      </c>
    </row>
    <row r="456" spans="1:19" ht="14.1" customHeight="1">
      <c r="A456" s="37">
        <v>456</v>
      </c>
      <c r="B456" s="250" t="s">
        <v>37</v>
      </c>
      <c r="C456" s="250" t="s">
        <v>125</v>
      </c>
      <c r="D456" s="211" t="s">
        <v>187</v>
      </c>
      <c r="E456" s="48" t="s">
        <v>186</v>
      </c>
      <c r="F456" s="398" t="s">
        <v>659</v>
      </c>
      <c r="G456" s="265" t="s">
        <v>53</v>
      </c>
      <c r="H456" s="265" t="s">
        <v>122</v>
      </c>
      <c r="I456" s="281">
        <v>35.799999999999997</v>
      </c>
      <c r="J456" s="282">
        <f t="shared" si="36"/>
        <v>200</v>
      </c>
      <c r="K456" s="283">
        <v>200</v>
      </c>
      <c r="L456" s="283"/>
      <c r="M456" s="284" t="e">
        <f t="shared" si="37"/>
        <v>#DIV/0!</v>
      </c>
      <c r="N456" s="284">
        <f t="shared" si="38"/>
        <v>0</v>
      </c>
      <c r="O456" s="285">
        <f>IF(K456="nio",0,IF(K456&gt;0,VLOOKUP(G456,'3-Productie normen'!A:K,VLOOKUP(K456,'3-Productie normen'!$B$35:$C$41,2,FALSE),FALSE)))/VLOOKUP(B456,'2-Kosten per locatie'!$A$12:$C$14,3,FALSE)</f>
        <v>0</v>
      </c>
      <c r="P456" s="285">
        <f t="shared" si="39"/>
        <v>0</v>
      </c>
      <c r="Q456" s="286"/>
      <c r="S456" s="287">
        <f t="shared" si="40"/>
        <v>7159.9999999999991</v>
      </c>
    </row>
    <row r="457" spans="1:19" ht="14.1" customHeight="1">
      <c r="A457" s="37">
        <v>457</v>
      </c>
      <c r="B457" s="250" t="s">
        <v>37</v>
      </c>
      <c r="C457" s="250" t="s">
        <v>125</v>
      </c>
      <c r="D457" s="211" t="s">
        <v>187</v>
      </c>
      <c r="E457" s="48" t="s">
        <v>310</v>
      </c>
      <c r="F457" s="398" t="s">
        <v>469</v>
      </c>
      <c r="G457" s="265" t="s">
        <v>59</v>
      </c>
      <c r="H457" s="265" t="s">
        <v>122</v>
      </c>
      <c r="I457" s="281">
        <v>66.86</v>
      </c>
      <c r="J457" s="282">
        <f t="shared" si="36"/>
        <v>200</v>
      </c>
      <c r="K457" s="283">
        <v>200</v>
      </c>
      <c r="L457" s="283"/>
      <c r="M457" s="284" t="e">
        <f t="shared" si="37"/>
        <v>#DIV/0!</v>
      </c>
      <c r="N457" s="284">
        <f t="shared" si="38"/>
        <v>0</v>
      </c>
      <c r="O457" s="285">
        <f>IF(K457="nio",0,IF(K457&gt;0,VLOOKUP(G457,'3-Productie normen'!A:K,VLOOKUP(K457,'3-Productie normen'!$B$35:$C$41,2,FALSE),FALSE)))/VLOOKUP(B457,'2-Kosten per locatie'!$A$12:$C$14,3,FALSE)</f>
        <v>0</v>
      </c>
      <c r="P457" s="285">
        <f t="shared" si="39"/>
        <v>0</v>
      </c>
      <c r="Q457" s="286"/>
      <c r="S457" s="287">
        <f t="shared" si="40"/>
        <v>13372</v>
      </c>
    </row>
    <row r="458" spans="1:19" ht="14.1" customHeight="1">
      <c r="A458" s="37">
        <v>458</v>
      </c>
      <c r="B458" s="250" t="s">
        <v>37</v>
      </c>
      <c r="C458" s="250" t="s">
        <v>125</v>
      </c>
      <c r="D458" s="211" t="s">
        <v>187</v>
      </c>
      <c r="E458" s="48" t="s">
        <v>309</v>
      </c>
      <c r="F458" s="398" t="s">
        <v>469</v>
      </c>
      <c r="G458" s="265" t="s">
        <v>59</v>
      </c>
      <c r="H458" s="265" t="s">
        <v>122</v>
      </c>
      <c r="I458" s="281">
        <v>66.45</v>
      </c>
      <c r="J458" s="282">
        <f t="shared" si="36"/>
        <v>200</v>
      </c>
      <c r="K458" s="283">
        <v>200</v>
      </c>
      <c r="L458" s="283"/>
      <c r="M458" s="284" t="e">
        <f t="shared" si="37"/>
        <v>#DIV/0!</v>
      </c>
      <c r="N458" s="284">
        <f t="shared" si="38"/>
        <v>0</v>
      </c>
      <c r="O458" s="285">
        <f>IF(K458="nio",0,IF(K458&gt;0,VLOOKUP(G458,'3-Productie normen'!A:K,VLOOKUP(K458,'3-Productie normen'!$B$35:$C$41,2,FALSE),FALSE)))/VLOOKUP(B458,'2-Kosten per locatie'!$A$12:$C$14,3,FALSE)</f>
        <v>0</v>
      </c>
      <c r="P458" s="285">
        <f t="shared" si="39"/>
        <v>0</v>
      </c>
      <c r="Q458" s="286"/>
      <c r="S458" s="287">
        <f t="shared" si="40"/>
        <v>13290</v>
      </c>
    </row>
    <row r="459" spans="1:19" ht="14.1" customHeight="1">
      <c r="A459" s="37">
        <v>459</v>
      </c>
      <c r="B459" s="250" t="s">
        <v>37</v>
      </c>
      <c r="C459" s="250" t="s">
        <v>125</v>
      </c>
      <c r="D459" s="211" t="s">
        <v>187</v>
      </c>
      <c r="E459" s="48" t="s">
        <v>660</v>
      </c>
      <c r="F459" s="398" t="s">
        <v>469</v>
      </c>
      <c r="G459" s="265" t="s">
        <v>59</v>
      </c>
      <c r="H459" s="265" t="s">
        <v>122</v>
      </c>
      <c r="I459" s="281">
        <v>66.599999999999994</v>
      </c>
      <c r="J459" s="282">
        <f t="shared" si="36"/>
        <v>200</v>
      </c>
      <c r="K459" s="283">
        <v>200</v>
      </c>
      <c r="L459" s="283"/>
      <c r="M459" s="284" t="e">
        <f t="shared" si="37"/>
        <v>#DIV/0!</v>
      </c>
      <c r="N459" s="284">
        <f t="shared" si="38"/>
        <v>0</v>
      </c>
      <c r="O459" s="285">
        <f>IF(K459="nio",0,IF(K459&gt;0,VLOOKUP(G459,'3-Productie normen'!A:K,VLOOKUP(K459,'3-Productie normen'!$B$35:$C$41,2,FALSE),FALSE)))/VLOOKUP(B459,'2-Kosten per locatie'!$A$12:$C$14,3,FALSE)</f>
        <v>0</v>
      </c>
      <c r="P459" s="285">
        <f t="shared" si="39"/>
        <v>0</v>
      </c>
      <c r="Q459" s="286"/>
      <c r="S459" s="287">
        <f t="shared" si="40"/>
        <v>13319.999999999998</v>
      </c>
    </row>
    <row r="460" spans="1:19" ht="14.1" customHeight="1">
      <c r="A460" s="37">
        <v>460</v>
      </c>
      <c r="B460" s="250" t="s">
        <v>37</v>
      </c>
      <c r="C460" s="250" t="s">
        <v>125</v>
      </c>
      <c r="D460" s="211" t="s">
        <v>187</v>
      </c>
      <c r="E460" s="48" t="s">
        <v>661</v>
      </c>
      <c r="F460" s="398" t="s">
        <v>77</v>
      </c>
      <c r="G460" s="268" t="s">
        <v>55</v>
      </c>
      <c r="H460" s="265" t="s">
        <v>122</v>
      </c>
      <c r="I460" s="281">
        <v>15.82</v>
      </c>
      <c r="J460" s="282">
        <f t="shared" si="36"/>
        <v>200</v>
      </c>
      <c r="K460" s="283">
        <v>200</v>
      </c>
      <c r="L460" s="283"/>
      <c r="M460" s="284" t="e">
        <f t="shared" si="37"/>
        <v>#DIV/0!</v>
      </c>
      <c r="N460" s="284">
        <f t="shared" si="38"/>
        <v>0</v>
      </c>
      <c r="O460" s="285">
        <f>IF(K460="nio",0,IF(K460&gt;0,VLOOKUP(G460,'3-Productie normen'!A:K,VLOOKUP(K460,'3-Productie normen'!$B$35:$C$41,2,FALSE),FALSE)))/VLOOKUP(B460,'2-Kosten per locatie'!$A$12:$C$14,3,FALSE)</f>
        <v>0</v>
      </c>
      <c r="P460" s="285">
        <f t="shared" si="39"/>
        <v>0</v>
      </c>
      <c r="Q460" s="286"/>
      <c r="S460" s="287">
        <f t="shared" si="40"/>
        <v>3164</v>
      </c>
    </row>
    <row r="461" spans="1:19" ht="14.1" customHeight="1">
      <c r="A461" s="37">
        <v>461</v>
      </c>
      <c r="B461" s="250" t="s">
        <v>37</v>
      </c>
      <c r="C461" s="250" t="s">
        <v>125</v>
      </c>
      <c r="D461" s="211" t="s">
        <v>187</v>
      </c>
      <c r="E461" s="48" t="s">
        <v>662</v>
      </c>
      <c r="F461" s="398" t="s">
        <v>77</v>
      </c>
      <c r="G461" s="268" t="s">
        <v>55</v>
      </c>
      <c r="H461" s="265" t="s">
        <v>122</v>
      </c>
      <c r="I461" s="281">
        <v>79.22</v>
      </c>
      <c r="J461" s="282">
        <f t="shared" si="36"/>
        <v>200</v>
      </c>
      <c r="K461" s="283">
        <v>200</v>
      </c>
      <c r="L461" s="283"/>
      <c r="M461" s="284" t="e">
        <f t="shared" si="37"/>
        <v>#DIV/0!</v>
      </c>
      <c r="N461" s="284">
        <f t="shared" si="38"/>
        <v>0</v>
      </c>
      <c r="O461" s="285">
        <f>IF(K461="nio",0,IF(K461&gt;0,VLOOKUP(G461,'3-Productie normen'!A:K,VLOOKUP(K461,'3-Productie normen'!$B$35:$C$41,2,FALSE),FALSE)))/VLOOKUP(B461,'2-Kosten per locatie'!$A$12:$C$14,3,FALSE)</f>
        <v>0</v>
      </c>
      <c r="P461" s="285">
        <f t="shared" si="39"/>
        <v>0</v>
      </c>
      <c r="Q461" s="286"/>
      <c r="S461" s="287">
        <f t="shared" si="40"/>
        <v>15844</v>
      </c>
    </row>
    <row r="462" spans="1:19" ht="14.1" customHeight="1">
      <c r="A462" s="37">
        <v>462</v>
      </c>
      <c r="B462" s="250" t="s">
        <v>37</v>
      </c>
      <c r="C462" s="250" t="s">
        <v>125</v>
      </c>
      <c r="D462" s="211" t="s">
        <v>187</v>
      </c>
      <c r="E462" s="48" t="s">
        <v>663</v>
      </c>
      <c r="F462" s="398" t="s">
        <v>78</v>
      </c>
      <c r="G462" s="265" t="s">
        <v>46</v>
      </c>
      <c r="H462" s="265" t="s">
        <v>122</v>
      </c>
      <c r="I462" s="281">
        <v>53.14</v>
      </c>
      <c r="J462" s="282">
        <f t="shared" si="36"/>
        <v>80</v>
      </c>
      <c r="K462" s="283">
        <v>80</v>
      </c>
      <c r="L462" s="283"/>
      <c r="M462" s="284" t="e">
        <f t="shared" si="37"/>
        <v>#DIV/0!</v>
      </c>
      <c r="N462" s="284">
        <f t="shared" si="38"/>
        <v>0</v>
      </c>
      <c r="O462" s="285">
        <f>IF(K462="nio",0,IF(K462&gt;0,VLOOKUP(G462,'3-Productie normen'!A:K,VLOOKUP(K462,'3-Productie normen'!$B$35:$C$41,2,FALSE),FALSE)))/VLOOKUP(B462,'2-Kosten per locatie'!$A$12:$C$14,3,FALSE)</f>
        <v>0</v>
      </c>
      <c r="P462" s="285">
        <f t="shared" si="39"/>
        <v>0</v>
      </c>
      <c r="Q462" s="286"/>
      <c r="S462" s="287">
        <f t="shared" si="40"/>
        <v>4251.2</v>
      </c>
    </row>
    <row r="463" spans="1:19" ht="14.1" customHeight="1">
      <c r="A463" s="37">
        <v>463</v>
      </c>
      <c r="B463" s="250" t="s">
        <v>37</v>
      </c>
      <c r="C463" s="250" t="s">
        <v>125</v>
      </c>
      <c r="D463" s="211" t="s">
        <v>187</v>
      </c>
      <c r="E463" s="48" t="s">
        <v>664</v>
      </c>
      <c r="F463" s="398" t="s">
        <v>467</v>
      </c>
      <c r="G463" s="265" t="s">
        <v>59</v>
      </c>
      <c r="H463" s="265" t="s">
        <v>122</v>
      </c>
      <c r="I463" s="281">
        <v>106.23</v>
      </c>
      <c r="J463" s="282">
        <f t="shared" si="36"/>
        <v>200</v>
      </c>
      <c r="K463" s="283">
        <v>200</v>
      </c>
      <c r="L463" s="283"/>
      <c r="M463" s="284" t="e">
        <f t="shared" si="37"/>
        <v>#DIV/0!</v>
      </c>
      <c r="N463" s="284">
        <f t="shared" si="38"/>
        <v>0</v>
      </c>
      <c r="O463" s="285">
        <f>IF(K463="nio",0,IF(K463&gt;0,VLOOKUP(G463,'3-Productie normen'!A:K,VLOOKUP(K463,'3-Productie normen'!$B$35:$C$41,2,FALSE),FALSE)))/VLOOKUP(B463,'2-Kosten per locatie'!$A$12:$C$14,3,FALSE)</f>
        <v>0</v>
      </c>
      <c r="P463" s="285">
        <f t="shared" si="39"/>
        <v>0</v>
      </c>
      <c r="Q463" s="286"/>
      <c r="S463" s="287">
        <f t="shared" si="40"/>
        <v>21246</v>
      </c>
    </row>
    <row r="464" spans="1:19" ht="14.1" customHeight="1">
      <c r="A464" s="37">
        <v>464</v>
      </c>
      <c r="B464" s="250" t="s">
        <v>37</v>
      </c>
      <c r="C464" s="250" t="s">
        <v>125</v>
      </c>
      <c r="D464" s="211" t="s">
        <v>187</v>
      </c>
      <c r="E464" s="48" t="s">
        <v>665</v>
      </c>
      <c r="F464" s="398" t="s">
        <v>523</v>
      </c>
      <c r="G464" s="192" t="s">
        <v>48</v>
      </c>
      <c r="H464" s="265" t="s">
        <v>123</v>
      </c>
      <c r="I464" s="281">
        <v>279.14</v>
      </c>
      <c r="J464" s="282">
        <f t="shared" si="36"/>
        <v>200</v>
      </c>
      <c r="K464" s="288">
        <v>200</v>
      </c>
      <c r="L464" s="283"/>
      <c r="M464" s="284" t="e">
        <f t="shared" si="37"/>
        <v>#DIV/0!</v>
      </c>
      <c r="N464" s="284">
        <f t="shared" si="38"/>
        <v>0</v>
      </c>
      <c r="O464" s="285">
        <f>IF(K464="nio",0,IF(K464&gt;0,VLOOKUP(G464,'3-Productie normen'!A:K,VLOOKUP(K464,'3-Productie normen'!$B$35:$C$41,2,FALSE),FALSE)))/VLOOKUP(B464,'2-Kosten per locatie'!$A$12:$C$14,3,FALSE)</f>
        <v>0</v>
      </c>
      <c r="P464" s="285">
        <f t="shared" si="39"/>
        <v>0</v>
      </c>
      <c r="Q464" s="286"/>
      <c r="S464" s="287">
        <f t="shared" si="40"/>
        <v>55828</v>
      </c>
    </row>
    <row r="465" spans="1:19" ht="14.1" customHeight="1">
      <c r="A465" s="37">
        <v>465</v>
      </c>
      <c r="B465" s="250" t="s">
        <v>37</v>
      </c>
      <c r="C465" s="250" t="s">
        <v>125</v>
      </c>
      <c r="D465" s="211" t="s">
        <v>187</v>
      </c>
      <c r="E465" s="48" t="s">
        <v>666</v>
      </c>
      <c r="F465" s="398" t="s">
        <v>77</v>
      </c>
      <c r="G465" s="268" t="s">
        <v>55</v>
      </c>
      <c r="H465" s="265" t="s">
        <v>122</v>
      </c>
      <c r="I465" s="281">
        <v>17.350000000000001</v>
      </c>
      <c r="J465" s="282">
        <f t="shared" si="36"/>
        <v>200</v>
      </c>
      <c r="K465" s="283">
        <v>200</v>
      </c>
      <c r="L465" s="283"/>
      <c r="M465" s="284" t="e">
        <f t="shared" si="37"/>
        <v>#DIV/0!</v>
      </c>
      <c r="N465" s="284">
        <f t="shared" si="38"/>
        <v>0</v>
      </c>
      <c r="O465" s="285">
        <f>IF(K465="nio",0,IF(K465&gt;0,VLOOKUP(G465,'3-Productie normen'!A:K,VLOOKUP(K465,'3-Productie normen'!$B$35:$C$41,2,FALSE),FALSE)))/VLOOKUP(B465,'2-Kosten per locatie'!$A$12:$C$14,3,FALSE)</f>
        <v>0</v>
      </c>
      <c r="P465" s="285">
        <f t="shared" si="39"/>
        <v>0</v>
      </c>
      <c r="Q465" s="286"/>
      <c r="S465" s="287">
        <f t="shared" si="40"/>
        <v>3470.0000000000005</v>
      </c>
    </row>
    <row r="466" spans="1:19" ht="14.1" customHeight="1">
      <c r="A466" s="37">
        <v>466</v>
      </c>
      <c r="B466" s="250" t="s">
        <v>37</v>
      </c>
      <c r="C466" s="250" t="s">
        <v>125</v>
      </c>
      <c r="D466" s="211" t="s">
        <v>187</v>
      </c>
      <c r="E466" s="48" t="s">
        <v>667</v>
      </c>
      <c r="F466" s="398" t="s">
        <v>104</v>
      </c>
      <c r="G466" s="265" t="s">
        <v>46</v>
      </c>
      <c r="H466" s="265" t="s">
        <v>122</v>
      </c>
      <c r="I466" s="281">
        <v>34.43</v>
      </c>
      <c r="J466" s="282">
        <f t="shared" si="36"/>
        <v>80</v>
      </c>
      <c r="K466" s="283">
        <v>80</v>
      </c>
      <c r="L466" s="283"/>
      <c r="M466" s="284" t="e">
        <f t="shared" si="37"/>
        <v>#DIV/0!</v>
      </c>
      <c r="N466" s="284">
        <f t="shared" si="38"/>
        <v>0</v>
      </c>
      <c r="O466" s="285">
        <f>IF(K466="nio",0,IF(K466&gt;0,VLOOKUP(G466,'3-Productie normen'!A:K,VLOOKUP(K466,'3-Productie normen'!$B$35:$C$41,2,FALSE),FALSE)))/VLOOKUP(B466,'2-Kosten per locatie'!$A$12:$C$14,3,FALSE)</f>
        <v>0</v>
      </c>
      <c r="P466" s="285">
        <f t="shared" si="39"/>
        <v>0</v>
      </c>
      <c r="Q466" s="286"/>
      <c r="S466" s="287">
        <f t="shared" si="40"/>
        <v>2754.4</v>
      </c>
    </row>
    <row r="467" spans="1:19" ht="14.1" customHeight="1">
      <c r="A467" s="37">
        <v>467</v>
      </c>
      <c r="B467" s="250" t="s">
        <v>37</v>
      </c>
      <c r="C467" s="250" t="s">
        <v>125</v>
      </c>
      <c r="D467" s="211" t="s">
        <v>187</v>
      </c>
      <c r="E467" s="48" t="s">
        <v>668</v>
      </c>
      <c r="F467" s="398" t="s">
        <v>383</v>
      </c>
      <c r="G467" s="265" t="s">
        <v>52</v>
      </c>
      <c r="H467" s="265" t="s">
        <v>122</v>
      </c>
      <c r="I467" s="281">
        <v>7.29</v>
      </c>
      <c r="J467" s="282">
        <f t="shared" si="36"/>
        <v>200</v>
      </c>
      <c r="K467" s="283">
        <v>200</v>
      </c>
      <c r="L467" s="283"/>
      <c r="M467" s="284" t="e">
        <f t="shared" si="37"/>
        <v>#DIV/0!</v>
      </c>
      <c r="N467" s="284">
        <f t="shared" si="38"/>
        <v>0</v>
      </c>
      <c r="O467" s="285">
        <f>IF(K467="nio",0,IF(K467&gt;0,VLOOKUP(G467,'3-Productie normen'!A:K,VLOOKUP(K467,'3-Productie normen'!$B$35:$C$41,2,FALSE),FALSE)))/VLOOKUP(B467,'2-Kosten per locatie'!$A$12:$C$14,3,FALSE)</f>
        <v>0</v>
      </c>
      <c r="P467" s="285">
        <f t="shared" si="39"/>
        <v>0</v>
      </c>
      <c r="Q467" s="286"/>
      <c r="S467" s="287">
        <f t="shared" si="40"/>
        <v>1458</v>
      </c>
    </row>
    <row r="468" spans="1:19" ht="14.1" customHeight="1">
      <c r="A468" s="37">
        <v>468</v>
      </c>
      <c r="B468" s="250" t="s">
        <v>37</v>
      </c>
      <c r="C468" s="250" t="s">
        <v>125</v>
      </c>
      <c r="D468" s="211" t="s">
        <v>187</v>
      </c>
      <c r="E468" s="48" t="s">
        <v>669</v>
      </c>
      <c r="F468" s="398" t="s">
        <v>112</v>
      </c>
      <c r="G468" s="265" t="s">
        <v>46</v>
      </c>
      <c r="H468" s="265" t="s">
        <v>122</v>
      </c>
      <c r="I468" s="281">
        <v>7.29</v>
      </c>
      <c r="J468" s="282">
        <f t="shared" si="36"/>
        <v>80</v>
      </c>
      <c r="K468" s="283">
        <v>80</v>
      </c>
      <c r="L468" s="283"/>
      <c r="M468" s="284" t="e">
        <f t="shared" si="37"/>
        <v>#DIV/0!</v>
      </c>
      <c r="N468" s="284">
        <f t="shared" si="38"/>
        <v>0</v>
      </c>
      <c r="O468" s="285">
        <f>IF(K468="nio",0,IF(K468&gt;0,VLOOKUP(G468,'3-Productie normen'!A:K,VLOOKUP(K468,'3-Productie normen'!$B$35:$C$41,2,FALSE),FALSE)))/VLOOKUP(B468,'2-Kosten per locatie'!$A$12:$C$14,3,FALSE)</f>
        <v>0</v>
      </c>
      <c r="P468" s="285">
        <f t="shared" si="39"/>
        <v>0</v>
      </c>
      <c r="Q468" s="286"/>
      <c r="S468" s="287">
        <f t="shared" si="40"/>
        <v>583.20000000000005</v>
      </c>
    </row>
    <row r="469" spans="1:19" ht="14.1" customHeight="1">
      <c r="A469" s="37">
        <v>469</v>
      </c>
      <c r="B469" s="250" t="s">
        <v>37</v>
      </c>
      <c r="C469" s="250" t="s">
        <v>125</v>
      </c>
      <c r="D469" s="211" t="s">
        <v>187</v>
      </c>
      <c r="E469" s="48" t="s">
        <v>670</v>
      </c>
      <c r="F469" s="398" t="s">
        <v>383</v>
      </c>
      <c r="G469" s="265" t="s">
        <v>52</v>
      </c>
      <c r="H469" s="265" t="s">
        <v>122</v>
      </c>
      <c r="I469" s="281">
        <v>7.29</v>
      </c>
      <c r="J469" s="282">
        <f t="shared" si="36"/>
        <v>200</v>
      </c>
      <c r="K469" s="283">
        <v>200</v>
      </c>
      <c r="L469" s="283"/>
      <c r="M469" s="284" t="e">
        <f t="shared" si="37"/>
        <v>#DIV/0!</v>
      </c>
      <c r="N469" s="284">
        <f t="shared" si="38"/>
        <v>0</v>
      </c>
      <c r="O469" s="285">
        <f>IF(K469="nio",0,IF(K469&gt;0,VLOOKUP(G469,'3-Productie normen'!A:K,VLOOKUP(K469,'3-Productie normen'!$B$35:$C$41,2,FALSE),FALSE)))/VLOOKUP(B469,'2-Kosten per locatie'!$A$12:$C$14,3,FALSE)</f>
        <v>0</v>
      </c>
      <c r="P469" s="285">
        <f t="shared" si="39"/>
        <v>0</v>
      </c>
      <c r="Q469" s="286"/>
      <c r="S469" s="287">
        <f t="shared" si="40"/>
        <v>1458</v>
      </c>
    </row>
    <row r="470" spans="1:19" ht="14.1" customHeight="1">
      <c r="A470" s="37">
        <v>470</v>
      </c>
      <c r="B470" s="250" t="s">
        <v>37</v>
      </c>
      <c r="C470" s="250" t="s">
        <v>125</v>
      </c>
      <c r="D470" s="211" t="s">
        <v>187</v>
      </c>
      <c r="E470" s="48" t="s">
        <v>671</v>
      </c>
      <c r="F470" s="398" t="s">
        <v>103</v>
      </c>
      <c r="G470" s="265" t="s">
        <v>46</v>
      </c>
      <c r="H470" s="265" t="s">
        <v>122</v>
      </c>
      <c r="I470" s="281">
        <v>51.64</v>
      </c>
      <c r="J470" s="282">
        <f t="shared" si="36"/>
        <v>80</v>
      </c>
      <c r="K470" s="283">
        <v>80</v>
      </c>
      <c r="L470" s="283"/>
      <c r="M470" s="284" t="e">
        <f t="shared" si="37"/>
        <v>#DIV/0!</v>
      </c>
      <c r="N470" s="284">
        <f t="shared" si="38"/>
        <v>0</v>
      </c>
      <c r="O470" s="285">
        <f>IF(K470="nio",0,IF(K470&gt;0,VLOOKUP(G470,'3-Productie normen'!A:K,VLOOKUP(K470,'3-Productie normen'!$B$35:$C$41,2,FALSE),FALSE)))/VLOOKUP(B470,'2-Kosten per locatie'!$A$12:$C$14,3,FALSE)</f>
        <v>0</v>
      </c>
      <c r="P470" s="285">
        <f t="shared" si="39"/>
        <v>0</v>
      </c>
      <c r="Q470" s="286"/>
      <c r="S470" s="287">
        <f t="shared" si="40"/>
        <v>4131.2</v>
      </c>
    </row>
    <row r="471" spans="1:19" ht="14.1" customHeight="1">
      <c r="A471" s="37">
        <v>471</v>
      </c>
      <c r="B471" s="250" t="s">
        <v>37</v>
      </c>
      <c r="C471" s="250" t="s">
        <v>125</v>
      </c>
      <c r="D471" s="211" t="s">
        <v>187</v>
      </c>
      <c r="E471" s="48" t="s">
        <v>672</v>
      </c>
      <c r="F471" s="398" t="s">
        <v>523</v>
      </c>
      <c r="G471" s="192" t="s">
        <v>48</v>
      </c>
      <c r="H471" s="265" t="s">
        <v>123</v>
      </c>
      <c r="I471" s="281">
        <v>52.04</v>
      </c>
      <c r="J471" s="282">
        <f t="shared" si="36"/>
        <v>200</v>
      </c>
      <c r="K471" s="288">
        <v>200</v>
      </c>
      <c r="L471" s="283"/>
      <c r="M471" s="284" t="e">
        <f t="shared" si="37"/>
        <v>#DIV/0!</v>
      </c>
      <c r="N471" s="284">
        <f t="shared" si="38"/>
        <v>0</v>
      </c>
      <c r="O471" s="285">
        <f>IF(K471="nio",0,IF(K471&gt;0,VLOOKUP(G471,'3-Productie normen'!A:K,VLOOKUP(K471,'3-Productie normen'!$B$35:$C$41,2,FALSE),FALSE)))/VLOOKUP(B471,'2-Kosten per locatie'!$A$12:$C$14,3,FALSE)</f>
        <v>0</v>
      </c>
      <c r="P471" s="285">
        <f t="shared" si="39"/>
        <v>0</v>
      </c>
      <c r="Q471" s="286"/>
      <c r="S471" s="287">
        <f t="shared" si="40"/>
        <v>10408</v>
      </c>
    </row>
    <row r="472" spans="1:19" ht="14.1" customHeight="1">
      <c r="A472" s="37">
        <v>472</v>
      </c>
      <c r="B472" s="250" t="s">
        <v>37</v>
      </c>
      <c r="C472" s="250" t="s">
        <v>125</v>
      </c>
      <c r="D472" s="211" t="s">
        <v>657</v>
      </c>
      <c r="E472" s="48" t="s">
        <v>673</v>
      </c>
      <c r="F472" s="398" t="s">
        <v>114</v>
      </c>
      <c r="G472" s="192" t="s">
        <v>64</v>
      </c>
      <c r="H472" s="265" t="s">
        <v>124</v>
      </c>
      <c r="I472" s="281">
        <v>1.78</v>
      </c>
      <c r="J472" s="282">
        <f t="shared" si="36"/>
        <v>0</v>
      </c>
      <c r="K472" s="283" t="s">
        <v>98</v>
      </c>
      <c r="L472" s="283"/>
      <c r="M472" s="284">
        <f t="shared" si="37"/>
        <v>0</v>
      </c>
      <c r="N472" s="284">
        <f t="shared" si="38"/>
        <v>0</v>
      </c>
      <c r="O472" s="285">
        <f>IF(K472="nio",0,IF(K472&gt;0,VLOOKUP(G472,'3-Productie normen'!A:K,VLOOKUP(K472,'3-Productie normen'!$B$35:$C$41,2,FALSE),FALSE)))/VLOOKUP(B472,'2-Kosten per locatie'!$A$12:$C$14,3,FALSE)</f>
        <v>0</v>
      </c>
      <c r="P472" s="285">
        <f t="shared" si="39"/>
        <v>0</v>
      </c>
      <c r="Q472" s="286"/>
      <c r="S472" s="287">
        <f t="shared" si="40"/>
        <v>0</v>
      </c>
    </row>
    <row r="473" spans="1:19" ht="14.1" customHeight="1">
      <c r="A473" s="37">
        <v>473</v>
      </c>
      <c r="B473" s="250" t="s">
        <v>37</v>
      </c>
      <c r="C473" s="250" t="s">
        <v>125</v>
      </c>
      <c r="D473" s="211" t="s">
        <v>187</v>
      </c>
      <c r="E473" s="48" t="s">
        <v>674</v>
      </c>
      <c r="F473" s="398" t="s">
        <v>509</v>
      </c>
      <c r="G473" s="265" t="s">
        <v>52</v>
      </c>
      <c r="H473" s="265" t="s">
        <v>122</v>
      </c>
      <c r="I473" s="281">
        <v>9.92</v>
      </c>
      <c r="J473" s="282">
        <f t="shared" si="36"/>
        <v>200</v>
      </c>
      <c r="K473" s="283">
        <v>200</v>
      </c>
      <c r="L473" s="283"/>
      <c r="M473" s="284" t="e">
        <f t="shared" si="37"/>
        <v>#DIV/0!</v>
      </c>
      <c r="N473" s="284">
        <f t="shared" si="38"/>
        <v>0</v>
      </c>
      <c r="O473" s="285">
        <f>IF(K473="nio",0,IF(K473&gt;0,VLOOKUP(G473,'3-Productie normen'!A:K,VLOOKUP(K473,'3-Productie normen'!$B$35:$C$41,2,FALSE),FALSE)))/VLOOKUP(B473,'2-Kosten per locatie'!$A$12:$C$14,3,FALSE)</f>
        <v>0</v>
      </c>
      <c r="P473" s="285">
        <f t="shared" si="39"/>
        <v>0</v>
      </c>
      <c r="Q473" s="286"/>
      <c r="S473" s="287">
        <f t="shared" si="40"/>
        <v>1984</v>
      </c>
    </row>
    <row r="474" spans="1:19" ht="14.1" customHeight="1">
      <c r="A474" s="37">
        <v>474</v>
      </c>
      <c r="B474" s="250" t="s">
        <v>37</v>
      </c>
      <c r="C474" s="250" t="s">
        <v>125</v>
      </c>
      <c r="D474" s="211" t="s">
        <v>187</v>
      </c>
      <c r="E474" s="48" t="s">
        <v>675</v>
      </c>
      <c r="F474" s="398" t="s">
        <v>509</v>
      </c>
      <c r="G474" s="265" t="s">
        <v>52</v>
      </c>
      <c r="H474" s="265" t="s">
        <v>122</v>
      </c>
      <c r="I474" s="281">
        <v>9.92</v>
      </c>
      <c r="J474" s="282">
        <f t="shared" si="36"/>
        <v>200</v>
      </c>
      <c r="K474" s="283">
        <v>200</v>
      </c>
      <c r="L474" s="283"/>
      <c r="M474" s="284" t="e">
        <f t="shared" si="37"/>
        <v>#DIV/0!</v>
      </c>
      <c r="N474" s="284">
        <f t="shared" si="38"/>
        <v>0</v>
      </c>
      <c r="O474" s="285">
        <f>IF(K474="nio",0,IF(K474&gt;0,VLOOKUP(G474,'3-Productie normen'!A:K,VLOOKUP(K474,'3-Productie normen'!$B$35:$C$41,2,FALSE),FALSE)))/VLOOKUP(B474,'2-Kosten per locatie'!$A$12:$C$14,3,FALSE)</f>
        <v>0</v>
      </c>
      <c r="P474" s="285">
        <f t="shared" si="39"/>
        <v>0</v>
      </c>
      <c r="Q474" s="286"/>
      <c r="S474" s="287">
        <f t="shared" si="40"/>
        <v>1984</v>
      </c>
    </row>
    <row r="475" spans="1:19" ht="14.1" customHeight="1">
      <c r="A475" s="37">
        <v>475</v>
      </c>
      <c r="B475" s="250" t="s">
        <v>37</v>
      </c>
      <c r="C475" s="250" t="s">
        <v>125</v>
      </c>
      <c r="D475" s="211" t="s">
        <v>187</v>
      </c>
      <c r="E475" s="48" t="s">
        <v>676</v>
      </c>
      <c r="F475" s="398" t="s">
        <v>191</v>
      </c>
      <c r="G475" s="265" t="s">
        <v>47</v>
      </c>
      <c r="H475" s="265" t="s">
        <v>192</v>
      </c>
      <c r="I475" s="281">
        <v>9.0399999999999991</v>
      </c>
      <c r="J475" s="282">
        <f t="shared" si="36"/>
        <v>400</v>
      </c>
      <c r="K475" s="283">
        <v>200</v>
      </c>
      <c r="L475" s="283">
        <v>200</v>
      </c>
      <c r="M475" s="284" t="e">
        <f t="shared" si="37"/>
        <v>#DIV/0!</v>
      </c>
      <c r="N475" s="284" t="e">
        <f t="shared" si="38"/>
        <v>#DIV/0!</v>
      </c>
      <c r="O475" s="285">
        <f>IF(K475="nio",0,IF(K475&gt;0,VLOOKUP(G475,'3-Productie normen'!A:K,VLOOKUP(K475,'3-Productie normen'!$B$35:$C$41,2,FALSE),FALSE)))/VLOOKUP(B475,'2-Kosten per locatie'!$A$12:$C$14,3,FALSE)</f>
        <v>0</v>
      </c>
      <c r="P475" s="285">
        <f t="shared" si="39"/>
        <v>0</v>
      </c>
      <c r="Q475" s="286"/>
      <c r="S475" s="287">
        <f t="shared" si="40"/>
        <v>3615.9999999999995</v>
      </c>
    </row>
    <row r="476" spans="1:19" ht="14.1" customHeight="1">
      <c r="A476" s="37">
        <v>476</v>
      </c>
      <c r="B476" s="250" t="s">
        <v>37</v>
      </c>
      <c r="C476" s="250" t="s">
        <v>125</v>
      </c>
      <c r="D476" s="211" t="s">
        <v>187</v>
      </c>
      <c r="E476" s="48" t="s">
        <v>677</v>
      </c>
      <c r="F476" s="398" t="s">
        <v>258</v>
      </c>
      <c r="G476" s="265" t="s">
        <v>47</v>
      </c>
      <c r="H476" s="265" t="s">
        <v>192</v>
      </c>
      <c r="I476" s="281">
        <v>9.42</v>
      </c>
      <c r="J476" s="282">
        <f t="shared" si="36"/>
        <v>400</v>
      </c>
      <c r="K476" s="283">
        <v>200</v>
      </c>
      <c r="L476" s="283">
        <v>200</v>
      </c>
      <c r="M476" s="284" t="e">
        <f t="shared" si="37"/>
        <v>#DIV/0!</v>
      </c>
      <c r="N476" s="284" t="e">
        <f t="shared" si="38"/>
        <v>#DIV/0!</v>
      </c>
      <c r="O476" s="285">
        <f>IF(K476="nio",0,IF(K476&gt;0,VLOOKUP(G476,'3-Productie normen'!A:K,VLOOKUP(K476,'3-Productie normen'!$B$35:$C$41,2,FALSE),FALSE)))/VLOOKUP(B476,'2-Kosten per locatie'!$A$12:$C$14,3,FALSE)</f>
        <v>0</v>
      </c>
      <c r="P476" s="285">
        <f t="shared" si="39"/>
        <v>0</v>
      </c>
      <c r="Q476" s="286"/>
      <c r="S476" s="287">
        <f t="shared" si="40"/>
        <v>3768</v>
      </c>
    </row>
    <row r="477" spans="1:19" ht="14.1" customHeight="1">
      <c r="A477" s="37">
        <v>477</v>
      </c>
      <c r="B477" s="250" t="s">
        <v>37</v>
      </c>
      <c r="C477" s="250" t="s">
        <v>125</v>
      </c>
      <c r="D477" s="211" t="s">
        <v>187</v>
      </c>
      <c r="E477" s="48" t="s">
        <v>678</v>
      </c>
      <c r="F477" s="398" t="s">
        <v>264</v>
      </c>
      <c r="G477" s="265" t="s">
        <v>47</v>
      </c>
      <c r="H477" s="265" t="s">
        <v>192</v>
      </c>
      <c r="I477" s="281">
        <v>3.75</v>
      </c>
      <c r="J477" s="282">
        <f t="shared" si="36"/>
        <v>400</v>
      </c>
      <c r="K477" s="283">
        <v>200</v>
      </c>
      <c r="L477" s="283">
        <v>200</v>
      </c>
      <c r="M477" s="284" t="e">
        <f t="shared" si="37"/>
        <v>#DIV/0!</v>
      </c>
      <c r="N477" s="284" t="e">
        <f t="shared" si="38"/>
        <v>#DIV/0!</v>
      </c>
      <c r="O477" s="285">
        <f>IF(K477="nio",0,IF(K477&gt;0,VLOOKUP(G477,'3-Productie normen'!A:K,VLOOKUP(K477,'3-Productie normen'!$B$35:$C$41,2,FALSE),FALSE)))/VLOOKUP(B477,'2-Kosten per locatie'!$A$12:$C$14,3,FALSE)</f>
        <v>0</v>
      </c>
      <c r="P477" s="285">
        <f t="shared" si="39"/>
        <v>0</v>
      </c>
      <c r="Q477" s="286"/>
      <c r="S477" s="287">
        <f t="shared" si="40"/>
        <v>1500</v>
      </c>
    </row>
    <row r="478" spans="1:19" ht="14.1" customHeight="1">
      <c r="A478" s="37">
        <v>478</v>
      </c>
      <c r="B478" s="250" t="s">
        <v>37</v>
      </c>
      <c r="C478" s="250" t="s">
        <v>125</v>
      </c>
      <c r="D478" s="211" t="s">
        <v>187</v>
      </c>
      <c r="E478" s="48" t="s">
        <v>679</v>
      </c>
      <c r="F478" s="398" t="s">
        <v>111</v>
      </c>
      <c r="G478" s="192" t="s">
        <v>64</v>
      </c>
      <c r="H478" s="265" t="s">
        <v>124</v>
      </c>
      <c r="I478" s="281">
        <v>3.72</v>
      </c>
      <c r="J478" s="282">
        <f t="shared" si="36"/>
        <v>0</v>
      </c>
      <c r="K478" s="288" t="s">
        <v>98</v>
      </c>
      <c r="L478" s="283"/>
      <c r="M478" s="284">
        <f t="shared" si="37"/>
        <v>0</v>
      </c>
      <c r="N478" s="284">
        <f t="shared" si="38"/>
        <v>0</v>
      </c>
      <c r="O478" s="285">
        <f>IF(K478="nio",0,IF(K478&gt;0,VLOOKUP(G478,'3-Productie normen'!A:K,VLOOKUP(K478,'3-Productie normen'!$B$35:$C$41,2,FALSE),FALSE)))/VLOOKUP(B478,'2-Kosten per locatie'!$A$12:$C$14,3,FALSE)</f>
        <v>0</v>
      </c>
      <c r="P478" s="285">
        <f t="shared" si="39"/>
        <v>0</v>
      </c>
      <c r="Q478" s="286"/>
      <c r="S478" s="287">
        <f t="shared" si="40"/>
        <v>0</v>
      </c>
    </row>
    <row r="479" spans="1:19" ht="14.1" customHeight="1">
      <c r="A479" s="37">
        <v>479</v>
      </c>
      <c r="B479" s="250" t="s">
        <v>37</v>
      </c>
      <c r="C479" s="250" t="s">
        <v>125</v>
      </c>
      <c r="D479" s="211" t="s">
        <v>187</v>
      </c>
      <c r="E479" s="48" t="s">
        <v>680</v>
      </c>
      <c r="F479" s="398" t="s">
        <v>107</v>
      </c>
      <c r="G479" s="192" t="s">
        <v>64</v>
      </c>
      <c r="H479" s="265" t="s">
        <v>124</v>
      </c>
      <c r="I479" s="281">
        <v>11.27</v>
      </c>
      <c r="J479" s="282">
        <f t="shared" si="36"/>
        <v>0</v>
      </c>
      <c r="K479" s="288" t="s">
        <v>98</v>
      </c>
      <c r="L479" s="283"/>
      <c r="M479" s="284">
        <f t="shared" si="37"/>
        <v>0</v>
      </c>
      <c r="N479" s="284">
        <f t="shared" si="38"/>
        <v>0</v>
      </c>
      <c r="O479" s="285">
        <f>IF(K479="nio",0,IF(K479&gt;0,VLOOKUP(G479,'3-Productie normen'!A:K,VLOOKUP(K479,'3-Productie normen'!$B$35:$C$41,2,FALSE),FALSE)))/VLOOKUP(B479,'2-Kosten per locatie'!$A$12:$C$14,3,FALSE)</f>
        <v>0</v>
      </c>
      <c r="P479" s="285">
        <f t="shared" si="39"/>
        <v>0</v>
      </c>
      <c r="Q479" s="286"/>
      <c r="S479" s="287">
        <f t="shared" si="40"/>
        <v>0</v>
      </c>
    </row>
    <row r="480" spans="1:19" ht="14.1" customHeight="1">
      <c r="A480" s="37">
        <v>480</v>
      </c>
      <c r="B480" s="250" t="s">
        <v>37</v>
      </c>
      <c r="C480" s="250" t="s">
        <v>125</v>
      </c>
      <c r="D480" s="211" t="s">
        <v>187</v>
      </c>
      <c r="E480" s="48" t="s">
        <v>681</v>
      </c>
      <c r="F480" s="398" t="s">
        <v>107</v>
      </c>
      <c r="G480" s="192" t="s">
        <v>64</v>
      </c>
      <c r="H480" s="265" t="s">
        <v>124</v>
      </c>
      <c r="I480" s="281">
        <v>15.68</v>
      </c>
      <c r="J480" s="282">
        <f t="shared" si="36"/>
        <v>0</v>
      </c>
      <c r="K480" s="288" t="s">
        <v>98</v>
      </c>
      <c r="L480" s="283"/>
      <c r="M480" s="284">
        <f t="shared" si="37"/>
        <v>0</v>
      </c>
      <c r="N480" s="284">
        <f t="shared" si="38"/>
        <v>0</v>
      </c>
      <c r="O480" s="285">
        <f>IF(K480="nio",0,IF(K480&gt;0,VLOOKUP(G480,'3-Productie normen'!A:K,VLOOKUP(K480,'3-Productie normen'!$B$35:$C$41,2,FALSE),FALSE)))/VLOOKUP(B480,'2-Kosten per locatie'!$A$12:$C$14,3,FALSE)</f>
        <v>0</v>
      </c>
      <c r="P480" s="285">
        <f t="shared" si="39"/>
        <v>0</v>
      </c>
      <c r="Q480" s="286"/>
      <c r="S480" s="287">
        <f t="shared" si="40"/>
        <v>0</v>
      </c>
    </row>
    <row r="481" spans="1:19" ht="14.1" customHeight="1">
      <c r="A481" s="37">
        <v>481</v>
      </c>
      <c r="B481" s="250" t="s">
        <v>37</v>
      </c>
      <c r="C481" s="250" t="s">
        <v>125</v>
      </c>
      <c r="D481" s="211" t="s">
        <v>187</v>
      </c>
      <c r="E481" s="48" t="s">
        <v>682</v>
      </c>
      <c r="F481" s="398" t="s">
        <v>282</v>
      </c>
      <c r="G481" s="265" t="s">
        <v>48</v>
      </c>
      <c r="H481" s="265" t="s">
        <v>122</v>
      </c>
      <c r="I481" s="281">
        <v>384.37</v>
      </c>
      <c r="J481" s="282">
        <f t="shared" ref="J481:J544" si="41">SUM(K481:L481)</f>
        <v>200</v>
      </c>
      <c r="K481" s="283">
        <v>200</v>
      </c>
      <c r="L481" s="283"/>
      <c r="M481" s="284" t="e">
        <f t="shared" ref="M481:M544" si="42">IF(K481="nio",0,IF(K481&gt;0,K481*I481/O481,0))</f>
        <v>#DIV/0!</v>
      </c>
      <c r="N481" s="284">
        <f t="shared" ref="N481:N544" si="43">IF(L481&gt;0,L481*I481/P481,0)</f>
        <v>0</v>
      </c>
      <c r="O481" s="285">
        <f>IF(K481="nio",0,IF(K481&gt;0,VLOOKUP(G481,'3-Productie normen'!A:K,VLOOKUP(K481,'3-Productie normen'!$B$35:$C$41,2,FALSE),FALSE)))/VLOOKUP(B481,'2-Kosten per locatie'!$A$12:$C$14,3,FALSE)</f>
        <v>0</v>
      </c>
      <c r="P481" s="285">
        <f t="shared" ref="P481:P544" si="44">IF(L481&gt;0,O481*$P$8,0)</f>
        <v>0</v>
      </c>
      <c r="Q481" s="286"/>
      <c r="S481" s="287">
        <f t="shared" si="40"/>
        <v>76874</v>
      </c>
    </row>
    <row r="482" spans="1:19" ht="14.1" customHeight="1">
      <c r="A482" s="37">
        <v>482</v>
      </c>
      <c r="B482" s="250" t="s">
        <v>37</v>
      </c>
      <c r="C482" s="250" t="s">
        <v>125</v>
      </c>
      <c r="D482" s="211" t="s">
        <v>187</v>
      </c>
      <c r="E482" s="48" t="s">
        <v>683</v>
      </c>
      <c r="F482" s="398" t="s">
        <v>282</v>
      </c>
      <c r="G482" s="265" t="s">
        <v>48</v>
      </c>
      <c r="H482" s="265" t="s">
        <v>122</v>
      </c>
      <c r="I482" s="281">
        <v>14.48</v>
      </c>
      <c r="J482" s="282">
        <f t="shared" si="41"/>
        <v>200</v>
      </c>
      <c r="K482" s="283">
        <v>200</v>
      </c>
      <c r="L482" s="283"/>
      <c r="M482" s="284" t="e">
        <f t="shared" si="42"/>
        <v>#DIV/0!</v>
      </c>
      <c r="N482" s="284">
        <f t="shared" si="43"/>
        <v>0</v>
      </c>
      <c r="O482" s="285">
        <f>IF(K482="nio",0,IF(K482&gt;0,VLOOKUP(G482,'3-Productie normen'!A:K,VLOOKUP(K482,'3-Productie normen'!$B$35:$C$41,2,FALSE),FALSE)))/VLOOKUP(B482,'2-Kosten per locatie'!$A$12:$C$14,3,FALSE)</f>
        <v>0</v>
      </c>
      <c r="P482" s="285">
        <f t="shared" si="44"/>
        <v>0</v>
      </c>
      <c r="Q482" s="286"/>
      <c r="S482" s="287">
        <f t="shared" si="40"/>
        <v>2896</v>
      </c>
    </row>
    <row r="483" spans="1:19" ht="14.1" customHeight="1">
      <c r="A483" s="37">
        <v>483</v>
      </c>
      <c r="B483" s="250" t="s">
        <v>37</v>
      </c>
      <c r="C483" s="250" t="s">
        <v>125</v>
      </c>
      <c r="D483" s="211" t="s">
        <v>187</v>
      </c>
      <c r="E483" s="48" t="s">
        <v>684</v>
      </c>
      <c r="F483" s="398" t="s">
        <v>118</v>
      </c>
      <c r="G483" s="265" t="s">
        <v>57</v>
      </c>
      <c r="H483" s="265" t="s">
        <v>124</v>
      </c>
      <c r="I483" s="281">
        <v>12.74</v>
      </c>
      <c r="J483" s="282">
        <f t="shared" si="41"/>
        <v>200</v>
      </c>
      <c r="K483" s="283">
        <v>200</v>
      </c>
      <c r="L483" s="283"/>
      <c r="M483" s="284" t="e">
        <f t="shared" si="42"/>
        <v>#DIV/0!</v>
      </c>
      <c r="N483" s="284">
        <f t="shared" si="43"/>
        <v>0</v>
      </c>
      <c r="O483" s="285">
        <f>IF(K483="nio",0,IF(K483&gt;0,VLOOKUP(G483,'3-Productie normen'!A:K,VLOOKUP(K483,'3-Productie normen'!$B$35:$C$41,2,FALSE),FALSE)))/VLOOKUP(B483,'2-Kosten per locatie'!$A$12:$C$14,3,FALSE)</f>
        <v>0</v>
      </c>
      <c r="P483" s="285">
        <f t="shared" si="44"/>
        <v>0</v>
      </c>
      <c r="Q483" s="286"/>
      <c r="S483" s="287">
        <f t="shared" si="40"/>
        <v>2548</v>
      </c>
    </row>
    <row r="484" spans="1:19" ht="14.1" customHeight="1">
      <c r="A484" s="37">
        <v>484</v>
      </c>
      <c r="B484" s="250" t="s">
        <v>37</v>
      </c>
      <c r="C484" s="250" t="s">
        <v>125</v>
      </c>
      <c r="D484" s="211" t="s">
        <v>187</v>
      </c>
      <c r="E484" s="48" t="s">
        <v>685</v>
      </c>
      <c r="F484" s="398" t="s">
        <v>297</v>
      </c>
      <c r="G484" s="192" t="s">
        <v>64</v>
      </c>
      <c r="H484" s="265" t="s">
        <v>298</v>
      </c>
      <c r="I484" s="281">
        <v>12.6</v>
      </c>
      <c r="J484" s="282">
        <f t="shared" si="41"/>
        <v>0</v>
      </c>
      <c r="K484" s="288" t="s">
        <v>98</v>
      </c>
      <c r="L484" s="283"/>
      <c r="M484" s="284">
        <f t="shared" si="42"/>
        <v>0</v>
      </c>
      <c r="N484" s="284">
        <f t="shared" si="43"/>
        <v>0</v>
      </c>
      <c r="O484" s="285">
        <f>IF(K484="nio",0,IF(K484&gt;0,VLOOKUP(G484,'3-Productie normen'!A:K,VLOOKUP(K484,'3-Productie normen'!$B$35:$C$41,2,FALSE),FALSE)))/VLOOKUP(B484,'2-Kosten per locatie'!$A$12:$C$14,3,FALSE)</f>
        <v>0</v>
      </c>
      <c r="P484" s="285">
        <f t="shared" si="44"/>
        <v>0</v>
      </c>
      <c r="Q484" s="286"/>
      <c r="S484" s="287">
        <f t="shared" si="40"/>
        <v>0</v>
      </c>
    </row>
    <row r="485" spans="1:19" ht="14.1" customHeight="1">
      <c r="A485" s="37">
        <v>485</v>
      </c>
      <c r="B485" s="250" t="s">
        <v>37</v>
      </c>
      <c r="C485" s="250" t="s">
        <v>125</v>
      </c>
      <c r="D485" s="211" t="s">
        <v>187</v>
      </c>
      <c r="E485" s="48" t="s">
        <v>686</v>
      </c>
      <c r="F485" s="398" t="s">
        <v>282</v>
      </c>
      <c r="G485" s="265" t="s">
        <v>48</v>
      </c>
      <c r="H485" s="265" t="s">
        <v>122</v>
      </c>
      <c r="I485" s="281">
        <v>14.83</v>
      </c>
      <c r="J485" s="282">
        <f t="shared" si="41"/>
        <v>200</v>
      </c>
      <c r="K485" s="283">
        <v>200</v>
      </c>
      <c r="L485" s="283"/>
      <c r="M485" s="284" t="e">
        <f t="shared" si="42"/>
        <v>#DIV/0!</v>
      </c>
      <c r="N485" s="284">
        <f t="shared" si="43"/>
        <v>0</v>
      </c>
      <c r="O485" s="285">
        <f>IF(K485="nio",0,IF(K485&gt;0,VLOOKUP(G485,'3-Productie normen'!A:K,VLOOKUP(K485,'3-Productie normen'!$B$35:$C$41,2,FALSE),FALSE)))/VLOOKUP(B485,'2-Kosten per locatie'!$A$12:$C$14,3,FALSE)</f>
        <v>0</v>
      </c>
      <c r="P485" s="285">
        <f t="shared" si="44"/>
        <v>0</v>
      </c>
      <c r="Q485" s="286"/>
      <c r="S485" s="287">
        <f t="shared" si="40"/>
        <v>2966</v>
      </c>
    </row>
    <row r="486" spans="1:19" ht="14.1" customHeight="1">
      <c r="A486" s="37">
        <v>486</v>
      </c>
      <c r="B486" s="250" t="s">
        <v>37</v>
      </c>
      <c r="C486" s="250" t="s">
        <v>125</v>
      </c>
      <c r="D486" s="211" t="s">
        <v>187</v>
      </c>
      <c r="E486" s="48" t="s">
        <v>687</v>
      </c>
      <c r="F486" s="398" t="s">
        <v>118</v>
      </c>
      <c r="G486" s="265" t="s">
        <v>57</v>
      </c>
      <c r="H486" s="265" t="s">
        <v>124</v>
      </c>
      <c r="I486" s="281">
        <v>12.74</v>
      </c>
      <c r="J486" s="282">
        <f t="shared" si="41"/>
        <v>200</v>
      </c>
      <c r="K486" s="283">
        <v>200</v>
      </c>
      <c r="L486" s="283"/>
      <c r="M486" s="284" t="e">
        <f t="shared" si="42"/>
        <v>#DIV/0!</v>
      </c>
      <c r="N486" s="284">
        <f t="shared" si="43"/>
        <v>0</v>
      </c>
      <c r="O486" s="285">
        <f>IF(K486="nio",0,IF(K486&gt;0,VLOOKUP(G486,'3-Productie normen'!A:K,VLOOKUP(K486,'3-Productie normen'!$B$35:$C$41,2,FALSE),FALSE)))/VLOOKUP(B486,'2-Kosten per locatie'!$A$12:$C$14,3,FALSE)</f>
        <v>0</v>
      </c>
      <c r="P486" s="285">
        <f t="shared" si="44"/>
        <v>0</v>
      </c>
      <c r="Q486" s="286"/>
      <c r="S486" s="287">
        <f t="shared" si="40"/>
        <v>2548</v>
      </c>
    </row>
    <row r="487" spans="1:19" ht="14.1" customHeight="1">
      <c r="A487" s="37">
        <v>487</v>
      </c>
      <c r="B487" s="250" t="s">
        <v>37</v>
      </c>
      <c r="C487" s="250" t="s">
        <v>125</v>
      </c>
      <c r="D487" s="211" t="s">
        <v>187</v>
      </c>
      <c r="E487" s="48" t="s">
        <v>688</v>
      </c>
      <c r="F487" s="398" t="s">
        <v>297</v>
      </c>
      <c r="G487" s="192" t="s">
        <v>64</v>
      </c>
      <c r="H487" s="265" t="s">
        <v>298</v>
      </c>
      <c r="I487" s="281">
        <v>12.66</v>
      </c>
      <c r="J487" s="282">
        <f t="shared" si="41"/>
        <v>0</v>
      </c>
      <c r="K487" s="288" t="s">
        <v>98</v>
      </c>
      <c r="L487" s="283"/>
      <c r="M487" s="284">
        <f t="shared" si="42"/>
        <v>0</v>
      </c>
      <c r="N487" s="284">
        <f t="shared" si="43"/>
        <v>0</v>
      </c>
      <c r="O487" s="285">
        <f>IF(K487="nio",0,IF(K487&gt;0,VLOOKUP(G487,'3-Productie normen'!A:K,VLOOKUP(K487,'3-Productie normen'!$B$35:$C$41,2,FALSE),FALSE)))/VLOOKUP(B487,'2-Kosten per locatie'!$A$12:$C$14,3,FALSE)</f>
        <v>0</v>
      </c>
      <c r="P487" s="285">
        <f t="shared" si="44"/>
        <v>0</v>
      </c>
      <c r="Q487" s="286"/>
      <c r="S487" s="287">
        <f t="shared" si="40"/>
        <v>0</v>
      </c>
    </row>
    <row r="488" spans="1:19" ht="14.1" customHeight="1">
      <c r="A488" s="37">
        <v>488</v>
      </c>
      <c r="B488" s="250" t="s">
        <v>37</v>
      </c>
      <c r="C488" s="250" t="s">
        <v>125</v>
      </c>
      <c r="D488" s="211" t="s">
        <v>187</v>
      </c>
      <c r="E488" s="48" t="s">
        <v>689</v>
      </c>
      <c r="F488" s="398" t="s">
        <v>282</v>
      </c>
      <c r="G488" s="265" t="s">
        <v>48</v>
      </c>
      <c r="H488" s="265" t="s">
        <v>122</v>
      </c>
      <c r="I488" s="281">
        <v>32.82</v>
      </c>
      <c r="J488" s="282">
        <f t="shared" si="41"/>
        <v>200</v>
      </c>
      <c r="K488" s="283">
        <v>200</v>
      </c>
      <c r="L488" s="283"/>
      <c r="M488" s="284" t="e">
        <f t="shared" si="42"/>
        <v>#DIV/0!</v>
      </c>
      <c r="N488" s="284">
        <f t="shared" si="43"/>
        <v>0</v>
      </c>
      <c r="O488" s="285">
        <f>IF(K488="nio",0,IF(K488&gt;0,VLOOKUP(G488,'3-Productie normen'!A:K,VLOOKUP(K488,'3-Productie normen'!$B$35:$C$41,2,FALSE),FALSE)))/VLOOKUP(B488,'2-Kosten per locatie'!$A$12:$C$14,3,FALSE)</f>
        <v>0</v>
      </c>
      <c r="P488" s="285">
        <f t="shared" si="44"/>
        <v>0</v>
      </c>
      <c r="Q488" s="286"/>
      <c r="S488" s="287">
        <f t="shared" si="40"/>
        <v>6564</v>
      </c>
    </row>
    <row r="489" spans="1:19" ht="14.1" customHeight="1">
      <c r="A489" s="37">
        <v>489</v>
      </c>
      <c r="B489" s="250" t="s">
        <v>37</v>
      </c>
      <c r="C489" s="250" t="s">
        <v>125</v>
      </c>
      <c r="D489" s="211" t="s">
        <v>187</v>
      </c>
      <c r="E489" s="48" t="s">
        <v>690</v>
      </c>
      <c r="F489" s="398" t="s">
        <v>282</v>
      </c>
      <c r="G489" s="265" t="s">
        <v>48</v>
      </c>
      <c r="H489" s="265" t="s">
        <v>122</v>
      </c>
      <c r="I489" s="281">
        <v>16.260000000000002</v>
      </c>
      <c r="J489" s="282">
        <f t="shared" si="41"/>
        <v>200</v>
      </c>
      <c r="K489" s="283">
        <v>200</v>
      </c>
      <c r="L489" s="283"/>
      <c r="M489" s="284" t="e">
        <f t="shared" si="42"/>
        <v>#DIV/0!</v>
      </c>
      <c r="N489" s="284">
        <f t="shared" si="43"/>
        <v>0</v>
      </c>
      <c r="O489" s="285">
        <f>IF(K489="nio",0,IF(K489&gt;0,VLOOKUP(G489,'3-Productie normen'!A:K,VLOOKUP(K489,'3-Productie normen'!$B$35:$C$41,2,FALSE),FALSE)))/VLOOKUP(B489,'2-Kosten per locatie'!$A$12:$C$14,3,FALSE)</f>
        <v>0</v>
      </c>
      <c r="P489" s="285">
        <f t="shared" si="44"/>
        <v>0</v>
      </c>
      <c r="Q489" s="286"/>
      <c r="S489" s="287">
        <f t="shared" si="40"/>
        <v>3252.0000000000005</v>
      </c>
    </row>
    <row r="490" spans="1:19" ht="14.1" customHeight="1">
      <c r="A490" s="37">
        <v>490</v>
      </c>
      <c r="B490" s="250" t="s">
        <v>37</v>
      </c>
      <c r="C490" s="250" t="s">
        <v>125</v>
      </c>
      <c r="D490" s="211" t="s">
        <v>187</v>
      </c>
      <c r="E490" s="48" t="s">
        <v>691</v>
      </c>
      <c r="F490" s="398" t="s">
        <v>118</v>
      </c>
      <c r="G490" s="265" t="s">
        <v>57</v>
      </c>
      <c r="H490" s="265" t="s">
        <v>124</v>
      </c>
      <c r="I490" s="281">
        <v>30.9</v>
      </c>
      <c r="J490" s="282">
        <f t="shared" si="41"/>
        <v>200</v>
      </c>
      <c r="K490" s="283">
        <v>200</v>
      </c>
      <c r="L490" s="283"/>
      <c r="M490" s="284" t="e">
        <f t="shared" si="42"/>
        <v>#DIV/0!</v>
      </c>
      <c r="N490" s="284">
        <f t="shared" si="43"/>
        <v>0</v>
      </c>
      <c r="O490" s="285">
        <f>IF(K490="nio",0,IF(K490&gt;0,VLOOKUP(G490,'3-Productie normen'!A:K,VLOOKUP(K490,'3-Productie normen'!$B$35:$C$41,2,FALSE),FALSE)))/VLOOKUP(B490,'2-Kosten per locatie'!$A$12:$C$14,3,FALSE)</f>
        <v>0</v>
      </c>
      <c r="P490" s="285">
        <f t="shared" si="44"/>
        <v>0</v>
      </c>
      <c r="Q490" s="286"/>
      <c r="S490" s="287">
        <f t="shared" si="40"/>
        <v>6180</v>
      </c>
    </row>
    <row r="491" spans="1:19" ht="14.1" customHeight="1">
      <c r="A491" s="37">
        <v>491</v>
      </c>
      <c r="B491" s="250" t="s">
        <v>37</v>
      </c>
      <c r="C491" s="250" t="s">
        <v>125</v>
      </c>
      <c r="D491" s="211" t="s">
        <v>692</v>
      </c>
      <c r="E491" s="48" t="s">
        <v>693</v>
      </c>
      <c r="F491" s="398" t="s">
        <v>114</v>
      </c>
      <c r="G491" s="192" t="s">
        <v>64</v>
      </c>
      <c r="H491" s="265" t="s">
        <v>124</v>
      </c>
      <c r="I491" s="281">
        <v>1.79</v>
      </c>
      <c r="J491" s="282">
        <f t="shared" si="41"/>
        <v>0</v>
      </c>
      <c r="K491" s="283" t="s">
        <v>98</v>
      </c>
      <c r="L491" s="283"/>
      <c r="M491" s="284">
        <f t="shared" si="42"/>
        <v>0</v>
      </c>
      <c r="N491" s="284">
        <f t="shared" si="43"/>
        <v>0</v>
      </c>
      <c r="O491" s="285">
        <f>IF(K491="nio",0,IF(K491&gt;0,VLOOKUP(G491,'3-Productie normen'!A:K,VLOOKUP(K491,'3-Productie normen'!$B$35:$C$41,2,FALSE),FALSE)))/VLOOKUP(B491,'2-Kosten per locatie'!$A$12:$C$14,3,FALSE)</f>
        <v>0</v>
      </c>
      <c r="P491" s="285">
        <f t="shared" si="44"/>
        <v>0</v>
      </c>
      <c r="Q491" s="286"/>
      <c r="S491" s="287">
        <f t="shared" si="40"/>
        <v>0</v>
      </c>
    </row>
    <row r="492" spans="1:19" ht="14.1" customHeight="1">
      <c r="A492" s="37">
        <v>492</v>
      </c>
      <c r="B492" s="250" t="s">
        <v>37</v>
      </c>
      <c r="C492" s="250" t="s">
        <v>125</v>
      </c>
      <c r="D492" s="211" t="s">
        <v>692</v>
      </c>
      <c r="E492" s="48" t="s">
        <v>694</v>
      </c>
      <c r="F492" s="398" t="s">
        <v>97</v>
      </c>
      <c r="G492" s="192" t="s">
        <v>64</v>
      </c>
      <c r="H492" s="265" t="s">
        <v>124</v>
      </c>
      <c r="I492" s="281">
        <v>7.29</v>
      </c>
      <c r="J492" s="282">
        <f t="shared" si="41"/>
        <v>0</v>
      </c>
      <c r="K492" s="283" t="s">
        <v>98</v>
      </c>
      <c r="L492" s="283"/>
      <c r="M492" s="284">
        <f t="shared" si="42"/>
        <v>0</v>
      </c>
      <c r="N492" s="284">
        <f t="shared" si="43"/>
        <v>0</v>
      </c>
      <c r="O492" s="285">
        <f>IF(K492="nio",0,IF(K492&gt;0,VLOOKUP(G492,'3-Productie normen'!A:K,VLOOKUP(K492,'3-Productie normen'!$B$35:$C$41,2,FALSE),FALSE)))/VLOOKUP(B492,'2-Kosten per locatie'!$A$12:$C$14,3,FALSE)</f>
        <v>0</v>
      </c>
      <c r="P492" s="285">
        <f t="shared" si="44"/>
        <v>0</v>
      </c>
      <c r="Q492" s="286"/>
      <c r="S492" s="287">
        <f t="shared" si="40"/>
        <v>0</v>
      </c>
    </row>
    <row r="493" spans="1:19" ht="14.1" customHeight="1">
      <c r="A493" s="37">
        <v>493</v>
      </c>
      <c r="B493" s="250" t="s">
        <v>37</v>
      </c>
      <c r="C493" s="250" t="s">
        <v>125</v>
      </c>
      <c r="D493" s="211" t="s">
        <v>657</v>
      </c>
      <c r="E493" s="48" t="s">
        <v>695</v>
      </c>
      <c r="F493" s="398" t="s">
        <v>474</v>
      </c>
      <c r="G493" s="265" t="s">
        <v>59</v>
      </c>
      <c r="H493" s="265" t="s">
        <v>122</v>
      </c>
      <c r="I493" s="281">
        <v>80.78</v>
      </c>
      <c r="J493" s="282">
        <f t="shared" si="41"/>
        <v>200</v>
      </c>
      <c r="K493" s="283">
        <v>200</v>
      </c>
      <c r="L493" s="283"/>
      <c r="M493" s="284" t="e">
        <f t="shared" si="42"/>
        <v>#DIV/0!</v>
      </c>
      <c r="N493" s="284">
        <f t="shared" si="43"/>
        <v>0</v>
      </c>
      <c r="O493" s="285">
        <f>IF(K493="nio",0,IF(K493&gt;0,VLOOKUP(G493,'3-Productie normen'!A:K,VLOOKUP(K493,'3-Productie normen'!$B$35:$C$41,2,FALSE),FALSE)))/VLOOKUP(B493,'2-Kosten per locatie'!$A$12:$C$14,3,FALSE)</f>
        <v>0</v>
      </c>
      <c r="P493" s="285">
        <f t="shared" si="44"/>
        <v>0</v>
      </c>
      <c r="Q493" s="286"/>
      <c r="S493" s="287">
        <f t="shared" si="40"/>
        <v>16156</v>
      </c>
    </row>
    <row r="494" spans="1:19" ht="14.1" customHeight="1">
      <c r="A494" s="37">
        <v>494</v>
      </c>
      <c r="B494" s="250" t="s">
        <v>37</v>
      </c>
      <c r="C494" s="250" t="s">
        <v>125</v>
      </c>
      <c r="D494" s="211" t="s">
        <v>657</v>
      </c>
      <c r="E494" s="48" t="s">
        <v>696</v>
      </c>
      <c r="F494" s="398" t="s">
        <v>474</v>
      </c>
      <c r="G494" s="265" t="s">
        <v>59</v>
      </c>
      <c r="H494" s="265" t="s">
        <v>122</v>
      </c>
      <c r="I494" s="281">
        <v>78.69</v>
      </c>
      <c r="J494" s="282">
        <f t="shared" si="41"/>
        <v>200</v>
      </c>
      <c r="K494" s="283">
        <v>200</v>
      </c>
      <c r="L494" s="283"/>
      <c r="M494" s="284" t="e">
        <f t="shared" si="42"/>
        <v>#DIV/0!</v>
      </c>
      <c r="N494" s="284">
        <f t="shared" si="43"/>
        <v>0</v>
      </c>
      <c r="O494" s="285">
        <f>IF(K494="nio",0,IF(K494&gt;0,VLOOKUP(G494,'3-Productie normen'!A:K,VLOOKUP(K494,'3-Productie normen'!$B$35:$C$41,2,FALSE),FALSE)))/VLOOKUP(B494,'2-Kosten per locatie'!$A$12:$C$14,3,FALSE)</f>
        <v>0</v>
      </c>
      <c r="P494" s="285">
        <f t="shared" si="44"/>
        <v>0</v>
      </c>
      <c r="Q494" s="286"/>
      <c r="S494" s="287">
        <f t="shared" si="40"/>
        <v>15738</v>
      </c>
    </row>
    <row r="495" spans="1:19" ht="14.1" customHeight="1">
      <c r="A495" s="37">
        <v>495</v>
      </c>
      <c r="B495" s="250" t="s">
        <v>37</v>
      </c>
      <c r="C495" s="250" t="s">
        <v>125</v>
      </c>
      <c r="D495" s="211" t="s">
        <v>657</v>
      </c>
      <c r="E495" s="48" t="s">
        <v>697</v>
      </c>
      <c r="F495" s="398" t="s">
        <v>77</v>
      </c>
      <c r="G495" s="268" t="s">
        <v>55</v>
      </c>
      <c r="H495" s="265" t="s">
        <v>122</v>
      </c>
      <c r="I495" s="281">
        <v>58.33</v>
      </c>
      <c r="J495" s="282">
        <f t="shared" si="41"/>
        <v>200</v>
      </c>
      <c r="K495" s="283">
        <v>200</v>
      </c>
      <c r="L495" s="283"/>
      <c r="M495" s="284" t="e">
        <f t="shared" si="42"/>
        <v>#DIV/0!</v>
      </c>
      <c r="N495" s="284">
        <f t="shared" si="43"/>
        <v>0</v>
      </c>
      <c r="O495" s="285">
        <f>IF(K495="nio",0,IF(K495&gt;0,VLOOKUP(G495,'3-Productie normen'!A:K,VLOOKUP(K495,'3-Productie normen'!$B$35:$C$41,2,FALSE),FALSE)))/VLOOKUP(B495,'2-Kosten per locatie'!$A$12:$C$14,3,FALSE)</f>
        <v>0</v>
      </c>
      <c r="P495" s="285">
        <f t="shared" si="44"/>
        <v>0</v>
      </c>
      <c r="Q495" s="286"/>
      <c r="S495" s="287">
        <f t="shared" si="40"/>
        <v>11666</v>
      </c>
    </row>
    <row r="496" spans="1:19" ht="14.1" customHeight="1">
      <c r="A496" s="37">
        <v>496</v>
      </c>
      <c r="B496" s="250" t="s">
        <v>37</v>
      </c>
      <c r="C496" s="250" t="s">
        <v>125</v>
      </c>
      <c r="D496" s="211" t="s">
        <v>657</v>
      </c>
      <c r="E496" s="48" t="s">
        <v>698</v>
      </c>
      <c r="F496" s="398" t="s">
        <v>78</v>
      </c>
      <c r="G496" s="265" t="s">
        <v>46</v>
      </c>
      <c r="H496" s="265" t="s">
        <v>122</v>
      </c>
      <c r="I496" s="281">
        <v>44.49</v>
      </c>
      <c r="J496" s="282">
        <f t="shared" si="41"/>
        <v>80</v>
      </c>
      <c r="K496" s="283">
        <v>80</v>
      </c>
      <c r="L496" s="283"/>
      <c r="M496" s="284" t="e">
        <f t="shared" si="42"/>
        <v>#DIV/0!</v>
      </c>
      <c r="N496" s="284">
        <f t="shared" si="43"/>
        <v>0</v>
      </c>
      <c r="O496" s="285">
        <f>IF(K496="nio",0,IF(K496&gt;0,VLOOKUP(G496,'3-Productie normen'!A:K,VLOOKUP(K496,'3-Productie normen'!$B$35:$C$41,2,FALSE),FALSE)))/VLOOKUP(B496,'2-Kosten per locatie'!$A$12:$C$14,3,FALSE)</f>
        <v>0</v>
      </c>
      <c r="P496" s="285">
        <f t="shared" si="44"/>
        <v>0</v>
      </c>
      <c r="Q496" s="286"/>
      <c r="S496" s="287">
        <f t="shared" ref="S496:S559" si="45">J496*I496</f>
        <v>3559.2000000000003</v>
      </c>
    </row>
    <row r="497" spans="1:19" ht="14.1" customHeight="1">
      <c r="A497" s="37">
        <v>497</v>
      </c>
      <c r="B497" s="250" t="s">
        <v>37</v>
      </c>
      <c r="C497" s="250" t="s">
        <v>125</v>
      </c>
      <c r="D497" s="211" t="s">
        <v>657</v>
      </c>
      <c r="E497" s="48" t="s">
        <v>699</v>
      </c>
      <c r="F497" s="398" t="s">
        <v>474</v>
      </c>
      <c r="G497" s="265" t="s">
        <v>59</v>
      </c>
      <c r="H497" s="265" t="s">
        <v>122</v>
      </c>
      <c r="I497" s="281">
        <v>89.38</v>
      </c>
      <c r="J497" s="282">
        <f t="shared" si="41"/>
        <v>200</v>
      </c>
      <c r="K497" s="283">
        <v>200</v>
      </c>
      <c r="L497" s="283"/>
      <c r="M497" s="284" t="e">
        <f t="shared" si="42"/>
        <v>#DIV/0!</v>
      </c>
      <c r="N497" s="284">
        <f t="shared" si="43"/>
        <v>0</v>
      </c>
      <c r="O497" s="285">
        <f>IF(K497="nio",0,IF(K497&gt;0,VLOOKUP(G497,'3-Productie normen'!A:K,VLOOKUP(K497,'3-Productie normen'!$B$35:$C$41,2,FALSE),FALSE)))/VLOOKUP(B497,'2-Kosten per locatie'!$A$12:$C$14,3,FALSE)</f>
        <v>0</v>
      </c>
      <c r="P497" s="285">
        <f t="shared" si="44"/>
        <v>0</v>
      </c>
      <c r="Q497" s="286"/>
      <c r="S497" s="287">
        <f t="shared" si="45"/>
        <v>17876</v>
      </c>
    </row>
    <row r="498" spans="1:19" ht="14.1" customHeight="1">
      <c r="A498" s="37">
        <v>498</v>
      </c>
      <c r="B498" s="250" t="s">
        <v>37</v>
      </c>
      <c r="C498" s="250" t="s">
        <v>125</v>
      </c>
      <c r="D498" s="211" t="s">
        <v>657</v>
      </c>
      <c r="E498" s="48" t="s">
        <v>700</v>
      </c>
      <c r="F498" s="398" t="s">
        <v>103</v>
      </c>
      <c r="G498" s="265" t="s">
        <v>46</v>
      </c>
      <c r="H498" s="265" t="s">
        <v>122</v>
      </c>
      <c r="I498" s="281">
        <v>44.49</v>
      </c>
      <c r="J498" s="282">
        <f t="shared" si="41"/>
        <v>80</v>
      </c>
      <c r="K498" s="283">
        <v>80</v>
      </c>
      <c r="L498" s="283"/>
      <c r="M498" s="284" t="e">
        <f t="shared" si="42"/>
        <v>#DIV/0!</v>
      </c>
      <c r="N498" s="284">
        <f t="shared" si="43"/>
        <v>0</v>
      </c>
      <c r="O498" s="285">
        <f>IF(K498="nio",0,IF(K498&gt;0,VLOOKUP(G498,'3-Productie normen'!A:K,VLOOKUP(K498,'3-Productie normen'!$B$35:$C$41,2,FALSE),FALSE)))/VLOOKUP(B498,'2-Kosten per locatie'!$A$12:$C$14,3,FALSE)</f>
        <v>0</v>
      </c>
      <c r="P498" s="285">
        <f t="shared" si="44"/>
        <v>0</v>
      </c>
      <c r="Q498" s="286"/>
      <c r="S498" s="287">
        <f t="shared" si="45"/>
        <v>3559.2000000000003</v>
      </c>
    </row>
    <row r="499" spans="1:19" ht="14.1" customHeight="1">
      <c r="A499" s="37">
        <v>499</v>
      </c>
      <c r="B499" s="250" t="s">
        <v>37</v>
      </c>
      <c r="C499" s="250" t="s">
        <v>125</v>
      </c>
      <c r="D499" s="211" t="s">
        <v>657</v>
      </c>
      <c r="E499" s="48" t="s">
        <v>701</v>
      </c>
      <c r="F499" s="398" t="s">
        <v>474</v>
      </c>
      <c r="G499" s="265" t="s">
        <v>59</v>
      </c>
      <c r="H499" s="265" t="s">
        <v>122</v>
      </c>
      <c r="I499" s="281">
        <v>78.510000000000005</v>
      </c>
      <c r="J499" s="282">
        <f t="shared" si="41"/>
        <v>200</v>
      </c>
      <c r="K499" s="283">
        <v>200</v>
      </c>
      <c r="L499" s="283"/>
      <c r="M499" s="284" t="e">
        <f t="shared" si="42"/>
        <v>#DIV/0!</v>
      </c>
      <c r="N499" s="284">
        <f t="shared" si="43"/>
        <v>0</v>
      </c>
      <c r="O499" s="285">
        <f>IF(K499="nio",0,IF(K499&gt;0,VLOOKUP(G499,'3-Productie normen'!A:K,VLOOKUP(K499,'3-Productie normen'!$B$35:$C$41,2,FALSE),FALSE)))/VLOOKUP(B499,'2-Kosten per locatie'!$A$12:$C$14,3,FALSE)</f>
        <v>0</v>
      </c>
      <c r="P499" s="285">
        <f t="shared" si="44"/>
        <v>0</v>
      </c>
      <c r="Q499" s="286"/>
      <c r="S499" s="287">
        <f t="shared" si="45"/>
        <v>15702.000000000002</v>
      </c>
    </row>
    <row r="500" spans="1:19" ht="14.1" customHeight="1">
      <c r="A500" s="37">
        <v>500</v>
      </c>
      <c r="B500" s="250" t="s">
        <v>37</v>
      </c>
      <c r="C500" s="250" t="s">
        <v>125</v>
      </c>
      <c r="D500" s="211" t="s">
        <v>657</v>
      </c>
      <c r="E500" s="48" t="s">
        <v>702</v>
      </c>
      <c r="F500" s="398" t="s">
        <v>112</v>
      </c>
      <c r="G500" s="265" t="s">
        <v>46</v>
      </c>
      <c r="H500" s="265" t="s">
        <v>122</v>
      </c>
      <c r="I500" s="281">
        <v>7.29</v>
      </c>
      <c r="J500" s="282">
        <f t="shared" si="41"/>
        <v>80</v>
      </c>
      <c r="K500" s="283">
        <v>80</v>
      </c>
      <c r="L500" s="283"/>
      <c r="M500" s="284" t="e">
        <f t="shared" si="42"/>
        <v>#DIV/0!</v>
      </c>
      <c r="N500" s="284">
        <f t="shared" si="43"/>
        <v>0</v>
      </c>
      <c r="O500" s="285">
        <f>IF(K500="nio",0,IF(K500&gt;0,VLOOKUP(G500,'3-Productie normen'!A:K,VLOOKUP(K500,'3-Productie normen'!$B$35:$C$41,2,FALSE),FALSE)))/VLOOKUP(B500,'2-Kosten per locatie'!$A$12:$C$14,3,FALSE)</f>
        <v>0</v>
      </c>
      <c r="P500" s="285">
        <f t="shared" si="44"/>
        <v>0</v>
      </c>
      <c r="Q500" s="286"/>
      <c r="S500" s="287">
        <f t="shared" si="45"/>
        <v>583.20000000000005</v>
      </c>
    </row>
    <row r="501" spans="1:19" ht="14.1" customHeight="1">
      <c r="A501" s="37">
        <v>501</v>
      </c>
      <c r="B501" s="250" t="s">
        <v>37</v>
      </c>
      <c r="C501" s="250" t="s">
        <v>125</v>
      </c>
      <c r="D501" s="211" t="s">
        <v>657</v>
      </c>
      <c r="E501" s="48" t="s">
        <v>703</v>
      </c>
      <c r="F501" s="398" t="s">
        <v>383</v>
      </c>
      <c r="G501" s="265" t="s">
        <v>52</v>
      </c>
      <c r="H501" s="265" t="s">
        <v>122</v>
      </c>
      <c r="I501" s="281">
        <v>7.29</v>
      </c>
      <c r="J501" s="282">
        <f t="shared" si="41"/>
        <v>200</v>
      </c>
      <c r="K501" s="283">
        <v>200</v>
      </c>
      <c r="L501" s="283"/>
      <c r="M501" s="284" t="e">
        <f t="shared" si="42"/>
        <v>#DIV/0!</v>
      </c>
      <c r="N501" s="284">
        <f t="shared" si="43"/>
        <v>0</v>
      </c>
      <c r="O501" s="285">
        <f>IF(K501="nio",0,IF(K501&gt;0,VLOOKUP(G501,'3-Productie normen'!A:K,VLOOKUP(K501,'3-Productie normen'!$B$35:$C$41,2,FALSE),FALSE)))/VLOOKUP(B501,'2-Kosten per locatie'!$A$12:$C$14,3,FALSE)</f>
        <v>0</v>
      </c>
      <c r="P501" s="285">
        <f t="shared" si="44"/>
        <v>0</v>
      </c>
      <c r="Q501" s="286"/>
      <c r="S501" s="287">
        <f t="shared" si="45"/>
        <v>1458</v>
      </c>
    </row>
    <row r="502" spans="1:19" ht="14.1" customHeight="1">
      <c r="A502" s="37">
        <v>502</v>
      </c>
      <c r="B502" s="250" t="s">
        <v>37</v>
      </c>
      <c r="C502" s="250" t="s">
        <v>125</v>
      </c>
      <c r="D502" s="211" t="s">
        <v>657</v>
      </c>
      <c r="E502" s="48" t="s">
        <v>704</v>
      </c>
      <c r="F502" s="398" t="s">
        <v>77</v>
      </c>
      <c r="G502" s="268" t="s">
        <v>55</v>
      </c>
      <c r="H502" s="265" t="s">
        <v>122</v>
      </c>
      <c r="I502" s="281">
        <v>17.350000000000001</v>
      </c>
      <c r="J502" s="282">
        <f t="shared" si="41"/>
        <v>200</v>
      </c>
      <c r="K502" s="283">
        <v>200</v>
      </c>
      <c r="L502" s="283"/>
      <c r="M502" s="284" t="e">
        <f t="shared" si="42"/>
        <v>#DIV/0!</v>
      </c>
      <c r="N502" s="284">
        <f t="shared" si="43"/>
        <v>0</v>
      </c>
      <c r="O502" s="285">
        <f>IF(K502="nio",0,IF(K502&gt;0,VLOOKUP(G502,'3-Productie normen'!A:K,VLOOKUP(K502,'3-Productie normen'!$B$35:$C$41,2,FALSE),FALSE)))/VLOOKUP(B502,'2-Kosten per locatie'!$A$12:$C$14,3,FALSE)</f>
        <v>0</v>
      </c>
      <c r="P502" s="285">
        <f t="shared" si="44"/>
        <v>0</v>
      </c>
      <c r="Q502" s="286"/>
      <c r="S502" s="287">
        <f t="shared" si="45"/>
        <v>3470.0000000000005</v>
      </c>
    </row>
    <row r="503" spans="1:19" ht="14.1" customHeight="1">
      <c r="A503" s="37">
        <v>503</v>
      </c>
      <c r="B503" s="250" t="s">
        <v>37</v>
      </c>
      <c r="C503" s="250" t="s">
        <v>125</v>
      </c>
      <c r="D503" s="211" t="s">
        <v>657</v>
      </c>
      <c r="E503" s="48" t="s">
        <v>705</v>
      </c>
      <c r="F503" s="398" t="s">
        <v>383</v>
      </c>
      <c r="G503" s="265" t="s">
        <v>52</v>
      </c>
      <c r="H503" s="265" t="s">
        <v>122</v>
      </c>
      <c r="I503" s="281">
        <v>7.29</v>
      </c>
      <c r="J503" s="282">
        <f t="shared" si="41"/>
        <v>200</v>
      </c>
      <c r="K503" s="283">
        <v>200</v>
      </c>
      <c r="L503" s="283"/>
      <c r="M503" s="284" t="e">
        <f t="shared" si="42"/>
        <v>#DIV/0!</v>
      </c>
      <c r="N503" s="284">
        <f t="shared" si="43"/>
        <v>0</v>
      </c>
      <c r="O503" s="285">
        <f>IF(K503="nio",0,IF(K503&gt;0,VLOOKUP(G503,'3-Productie normen'!A:K,VLOOKUP(K503,'3-Productie normen'!$B$35:$C$41,2,FALSE),FALSE)))/VLOOKUP(B503,'2-Kosten per locatie'!$A$12:$C$14,3,FALSE)</f>
        <v>0</v>
      </c>
      <c r="P503" s="285">
        <f t="shared" si="44"/>
        <v>0</v>
      </c>
      <c r="Q503" s="286"/>
      <c r="S503" s="287">
        <f t="shared" si="45"/>
        <v>1458</v>
      </c>
    </row>
    <row r="504" spans="1:19" ht="14.1" customHeight="1">
      <c r="A504" s="37">
        <v>504</v>
      </c>
      <c r="B504" s="250" t="s">
        <v>37</v>
      </c>
      <c r="C504" s="250" t="s">
        <v>125</v>
      </c>
      <c r="D504" s="211" t="s">
        <v>657</v>
      </c>
      <c r="E504" s="48" t="s">
        <v>706</v>
      </c>
      <c r="F504" s="398" t="s">
        <v>112</v>
      </c>
      <c r="G504" s="265" t="s">
        <v>46</v>
      </c>
      <c r="H504" s="265" t="s">
        <v>122</v>
      </c>
      <c r="I504" s="281">
        <v>7.29</v>
      </c>
      <c r="J504" s="282">
        <f t="shared" si="41"/>
        <v>80</v>
      </c>
      <c r="K504" s="283">
        <v>80</v>
      </c>
      <c r="L504" s="283"/>
      <c r="M504" s="284" t="e">
        <f t="shared" si="42"/>
        <v>#DIV/0!</v>
      </c>
      <c r="N504" s="284">
        <f t="shared" si="43"/>
        <v>0</v>
      </c>
      <c r="O504" s="285">
        <f>IF(K504="nio",0,IF(K504&gt;0,VLOOKUP(G504,'3-Productie normen'!A:K,VLOOKUP(K504,'3-Productie normen'!$B$35:$C$41,2,FALSE),FALSE)))/VLOOKUP(B504,'2-Kosten per locatie'!$A$12:$C$14,3,FALSE)</f>
        <v>0</v>
      </c>
      <c r="P504" s="285">
        <f t="shared" si="44"/>
        <v>0</v>
      </c>
      <c r="Q504" s="286"/>
      <c r="S504" s="287">
        <f t="shared" si="45"/>
        <v>583.20000000000005</v>
      </c>
    </row>
    <row r="505" spans="1:19" ht="14.1" customHeight="1">
      <c r="A505" s="37">
        <v>505</v>
      </c>
      <c r="B505" s="250" t="s">
        <v>37</v>
      </c>
      <c r="C505" s="250" t="s">
        <v>125</v>
      </c>
      <c r="D505" s="211" t="s">
        <v>657</v>
      </c>
      <c r="E505" s="48" t="s">
        <v>707</v>
      </c>
      <c r="F505" s="398" t="s">
        <v>383</v>
      </c>
      <c r="G505" s="265" t="s">
        <v>52</v>
      </c>
      <c r="H505" s="265" t="s">
        <v>122</v>
      </c>
      <c r="I505" s="281">
        <v>7.29</v>
      </c>
      <c r="J505" s="282">
        <f t="shared" si="41"/>
        <v>200</v>
      </c>
      <c r="K505" s="283">
        <v>200</v>
      </c>
      <c r="L505" s="283"/>
      <c r="M505" s="284" t="e">
        <f t="shared" si="42"/>
        <v>#DIV/0!</v>
      </c>
      <c r="N505" s="284">
        <f t="shared" si="43"/>
        <v>0</v>
      </c>
      <c r="O505" s="285">
        <f>IF(K505="nio",0,IF(K505&gt;0,VLOOKUP(G505,'3-Productie normen'!A:K,VLOOKUP(K505,'3-Productie normen'!$B$35:$C$41,2,FALSE),FALSE)))/VLOOKUP(B505,'2-Kosten per locatie'!$A$12:$C$14,3,FALSE)</f>
        <v>0</v>
      </c>
      <c r="P505" s="285">
        <f t="shared" si="44"/>
        <v>0</v>
      </c>
      <c r="Q505" s="286"/>
      <c r="S505" s="287">
        <f t="shared" si="45"/>
        <v>1458</v>
      </c>
    </row>
    <row r="506" spans="1:19" ht="14.1" customHeight="1">
      <c r="A506" s="37">
        <v>506</v>
      </c>
      <c r="B506" s="250" t="s">
        <v>37</v>
      </c>
      <c r="C506" s="250" t="s">
        <v>125</v>
      </c>
      <c r="D506" s="211" t="s">
        <v>657</v>
      </c>
      <c r="E506" s="48" t="s">
        <v>708</v>
      </c>
      <c r="F506" s="398" t="s">
        <v>709</v>
      </c>
      <c r="G506" s="265" t="s">
        <v>53</v>
      </c>
      <c r="H506" s="265" t="s">
        <v>122</v>
      </c>
      <c r="I506" s="281">
        <v>51.64</v>
      </c>
      <c r="J506" s="282">
        <f t="shared" si="41"/>
        <v>200</v>
      </c>
      <c r="K506" s="283">
        <v>200</v>
      </c>
      <c r="L506" s="283"/>
      <c r="M506" s="284" t="e">
        <f t="shared" si="42"/>
        <v>#DIV/0!</v>
      </c>
      <c r="N506" s="284">
        <f t="shared" si="43"/>
        <v>0</v>
      </c>
      <c r="O506" s="285">
        <f>IF(K506="nio",0,IF(K506&gt;0,VLOOKUP(G506,'3-Productie normen'!A:K,VLOOKUP(K506,'3-Productie normen'!$B$35:$C$41,2,FALSE),FALSE)))/VLOOKUP(B506,'2-Kosten per locatie'!$A$12:$C$14,3,FALSE)</f>
        <v>0</v>
      </c>
      <c r="P506" s="285">
        <f t="shared" si="44"/>
        <v>0</v>
      </c>
      <c r="Q506" s="286"/>
      <c r="S506" s="287">
        <f t="shared" si="45"/>
        <v>10328</v>
      </c>
    </row>
    <row r="507" spans="1:19" ht="14.1" customHeight="1">
      <c r="A507" s="37">
        <v>507</v>
      </c>
      <c r="B507" s="250" t="s">
        <v>37</v>
      </c>
      <c r="C507" s="250" t="s">
        <v>125</v>
      </c>
      <c r="D507" s="211" t="s">
        <v>657</v>
      </c>
      <c r="E507" s="48" t="s">
        <v>710</v>
      </c>
      <c r="F507" s="398" t="s">
        <v>523</v>
      </c>
      <c r="G507" s="192" t="s">
        <v>48</v>
      </c>
      <c r="H507" s="265" t="s">
        <v>123</v>
      </c>
      <c r="I507" s="281">
        <v>52.04</v>
      </c>
      <c r="J507" s="282">
        <f t="shared" si="41"/>
        <v>200</v>
      </c>
      <c r="K507" s="288">
        <v>200</v>
      </c>
      <c r="L507" s="283"/>
      <c r="M507" s="284" t="e">
        <f t="shared" si="42"/>
        <v>#DIV/0!</v>
      </c>
      <c r="N507" s="284">
        <f t="shared" si="43"/>
        <v>0</v>
      </c>
      <c r="O507" s="285">
        <f>IF(K507="nio",0,IF(K507&gt;0,VLOOKUP(G507,'3-Productie normen'!A:K,VLOOKUP(K507,'3-Productie normen'!$B$35:$C$41,2,FALSE),FALSE)))/VLOOKUP(B507,'2-Kosten per locatie'!$A$12:$C$14,3,FALSE)</f>
        <v>0</v>
      </c>
      <c r="P507" s="285">
        <f t="shared" si="44"/>
        <v>0</v>
      </c>
      <c r="Q507" s="286"/>
      <c r="S507" s="287">
        <f t="shared" si="45"/>
        <v>10408</v>
      </c>
    </row>
    <row r="508" spans="1:19" ht="14.1" customHeight="1">
      <c r="A508" s="37">
        <v>508</v>
      </c>
      <c r="B508" s="250" t="s">
        <v>37</v>
      </c>
      <c r="C508" s="250" t="s">
        <v>125</v>
      </c>
      <c r="D508" s="211" t="s">
        <v>657</v>
      </c>
      <c r="E508" s="48" t="s">
        <v>711</v>
      </c>
      <c r="F508" s="398" t="s">
        <v>509</v>
      </c>
      <c r="G508" s="265" t="s">
        <v>52</v>
      </c>
      <c r="H508" s="265" t="s">
        <v>122</v>
      </c>
      <c r="I508" s="281">
        <v>9.92</v>
      </c>
      <c r="J508" s="282">
        <f t="shared" si="41"/>
        <v>200</v>
      </c>
      <c r="K508" s="283">
        <v>200</v>
      </c>
      <c r="L508" s="283"/>
      <c r="M508" s="284" t="e">
        <f t="shared" si="42"/>
        <v>#DIV/0!</v>
      </c>
      <c r="N508" s="284">
        <f t="shared" si="43"/>
        <v>0</v>
      </c>
      <c r="O508" s="285">
        <f>IF(K508="nio",0,IF(K508&gt;0,VLOOKUP(G508,'3-Productie normen'!A:K,VLOOKUP(K508,'3-Productie normen'!$B$35:$C$41,2,FALSE),FALSE)))/VLOOKUP(B508,'2-Kosten per locatie'!$A$12:$C$14,3,FALSE)</f>
        <v>0</v>
      </c>
      <c r="P508" s="285">
        <f t="shared" si="44"/>
        <v>0</v>
      </c>
      <c r="Q508" s="286"/>
      <c r="S508" s="287">
        <f t="shared" si="45"/>
        <v>1984</v>
      </c>
    </row>
    <row r="509" spans="1:19" ht="14.1" customHeight="1">
      <c r="A509" s="37">
        <v>509</v>
      </c>
      <c r="B509" s="250" t="s">
        <v>37</v>
      </c>
      <c r="C509" s="250" t="s">
        <v>125</v>
      </c>
      <c r="D509" s="211" t="s">
        <v>657</v>
      </c>
      <c r="E509" s="48" t="s">
        <v>712</v>
      </c>
      <c r="F509" s="398" t="s">
        <v>509</v>
      </c>
      <c r="G509" s="265" t="s">
        <v>52</v>
      </c>
      <c r="H509" s="265" t="s">
        <v>122</v>
      </c>
      <c r="I509" s="281">
        <v>9.92</v>
      </c>
      <c r="J509" s="282">
        <f t="shared" si="41"/>
        <v>200</v>
      </c>
      <c r="K509" s="283">
        <v>200</v>
      </c>
      <c r="L509" s="283"/>
      <c r="M509" s="284" t="e">
        <f t="shared" si="42"/>
        <v>#DIV/0!</v>
      </c>
      <c r="N509" s="284">
        <f t="shared" si="43"/>
        <v>0</v>
      </c>
      <c r="O509" s="285">
        <f>IF(K509="nio",0,IF(K509&gt;0,VLOOKUP(G509,'3-Productie normen'!A:K,VLOOKUP(K509,'3-Productie normen'!$B$35:$C$41,2,FALSE),FALSE)))/VLOOKUP(B509,'2-Kosten per locatie'!$A$12:$C$14,3,FALSE)</f>
        <v>0</v>
      </c>
      <c r="P509" s="285">
        <f t="shared" si="44"/>
        <v>0</v>
      </c>
      <c r="Q509" s="286"/>
      <c r="S509" s="287">
        <f t="shared" si="45"/>
        <v>1984</v>
      </c>
    </row>
    <row r="510" spans="1:19" ht="14.1" customHeight="1">
      <c r="A510" s="37">
        <v>510</v>
      </c>
      <c r="B510" s="250" t="s">
        <v>37</v>
      </c>
      <c r="C510" s="250" t="s">
        <v>125</v>
      </c>
      <c r="D510" s="211" t="s">
        <v>657</v>
      </c>
      <c r="E510" s="48" t="s">
        <v>713</v>
      </c>
      <c r="F510" s="398" t="s">
        <v>509</v>
      </c>
      <c r="G510" s="265" t="s">
        <v>52</v>
      </c>
      <c r="H510" s="265" t="s">
        <v>122</v>
      </c>
      <c r="I510" s="281">
        <v>9.92</v>
      </c>
      <c r="J510" s="282">
        <f t="shared" si="41"/>
        <v>200</v>
      </c>
      <c r="K510" s="283">
        <v>200</v>
      </c>
      <c r="L510" s="283"/>
      <c r="M510" s="284" t="e">
        <f t="shared" si="42"/>
        <v>#DIV/0!</v>
      </c>
      <c r="N510" s="284">
        <f t="shared" si="43"/>
        <v>0</v>
      </c>
      <c r="O510" s="285">
        <f>IF(K510="nio",0,IF(K510&gt;0,VLOOKUP(G510,'3-Productie normen'!A:K,VLOOKUP(K510,'3-Productie normen'!$B$35:$C$41,2,FALSE),FALSE)))/VLOOKUP(B510,'2-Kosten per locatie'!$A$12:$C$14,3,FALSE)</f>
        <v>0</v>
      </c>
      <c r="P510" s="285">
        <f t="shared" si="44"/>
        <v>0</v>
      </c>
      <c r="Q510" s="286"/>
      <c r="S510" s="287">
        <f t="shared" si="45"/>
        <v>1984</v>
      </c>
    </row>
    <row r="511" spans="1:19" ht="14.1" customHeight="1">
      <c r="A511" s="37">
        <v>511</v>
      </c>
      <c r="B511" s="250" t="s">
        <v>37</v>
      </c>
      <c r="C511" s="250" t="s">
        <v>125</v>
      </c>
      <c r="D511" s="211" t="s">
        <v>657</v>
      </c>
      <c r="E511" s="48" t="s">
        <v>714</v>
      </c>
      <c r="F511" s="398" t="s">
        <v>104</v>
      </c>
      <c r="G511" s="265" t="s">
        <v>46</v>
      </c>
      <c r="H511" s="265" t="s">
        <v>122</v>
      </c>
      <c r="I511" s="281">
        <v>19.850000000000001</v>
      </c>
      <c r="J511" s="282">
        <f t="shared" si="41"/>
        <v>80</v>
      </c>
      <c r="K511" s="283">
        <v>80</v>
      </c>
      <c r="L511" s="283"/>
      <c r="M511" s="284" t="e">
        <f t="shared" si="42"/>
        <v>#DIV/0!</v>
      </c>
      <c r="N511" s="284">
        <f t="shared" si="43"/>
        <v>0</v>
      </c>
      <c r="O511" s="285">
        <f>IF(K511="nio",0,IF(K511&gt;0,VLOOKUP(G511,'3-Productie normen'!A:K,VLOOKUP(K511,'3-Productie normen'!$B$35:$C$41,2,FALSE),FALSE)))/VLOOKUP(B511,'2-Kosten per locatie'!$A$12:$C$14,3,FALSE)</f>
        <v>0</v>
      </c>
      <c r="P511" s="285">
        <f t="shared" si="44"/>
        <v>0</v>
      </c>
      <c r="Q511" s="286"/>
      <c r="S511" s="287">
        <f t="shared" si="45"/>
        <v>1588</v>
      </c>
    </row>
    <row r="512" spans="1:19" ht="14.1" customHeight="1">
      <c r="A512" s="37">
        <v>512</v>
      </c>
      <c r="B512" s="250" t="s">
        <v>37</v>
      </c>
      <c r="C512" s="250" t="s">
        <v>125</v>
      </c>
      <c r="D512" s="211" t="s">
        <v>657</v>
      </c>
      <c r="E512" s="48" t="s">
        <v>715</v>
      </c>
      <c r="F512" s="398" t="s">
        <v>469</v>
      </c>
      <c r="G512" s="265" t="s">
        <v>59</v>
      </c>
      <c r="H512" s="265" t="s">
        <v>122</v>
      </c>
      <c r="I512" s="281">
        <v>67.349999999999994</v>
      </c>
      <c r="J512" s="282">
        <f t="shared" si="41"/>
        <v>200</v>
      </c>
      <c r="K512" s="283">
        <v>200</v>
      </c>
      <c r="L512" s="283"/>
      <c r="M512" s="284" t="e">
        <f t="shared" si="42"/>
        <v>#DIV/0!</v>
      </c>
      <c r="N512" s="284">
        <f t="shared" si="43"/>
        <v>0</v>
      </c>
      <c r="O512" s="285">
        <f>IF(K512="nio",0,IF(K512&gt;0,VLOOKUP(G512,'3-Productie normen'!A:K,VLOOKUP(K512,'3-Productie normen'!$B$35:$C$41,2,FALSE),FALSE)))/VLOOKUP(B512,'2-Kosten per locatie'!$A$12:$C$14,3,FALSE)</f>
        <v>0</v>
      </c>
      <c r="P512" s="285">
        <f t="shared" si="44"/>
        <v>0</v>
      </c>
      <c r="Q512" s="286"/>
      <c r="S512" s="287">
        <f t="shared" si="45"/>
        <v>13469.999999999998</v>
      </c>
    </row>
    <row r="513" spans="1:19" ht="14.1" customHeight="1">
      <c r="A513" s="37">
        <v>513</v>
      </c>
      <c r="B513" s="250" t="s">
        <v>37</v>
      </c>
      <c r="C513" s="250" t="s">
        <v>125</v>
      </c>
      <c r="D513" s="211" t="s">
        <v>657</v>
      </c>
      <c r="E513" s="48" t="s">
        <v>716</v>
      </c>
      <c r="F513" s="398" t="s">
        <v>78</v>
      </c>
      <c r="G513" s="265" t="s">
        <v>46</v>
      </c>
      <c r="H513" s="265" t="s">
        <v>122</v>
      </c>
      <c r="I513" s="281">
        <v>44.9</v>
      </c>
      <c r="J513" s="282">
        <f t="shared" si="41"/>
        <v>80</v>
      </c>
      <c r="K513" s="283">
        <v>80</v>
      </c>
      <c r="L513" s="283"/>
      <c r="M513" s="284" t="e">
        <f t="shared" si="42"/>
        <v>#DIV/0!</v>
      </c>
      <c r="N513" s="284">
        <f t="shared" si="43"/>
        <v>0</v>
      </c>
      <c r="O513" s="285">
        <f>IF(K513="nio",0,IF(K513&gt;0,VLOOKUP(G513,'3-Productie normen'!A:K,VLOOKUP(K513,'3-Productie normen'!$B$35:$C$41,2,FALSE),FALSE)))/VLOOKUP(B513,'2-Kosten per locatie'!$A$12:$C$14,3,FALSE)</f>
        <v>0</v>
      </c>
      <c r="P513" s="285">
        <f t="shared" si="44"/>
        <v>0</v>
      </c>
      <c r="Q513" s="286"/>
      <c r="S513" s="287">
        <f t="shared" si="45"/>
        <v>3592</v>
      </c>
    </row>
    <row r="514" spans="1:19" ht="14.1" customHeight="1">
      <c r="A514" s="37">
        <v>514</v>
      </c>
      <c r="B514" s="250" t="s">
        <v>37</v>
      </c>
      <c r="C514" s="250" t="s">
        <v>125</v>
      </c>
      <c r="D514" s="211" t="s">
        <v>657</v>
      </c>
      <c r="E514" s="48" t="s">
        <v>717</v>
      </c>
      <c r="F514" s="398" t="s">
        <v>474</v>
      </c>
      <c r="G514" s="265" t="s">
        <v>59</v>
      </c>
      <c r="H514" s="265" t="s">
        <v>122</v>
      </c>
      <c r="I514" s="281">
        <v>89.92</v>
      </c>
      <c r="J514" s="282">
        <f t="shared" si="41"/>
        <v>200</v>
      </c>
      <c r="K514" s="283">
        <v>200</v>
      </c>
      <c r="L514" s="283"/>
      <c r="M514" s="284" t="e">
        <f t="shared" si="42"/>
        <v>#DIV/0!</v>
      </c>
      <c r="N514" s="284">
        <f t="shared" si="43"/>
        <v>0</v>
      </c>
      <c r="O514" s="285">
        <f>IF(K514="nio",0,IF(K514&gt;0,VLOOKUP(G514,'3-Productie normen'!A:K,VLOOKUP(K514,'3-Productie normen'!$B$35:$C$41,2,FALSE),FALSE)))/VLOOKUP(B514,'2-Kosten per locatie'!$A$12:$C$14,3,FALSE)</f>
        <v>0</v>
      </c>
      <c r="P514" s="285">
        <f t="shared" si="44"/>
        <v>0</v>
      </c>
      <c r="Q514" s="286"/>
      <c r="S514" s="287">
        <f t="shared" si="45"/>
        <v>17984</v>
      </c>
    </row>
    <row r="515" spans="1:19" ht="14.1" customHeight="1">
      <c r="A515" s="37">
        <v>515</v>
      </c>
      <c r="B515" s="250" t="s">
        <v>37</v>
      </c>
      <c r="C515" s="250" t="s">
        <v>125</v>
      </c>
      <c r="D515" s="211" t="s">
        <v>657</v>
      </c>
      <c r="E515" s="48" t="s">
        <v>718</v>
      </c>
      <c r="F515" s="398" t="s">
        <v>77</v>
      </c>
      <c r="G515" s="268" t="s">
        <v>55</v>
      </c>
      <c r="H515" s="265" t="s">
        <v>122</v>
      </c>
      <c r="I515" s="281">
        <v>85.17</v>
      </c>
      <c r="J515" s="282">
        <f t="shared" si="41"/>
        <v>200</v>
      </c>
      <c r="K515" s="283">
        <v>200</v>
      </c>
      <c r="L515" s="283"/>
      <c r="M515" s="284" t="e">
        <f t="shared" si="42"/>
        <v>#DIV/0!</v>
      </c>
      <c r="N515" s="284">
        <f t="shared" si="43"/>
        <v>0</v>
      </c>
      <c r="O515" s="285">
        <f>IF(K515="nio",0,IF(K515&gt;0,VLOOKUP(G515,'3-Productie normen'!A:K,VLOOKUP(K515,'3-Productie normen'!$B$35:$C$41,2,FALSE),FALSE)))/VLOOKUP(B515,'2-Kosten per locatie'!$A$12:$C$14,3,FALSE)</f>
        <v>0</v>
      </c>
      <c r="P515" s="285">
        <f t="shared" si="44"/>
        <v>0</v>
      </c>
      <c r="Q515" s="286"/>
      <c r="S515" s="287">
        <f t="shared" si="45"/>
        <v>17034</v>
      </c>
    </row>
    <row r="516" spans="1:19" ht="14.1" customHeight="1">
      <c r="A516" s="37">
        <v>516</v>
      </c>
      <c r="B516" s="250" t="s">
        <v>37</v>
      </c>
      <c r="C516" s="250" t="s">
        <v>125</v>
      </c>
      <c r="D516" s="211" t="s">
        <v>657</v>
      </c>
      <c r="E516" s="48" t="s">
        <v>719</v>
      </c>
      <c r="F516" s="398" t="s">
        <v>191</v>
      </c>
      <c r="G516" s="265" t="s">
        <v>47</v>
      </c>
      <c r="H516" s="265" t="s">
        <v>192</v>
      </c>
      <c r="I516" s="281">
        <v>9.4700000000000006</v>
      </c>
      <c r="J516" s="282">
        <f t="shared" si="41"/>
        <v>400</v>
      </c>
      <c r="K516" s="283">
        <v>200</v>
      </c>
      <c r="L516" s="283">
        <v>200</v>
      </c>
      <c r="M516" s="284" t="e">
        <f t="shared" si="42"/>
        <v>#DIV/0!</v>
      </c>
      <c r="N516" s="284" t="e">
        <f t="shared" si="43"/>
        <v>#DIV/0!</v>
      </c>
      <c r="O516" s="285">
        <f>IF(K516="nio",0,IF(K516&gt;0,VLOOKUP(G516,'3-Productie normen'!A:K,VLOOKUP(K516,'3-Productie normen'!$B$35:$C$41,2,FALSE),FALSE)))/VLOOKUP(B516,'2-Kosten per locatie'!$A$12:$C$14,3,FALSE)</f>
        <v>0</v>
      </c>
      <c r="P516" s="285">
        <f t="shared" si="44"/>
        <v>0</v>
      </c>
      <c r="Q516" s="286"/>
      <c r="S516" s="287">
        <f t="shared" si="45"/>
        <v>3788.0000000000005</v>
      </c>
    </row>
    <row r="517" spans="1:19" ht="14.1" customHeight="1">
      <c r="A517" s="37">
        <v>517</v>
      </c>
      <c r="B517" s="250" t="s">
        <v>37</v>
      </c>
      <c r="C517" s="250" t="s">
        <v>125</v>
      </c>
      <c r="D517" s="211" t="s">
        <v>657</v>
      </c>
      <c r="E517" s="48" t="s">
        <v>720</v>
      </c>
      <c r="F517" s="398" t="s">
        <v>258</v>
      </c>
      <c r="G517" s="265" t="s">
        <v>47</v>
      </c>
      <c r="H517" s="265" t="s">
        <v>192</v>
      </c>
      <c r="I517" s="281">
        <v>9.85</v>
      </c>
      <c r="J517" s="282">
        <f t="shared" si="41"/>
        <v>400</v>
      </c>
      <c r="K517" s="283">
        <v>200</v>
      </c>
      <c r="L517" s="283">
        <v>200</v>
      </c>
      <c r="M517" s="284" t="e">
        <f t="shared" si="42"/>
        <v>#DIV/0!</v>
      </c>
      <c r="N517" s="284" t="e">
        <f t="shared" si="43"/>
        <v>#DIV/0!</v>
      </c>
      <c r="O517" s="285">
        <f>IF(K517="nio",0,IF(K517&gt;0,VLOOKUP(G517,'3-Productie normen'!A:K,VLOOKUP(K517,'3-Productie normen'!$B$35:$C$41,2,FALSE),FALSE)))/VLOOKUP(B517,'2-Kosten per locatie'!$A$12:$C$14,3,FALSE)</f>
        <v>0</v>
      </c>
      <c r="P517" s="285">
        <f t="shared" si="44"/>
        <v>0</v>
      </c>
      <c r="Q517" s="286"/>
      <c r="S517" s="287">
        <f t="shared" si="45"/>
        <v>3940</v>
      </c>
    </row>
    <row r="518" spans="1:19" ht="14.1" customHeight="1">
      <c r="A518" s="37">
        <v>518</v>
      </c>
      <c r="B518" s="250" t="s">
        <v>37</v>
      </c>
      <c r="C518" s="250" t="s">
        <v>125</v>
      </c>
      <c r="D518" s="211" t="s">
        <v>657</v>
      </c>
      <c r="E518" s="48" t="s">
        <v>721</v>
      </c>
      <c r="F518" s="398" t="s">
        <v>264</v>
      </c>
      <c r="G518" s="265" t="s">
        <v>47</v>
      </c>
      <c r="H518" s="265" t="s">
        <v>192</v>
      </c>
      <c r="I518" s="281">
        <v>3.75</v>
      </c>
      <c r="J518" s="282">
        <f t="shared" si="41"/>
        <v>400</v>
      </c>
      <c r="K518" s="283">
        <v>200</v>
      </c>
      <c r="L518" s="283">
        <v>200</v>
      </c>
      <c r="M518" s="284" t="e">
        <f t="shared" si="42"/>
        <v>#DIV/0!</v>
      </c>
      <c r="N518" s="284" t="e">
        <f t="shared" si="43"/>
        <v>#DIV/0!</v>
      </c>
      <c r="O518" s="285">
        <f>IF(K518="nio",0,IF(K518&gt;0,VLOOKUP(G518,'3-Productie normen'!A:K,VLOOKUP(K518,'3-Productie normen'!$B$35:$C$41,2,FALSE),FALSE)))/VLOOKUP(B518,'2-Kosten per locatie'!$A$12:$C$14,3,FALSE)</f>
        <v>0</v>
      </c>
      <c r="P518" s="285">
        <f t="shared" si="44"/>
        <v>0</v>
      </c>
      <c r="Q518" s="286"/>
      <c r="S518" s="287">
        <f t="shared" si="45"/>
        <v>1500</v>
      </c>
    </row>
    <row r="519" spans="1:19" ht="14.1" customHeight="1">
      <c r="A519" s="37">
        <v>519</v>
      </c>
      <c r="B519" s="250" t="s">
        <v>37</v>
      </c>
      <c r="C519" s="250" t="s">
        <v>125</v>
      </c>
      <c r="D519" s="211" t="s">
        <v>657</v>
      </c>
      <c r="E519" s="48" t="s">
        <v>722</v>
      </c>
      <c r="F519" s="398" t="s">
        <v>111</v>
      </c>
      <c r="G519" s="192" t="s">
        <v>64</v>
      </c>
      <c r="H519" s="265" t="s">
        <v>124</v>
      </c>
      <c r="I519" s="281">
        <v>3.72</v>
      </c>
      <c r="J519" s="282">
        <f t="shared" si="41"/>
        <v>0</v>
      </c>
      <c r="K519" s="288" t="s">
        <v>98</v>
      </c>
      <c r="L519" s="283"/>
      <c r="M519" s="284">
        <f t="shared" si="42"/>
        <v>0</v>
      </c>
      <c r="N519" s="284">
        <f t="shared" si="43"/>
        <v>0</v>
      </c>
      <c r="O519" s="285">
        <f>IF(K519="nio",0,IF(K519&gt;0,VLOOKUP(G519,'3-Productie normen'!A:K,VLOOKUP(K519,'3-Productie normen'!$B$35:$C$41,2,FALSE),FALSE)))/VLOOKUP(B519,'2-Kosten per locatie'!$A$12:$C$14,3,FALSE)</f>
        <v>0</v>
      </c>
      <c r="P519" s="285">
        <f t="shared" si="44"/>
        <v>0</v>
      </c>
      <c r="Q519" s="286"/>
      <c r="S519" s="287">
        <f t="shared" si="45"/>
        <v>0</v>
      </c>
    </row>
    <row r="520" spans="1:19" ht="14.1" customHeight="1">
      <c r="A520" s="37">
        <v>520</v>
      </c>
      <c r="B520" s="250" t="s">
        <v>37</v>
      </c>
      <c r="C520" s="250" t="s">
        <v>125</v>
      </c>
      <c r="D520" s="211" t="s">
        <v>657</v>
      </c>
      <c r="E520" s="48" t="s">
        <v>723</v>
      </c>
      <c r="F520" s="398" t="s">
        <v>282</v>
      </c>
      <c r="G520" s="265" t="s">
        <v>48</v>
      </c>
      <c r="H520" s="265" t="s">
        <v>122</v>
      </c>
      <c r="I520" s="281">
        <v>357.3</v>
      </c>
      <c r="J520" s="282">
        <f t="shared" si="41"/>
        <v>200</v>
      </c>
      <c r="K520" s="283">
        <v>200</v>
      </c>
      <c r="L520" s="283"/>
      <c r="M520" s="284" t="e">
        <f t="shared" si="42"/>
        <v>#DIV/0!</v>
      </c>
      <c r="N520" s="284">
        <f t="shared" si="43"/>
        <v>0</v>
      </c>
      <c r="O520" s="285">
        <f>IF(K520="nio",0,IF(K520&gt;0,VLOOKUP(G520,'3-Productie normen'!A:K,VLOOKUP(K520,'3-Productie normen'!$B$35:$C$41,2,FALSE),FALSE)))/VLOOKUP(B520,'2-Kosten per locatie'!$A$12:$C$14,3,FALSE)</f>
        <v>0</v>
      </c>
      <c r="P520" s="285">
        <f t="shared" si="44"/>
        <v>0</v>
      </c>
      <c r="Q520" s="286"/>
      <c r="S520" s="287">
        <f t="shared" si="45"/>
        <v>71460</v>
      </c>
    </row>
    <row r="521" spans="1:19" ht="14.1" customHeight="1">
      <c r="A521" s="37">
        <v>521</v>
      </c>
      <c r="B521" s="250" t="s">
        <v>37</v>
      </c>
      <c r="C521" s="250" t="s">
        <v>125</v>
      </c>
      <c r="D521" s="211" t="s">
        <v>657</v>
      </c>
      <c r="E521" s="48" t="s">
        <v>724</v>
      </c>
      <c r="F521" s="398" t="s">
        <v>282</v>
      </c>
      <c r="G521" s="265" t="s">
        <v>48</v>
      </c>
      <c r="H521" s="265" t="s">
        <v>122</v>
      </c>
      <c r="I521" s="281">
        <v>14.48</v>
      </c>
      <c r="J521" s="282">
        <f t="shared" si="41"/>
        <v>200</v>
      </c>
      <c r="K521" s="283">
        <v>200</v>
      </c>
      <c r="L521" s="283"/>
      <c r="M521" s="284" t="e">
        <f t="shared" si="42"/>
        <v>#DIV/0!</v>
      </c>
      <c r="N521" s="284">
        <f t="shared" si="43"/>
        <v>0</v>
      </c>
      <c r="O521" s="285">
        <f>IF(K521="nio",0,IF(K521&gt;0,VLOOKUP(G521,'3-Productie normen'!A:K,VLOOKUP(K521,'3-Productie normen'!$B$35:$C$41,2,FALSE),FALSE)))/VLOOKUP(B521,'2-Kosten per locatie'!$A$12:$C$14,3,FALSE)</f>
        <v>0</v>
      </c>
      <c r="P521" s="285">
        <f t="shared" si="44"/>
        <v>0</v>
      </c>
      <c r="Q521" s="286"/>
      <c r="S521" s="287">
        <f t="shared" si="45"/>
        <v>2896</v>
      </c>
    </row>
    <row r="522" spans="1:19" ht="14.1" customHeight="1">
      <c r="A522" s="37">
        <v>522</v>
      </c>
      <c r="B522" s="250" t="s">
        <v>37</v>
      </c>
      <c r="C522" s="250" t="s">
        <v>125</v>
      </c>
      <c r="D522" s="211" t="s">
        <v>657</v>
      </c>
      <c r="E522" s="48" t="s">
        <v>725</v>
      </c>
      <c r="F522" s="398" t="s">
        <v>118</v>
      </c>
      <c r="G522" s="265" t="s">
        <v>57</v>
      </c>
      <c r="H522" s="265" t="s">
        <v>124</v>
      </c>
      <c r="I522" s="281">
        <v>12.74</v>
      </c>
      <c r="J522" s="282">
        <f t="shared" si="41"/>
        <v>200</v>
      </c>
      <c r="K522" s="283">
        <v>200</v>
      </c>
      <c r="L522" s="283"/>
      <c r="M522" s="284" t="e">
        <f t="shared" si="42"/>
        <v>#DIV/0!</v>
      </c>
      <c r="N522" s="284">
        <f t="shared" si="43"/>
        <v>0</v>
      </c>
      <c r="O522" s="285">
        <f>IF(K522="nio",0,IF(K522&gt;0,VLOOKUP(G522,'3-Productie normen'!A:K,VLOOKUP(K522,'3-Productie normen'!$B$35:$C$41,2,FALSE),FALSE)))/VLOOKUP(B522,'2-Kosten per locatie'!$A$12:$C$14,3,FALSE)</f>
        <v>0</v>
      </c>
      <c r="P522" s="285">
        <f t="shared" si="44"/>
        <v>0</v>
      </c>
      <c r="Q522" s="286"/>
      <c r="S522" s="287">
        <f t="shared" si="45"/>
        <v>2548</v>
      </c>
    </row>
    <row r="523" spans="1:19" ht="14.1" customHeight="1">
      <c r="A523" s="37">
        <v>523</v>
      </c>
      <c r="B523" s="250" t="s">
        <v>37</v>
      </c>
      <c r="C523" s="250" t="s">
        <v>125</v>
      </c>
      <c r="D523" s="211" t="s">
        <v>657</v>
      </c>
      <c r="E523" s="48" t="s">
        <v>726</v>
      </c>
      <c r="F523" s="398" t="s">
        <v>297</v>
      </c>
      <c r="G523" s="192" t="s">
        <v>64</v>
      </c>
      <c r="H523" s="265" t="s">
        <v>298</v>
      </c>
      <c r="I523" s="281">
        <v>12.6</v>
      </c>
      <c r="J523" s="282">
        <f t="shared" si="41"/>
        <v>0</v>
      </c>
      <c r="K523" s="288" t="s">
        <v>98</v>
      </c>
      <c r="L523" s="283"/>
      <c r="M523" s="284">
        <f t="shared" si="42"/>
        <v>0</v>
      </c>
      <c r="N523" s="284">
        <f t="shared" si="43"/>
        <v>0</v>
      </c>
      <c r="O523" s="285">
        <f>IF(K523="nio",0,IF(K523&gt;0,VLOOKUP(G523,'3-Productie normen'!A:K,VLOOKUP(K523,'3-Productie normen'!$B$35:$C$41,2,FALSE),FALSE)))/VLOOKUP(B523,'2-Kosten per locatie'!$A$12:$C$14,3,FALSE)</f>
        <v>0</v>
      </c>
      <c r="P523" s="285">
        <f t="shared" si="44"/>
        <v>0</v>
      </c>
      <c r="Q523" s="286"/>
      <c r="S523" s="287">
        <f t="shared" si="45"/>
        <v>0</v>
      </c>
    </row>
    <row r="524" spans="1:19" ht="14.1" customHeight="1">
      <c r="A524" s="37">
        <v>524</v>
      </c>
      <c r="B524" s="250" t="s">
        <v>37</v>
      </c>
      <c r="C524" s="250" t="s">
        <v>125</v>
      </c>
      <c r="D524" s="211" t="s">
        <v>657</v>
      </c>
      <c r="E524" s="48" t="s">
        <v>727</v>
      </c>
      <c r="F524" s="398" t="s">
        <v>282</v>
      </c>
      <c r="G524" s="265" t="s">
        <v>48</v>
      </c>
      <c r="H524" s="265" t="s">
        <v>122</v>
      </c>
      <c r="I524" s="281">
        <v>14.83</v>
      </c>
      <c r="J524" s="282">
        <f t="shared" si="41"/>
        <v>200</v>
      </c>
      <c r="K524" s="283">
        <v>200</v>
      </c>
      <c r="L524" s="283"/>
      <c r="M524" s="284" t="e">
        <f t="shared" si="42"/>
        <v>#DIV/0!</v>
      </c>
      <c r="N524" s="284">
        <f t="shared" si="43"/>
        <v>0</v>
      </c>
      <c r="O524" s="285">
        <f>IF(K524="nio",0,IF(K524&gt;0,VLOOKUP(G524,'3-Productie normen'!A:K,VLOOKUP(K524,'3-Productie normen'!$B$35:$C$41,2,FALSE),FALSE)))/VLOOKUP(B524,'2-Kosten per locatie'!$A$12:$C$14,3,FALSE)</f>
        <v>0</v>
      </c>
      <c r="P524" s="285">
        <f t="shared" si="44"/>
        <v>0</v>
      </c>
      <c r="Q524" s="286"/>
      <c r="S524" s="287">
        <f t="shared" si="45"/>
        <v>2966</v>
      </c>
    </row>
    <row r="525" spans="1:19" ht="14.1" customHeight="1">
      <c r="A525" s="37">
        <v>525</v>
      </c>
      <c r="B525" s="250" t="s">
        <v>37</v>
      </c>
      <c r="C525" s="250" t="s">
        <v>125</v>
      </c>
      <c r="D525" s="211" t="s">
        <v>657</v>
      </c>
      <c r="E525" s="48" t="s">
        <v>728</v>
      </c>
      <c r="F525" s="398" t="s">
        <v>118</v>
      </c>
      <c r="G525" s="265" t="s">
        <v>57</v>
      </c>
      <c r="H525" s="265" t="s">
        <v>124</v>
      </c>
      <c r="I525" s="281">
        <v>12.74</v>
      </c>
      <c r="J525" s="282">
        <f t="shared" si="41"/>
        <v>200</v>
      </c>
      <c r="K525" s="283">
        <v>200</v>
      </c>
      <c r="L525" s="283"/>
      <c r="M525" s="284" t="e">
        <f t="shared" si="42"/>
        <v>#DIV/0!</v>
      </c>
      <c r="N525" s="284">
        <f t="shared" si="43"/>
        <v>0</v>
      </c>
      <c r="O525" s="285">
        <f>IF(K525="nio",0,IF(K525&gt;0,VLOOKUP(G525,'3-Productie normen'!A:K,VLOOKUP(K525,'3-Productie normen'!$B$35:$C$41,2,FALSE),FALSE)))/VLOOKUP(B525,'2-Kosten per locatie'!$A$12:$C$14,3,FALSE)</f>
        <v>0</v>
      </c>
      <c r="P525" s="285">
        <f t="shared" si="44"/>
        <v>0</v>
      </c>
      <c r="Q525" s="286"/>
      <c r="S525" s="287">
        <f t="shared" si="45"/>
        <v>2548</v>
      </c>
    </row>
    <row r="526" spans="1:19" ht="14.1" customHeight="1">
      <c r="A526" s="37">
        <v>526</v>
      </c>
      <c r="B526" s="250" t="s">
        <v>37</v>
      </c>
      <c r="C526" s="250" t="s">
        <v>125</v>
      </c>
      <c r="D526" s="211" t="s">
        <v>657</v>
      </c>
      <c r="E526" s="48" t="s">
        <v>729</v>
      </c>
      <c r="F526" s="398" t="s">
        <v>297</v>
      </c>
      <c r="G526" s="192" t="s">
        <v>64</v>
      </c>
      <c r="H526" s="265" t="s">
        <v>298</v>
      </c>
      <c r="I526" s="281">
        <v>12.66</v>
      </c>
      <c r="J526" s="282">
        <f t="shared" si="41"/>
        <v>0</v>
      </c>
      <c r="K526" s="288" t="s">
        <v>98</v>
      </c>
      <c r="L526" s="283"/>
      <c r="M526" s="284">
        <f t="shared" si="42"/>
        <v>0</v>
      </c>
      <c r="N526" s="284">
        <f t="shared" si="43"/>
        <v>0</v>
      </c>
      <c r="O526" s="285">
        <f>IF(K526="nio",0,IF(K526&gt;0,VLOOKUP(G526,'3-Productie normen'!A:K,VLOOKUP(K526,'3-Productie normen'!$B$35:$C$41,2,FALSE),FALSE)))/VLOOKUP(B526,'2-Kosten per locatie'!$A$12:$C$14,3,FALSE)</f>
        <v>0</v>
      </c>
      <c r="P526" s="285">
        <f t="shared" si="44"/>
        <v>0</v>
      </c>
      <c r="Q526" s="286"/>
      <c r="S526" s="287">
        <f t="shared" si="45"/>
        <v>0</v>
      </c>
    </row>
    <row r="527" spans="1:19" ht="14.1" customHeight="1">
      <c r="A527" s="37">
        <v>527</v>
      </c>
      <c r="B527" s="250" t="s">
        <v>37</v>
      </c>
      <c r="C527" s="250" t="s">
        <v>125</v>
      </c>
      <c r="D527" s="211" t="s">
        <v>657</v>
      </c>
      <c r="E527" s="48" t="s">
        <v>730</v>
      </c>
      <c r="F527" s="398" t="s">
        <v>118</v>
      </c>
      <c r="G527" s="265" t="s">
        <v>57</v>
      </c>
      <c r="H527" s="265" t="s">
        <v>124</v>
      </c>
      <c r="I527" s="281">
        <v>32.79</v>
      </c>
      <c r="J527" s="282">
        <f t="shared" si="41"/>
        <v>200</v>
      </c>
      <c r="K527" s="283">
        <v>200</v>
      </c>
      <c r="L527" s="283"/>
      <c r="M527" s="284" t="e">
        <f t="shared" si="42"/>
        <v>#DIV/0!</v>
      </c>
      <c r="N527" s="284">
        <f t="shared" si="43"/>
        <v>0</v>
      </c>
      <c r="O527" s="285">
        <f>IF(K527="nio",0,IF(K527&gt;0,VLOOKUP(G527,'3-Productie normen'!A:K,VLOOKUP(K527,'3-Productie normen'!$B$35:$C$41,2,FALSE),FALSE)))/VLOOKUP(B527,'2-Kosten per locatie'!$A$12:$C$14,3,FALSE)</f>
        <v>0</v>
      </c>
      <c r="P527" s="285">
        <f t="shared" si="44"/>
        <v>0</v>
      </c>
      <c r="Q527" s="286"/>
      <c r="S527" s="287">
        <f t="shared" si="45"/>
        <v>6558</v>
      </c>
    </row>
    <row r="528" spans="1:19" ht="14.1" customHeight="1">
      <c r="A528" s="37">
        <v>528</v>
      </c>
      <c r="B528" s="250" t="s">
        <v>37</v>
      </c>
      <c r="C528" s="250" t="s">
        <v>125</v>
      </c>
      <c r="D528" s="211" t="s">
        <v>657</v>
      </c>
      <c r="E528" s="48" t="s">
        <v>731</v>
      </c>
      <c r="F528" s="398" t="s">
        <v>282</v>
      </c>
      <c r="G528" s="265" t="s">
        <v>48</v>
      </c>
      <c r="H528" s="265" t="s">
        <v>122</v>
      </c>
      <c r="I528" s="281">
        <v>33.950000000000003</v>
      </c>
      <c r="J528" s="282">
        <f t="shared" si="41"/>
        <v>200</v>
      </c>
      <c r="K528" s="283">
        <v>200</v>
      </c>
      <c r="L528" s="283"/>
      <c r="M528" s="284" t="e">
        <f t="shared" si="42"/>
        <v>#DIV/0!</v>
      </c>
      <c r="N528" s="284">
        <f t="shared" si="43"/>
        <v>0</v>
      </c>
      <c r="O528" s="285">
        <f>IF(K528="nio",0,IF(K528&gt;0,VLOOKUP(G528,'3-Productie normen'!A:K,VLOOKUP(K528,'3-Productie normen'!$B$35:$C$41,2,FALSE),FALSE)))/VLOOKUP(B528,'2-Kosten per locatie'!$A$12:$C$14,3,FALSE)</f>
        <v>0</v>
      </c>
      <c r="P528" s="285">
        <f t="shared" si="44"/>
        <v>0</v>
      </c>
      <c r="Q528" s="286"/>
      <c r="S528" s="287">
        <f t="shared" si="45"/>
        <v>6790.0000000000009</v>
      </c>
    </row>
    <row r="529" spans="1:19" ht="14.1" customHeight="1">
      <c r="A529" s="37">
        <v>529</v>
      </c>
      <c r="B529" s="250" t="s">
        <v>37</v>
      </c>
      <c r="C529" s="250" t="s">
        <v>125</v>
      </c>
      <c r="D529" s="211" t="s">
        <v>657</v>
      </c>
      <c r="E529" s="48" t="s">
        <v>732</v>
      </c>
      <c r="F529" s="398" t="s">
        <v>282</v>
      </c>
      <c r="G529" s="265" t="s">
        <v>48</v>
      </c>
      <c r="H529" s="265" t="s">
        <v>122</v>
      </c>
      <c r="I529" s="281">
        <v>9.92</v>
      </c>
      <c r="J529" s="282">
        <f t="shared" si="41"/>
        <v>200</v>
      </c>
      <c r="K529" s="283">
        <v>200</v>
      </c>
      <c r="L529" s="283"/>
      <c r="M529" s="284" t="e">
        <f t="shared" si="42"/>
        <v>#DIV/0!</v>
      </c>
      <c r="N529" s="284">
        <f t="shared" si="43"/>
        <v>0</v>
      </c>
      <c r="O529" s="285">
        <f>IF(K529="nio",0,IF(K529&gt;0,VLOOKUP(G529,'3-Productie normen'!A:K,VLOOKUP(K529,'3-Productie normen'!$B$35:$C$41,2,FALSE),FALSE)))/VLOOKUP(B529,'2-Kosten per locatie'!$A$12:$C$14,3,FALSE)</f>
        <v>0</v>
      </c>
      <c r="P529" s="285">
        <f t="shared" si="44"/>
        <v>0</v>
      </c>
      <c r="Q529" s="286"/>
      <c r="S529" s="287">
        <f t="shared" si="45"/>
        <v>1984</v>
      </c>
    </row>
    <row r="530" spans="1:19" ht="14.1" customHeight="1">
      <c r="A530" s="37">
        <v>530</v>
      </c>
      <c r="B530" s="250" t="s">
        <v>37</v>
      </c>
      <c r="C530" s="250" t="s">
        <v>125</v>
      </c>
      <c r="D530" s="211" t="s">
        <v>657</v>
      </c>
      <c r="E530" s="48" t="s">
        <v>733</v>
      </c>
      <c r="F530" s="398" t="s">
        <v>282</v>
      </c>
      <c r="G530" s="265" t="s">
        <v>48</v>
      </c>
      <c r="H530" s="265" t="s">
        <v>122</v>
      </c>
      <c r="I530" s="281">
        <v>9.39</v>
      </c>
      <c r="J530" s="282">
        <f t="shared" si="41"/>
        <v>200</v>
      </c>
      <c r="K530" s="283">
        <v>200</v>
      </c>
      <c r="L530" s="283"/>
      <c r="M530" s="284" t="e">
        <f t="shared" si="42"/>
        <v>#DIV/0!</v>
      </c>
      <c r="N530" s="284">
        <f t="shared" si="43"/>
        <v>0</v>
      </c>
      <c r="O530" s="285">
        <f>IF(K530="nio",0,IF(K530&gt;0,VLOOKUP(G530,'3-Productie normen'!A:K,VLOOKUP(K530,'3-Productie normen'!$B$35:$C$41,2,FALSE),FALSE)))/VLOOKUP(B530,'2-Kosten per locatie'!$A$12:$C$14,3,FALSE)</f>
        <v>0</v>
      </c>
      <c r="P530" s="285">
        <f t="shared" si="44"/>
        <v>0</v>
      </c>
      <c r="Q530" s="286"/>
      <c r="S530" s="287">
        <f t="shared" si="45"/>
        <v>1878</v>
      </c>
    </row>
    <row r="531" spans="1:19" ht="14.1" customHeight="1">
      <c r="A531" s="37">
        <v>531</v>
      </c>
      <c r="B531" s="250" t="s">
        <v>37</v>
      </c>
      <c r="C531" s="250" t="s">
        <v>125</v>
      </c>
      <c r="D531" s="211" t="s">
        <v>734</v>
      </c>
      <c r="E531" s="48" t="s">
        <v>735</v>
      </c>
      <c r="F531" s="398" t="s">
        <v>114</v>
      </c>
      <c r="G531" s="192" t="s">
        <v>64</v>
      </c>
      <c r="H531" s="265" t="s">
        <v>124</v>
      </c>
      <c r="I531" s="281">
        <v>1.79</v>
      </c>
      <c r="J531" s="282">
        <f t="shared" si="41"/>
        <v>0</v>
      </c>
      <c r="K531" s="283" t="s">
        <v>98</v>
      </c>
      <c r="L531" s="283"/>
      <c r="M531" s="284">
        <f t="shared" si="42"/>
        <v>0</v>
      </c>
      <c r="N531" s="284">
        <f t="shared" si="43"/>
        <v>0</v>
      </c>
      <c r="O531" s="285">
        <f>IF(K531="nio",0,IF(K531&gt;0,VLOOKUP(G531,'3-Productie normen'!A:K,VLOOKUP(K531,'3-Productie normen'!$B$35:$C$41,2,FALSE),FALSE)))/VLOOKUP(B531,'2-Kosten per locatie'!$A$12:$C$14,3,FALSE)</f>
        <v>0</v>
      </c>
      <c r="P531" s="285">
        <f t="shared" si="44"/>
        <v>0</v>
      </c>
      <c r="Q531" s="286"/>
      <c r="S531" s="287">
        <f t="shared" si="45"/>
        <v>0</v>
      </c>
    </row>
    <row r="532" spans="1:19" ht="14.1" customHeight="1">
      <c r="A532" s="37">
        <v>532</v>
      </c>
      <c r="B532" s="250" t="s">
        <v>37</v>
      </c>
      <c r="C532" s="250" t="s">
        <v>125</v>
      </c>
      <c r="D532" s="211" t="s">
        <v>736</v>
      </c>
      <c r="E532" s="48" t="s">
        <v>737</v>
      </c>
      <c r="F532" s="398" t="s">
        <v>738</v>
      </c>
      <c r="G532" s="265" t="s">
        <v>50</v>
      </c>
      <c r="H532" s="265" t="s">
        <v>123</v>
      </c>
      <c r="I532" s="281">
        <v>103.92</v>
      </c>
      <c r="J532" s="282">
        <f t="shared" si="41"/>
        <v>200</v>
      </c>
      <c r="K532" s="283">
        <v>200</v>
      </c>
      <c r="L532" s="283"/>
      <c r="M532" s="284" t="e">
        <f t="shared" si="42"/>
        <v>#DIV/0!</v>
      </c>
      <c r="N532" s="284">
        <f t="shared" si="43"/>
        <v>0</v>
      </c>
      <c r="O532" s="285">
        <f>IF(K532="nio",0,IF(K532&gt;0,VLOOKUP(G532,'3-Productie normen'!A:K,VLOOKUP(K532,'3-Productie normen'!$B$35:$C$41,2,FALSE),FALSE)))/VLOOKUP(B532,'2-Kosten per locatie'!$A$12:$C$14,3,FALSE)</f>
        <v>0</v>
      </c>
      <c r="P532" s="285">
        <f t="shared" si="44"/>
        <v>0</v>
      </c>
      <c r="Q532" s="286"/>
      <c r="S532" s="287">
        <f t="shared" si="45"/>
        <v>20784</v>
      </c>
    </row>
    <row r="533" spans="1:19" ht="14.1" customHeight="1">
      <c r="A533" s="37">
        <v>533</v>
      </c>
      <c r="B533" s="250" t="s">
        <v>37</v>
      </c>
      <c r="C533" s="250" t="s">
        <v>125</v>
      </c>
      <c r="D533" s="211" t="s">
        <v>736</v>
      </c>
      <c r="E533" s="48" t="s">
        <v>739</v>
      </c>
      <c r="F533" s="398" t="s">
        <v>78</v>
      </c>
      <c r="G533" s="265" t="s">
        <v>46</v>
      </c>
      <c r="H533" s="265" t="s">
        <v>122</v>
      </c>
      <c r="I533" s="281">
        <v>44.41</v>
      </c>
      <c r="J533" s="282">
        <f t="shared" si="41"/>
        <v>80</v>
      </c>
      <c r="K533" s="283">
        <v>80</v>
      </c>
      <c r="L533" s="283"/>
      <c r="M533" s="284" t="e">
        <f t="shared" si="42"/>
        <v>#DIV/0!</v>
      </c>
      <c r="N533" s="284">
        <f t="shared" si="43"/>
        <v>0</v>
      </c>
      <c r="O533" s="285">
        <f>IF(K533="nio",0,IF(K533&gt;0,VLOOKUP(G533,'3-Productie normen'!A:K,VLOOKUP(K533,'3-Productie normen'!$B$35:$C$41,2,FALSE),FALSE)))/VLOOKUP(B533,'2-Kosten per locatie'!$A$12:$C$14,3,FALSE)</f>
        <v>0</v>
      </c>
      <c r="P533" s="285">
        <f t="shared" si="44"/>
        <v>0</v>
      </c>
      <c r="Q533" s="286"/>
      <c r="S533" s="287">
        <f t="shared" si="45"/>
        <v>3552.7999999999997</v>
      </c>
    </row>
    <row r="534" spans="1:19" ht="14.1" customHeight="1">
      <c r="A534" s="37">
        <v>534</v>
      </c>
      <c r="B534" s="250" t="s">
        <v>37</v>
      </c>
      <c r="C534" s="250" t="s">
        <v>125</v>
      </c>
      <c r="D534" s="211" t="s">
        <v>736</v>
      </c>
      <c r="E534" s="48" t="s">
        <v>740</v>
      </c>
      <c r="F534" s="398" t="s">
        <v>570</v>
      </c>
      <c r="G534" s="265" t="s">
        <v>53</v>
      </c>
      <c r="H534" s="265" t="s">
        <v>122</v>
      </c>
      <c r="I534" s="281">
        <v>45.87</v>
      </c>
      <c r="J534" s="282">
        <f t="shared" si="41"/>
        <v>200</v>
      </c>
      <c r="K534" s="283">
        <v>200</v>
      </c>
      <c r="L534" s="283"/>
      <c r="M534" s="284" t="e">
        <f t="shared" si="42"/>
        <v>#DIV/0!</v>
      </c>
      <c r="N534" s="284">
        <f t="shared" si="43"/>
        <v>0</v>
      </c>
      <c r="O534" s="285">
        <f>IF(K534="nio",0,IF(K534&gt;0,VLOOKUP(G534,'3-Productie normen'!A:K,VLOOKUP(K534,'3-Productie normen'!$B$35:$C$41,2,FALSE),FALSE)))/VLOOKUP(B534,'2-Kosten per locatie'!$A$12:$C$14,3,FALSE)</f>
        <v>0</v>
      </c>
      <c r="P534" s="285">
        <f t="shared" si="44"/>
        <v>0</v>
      </c>
      <c r="Q534" s="286"/>
      <c r="S534" s="287">
        <f t="shared" si="45"/>
        <v>9174</v>
      </c>
    </row>
    <row r="535" spans="1:19" ht="14.1" customHeight="1">
      <c r="A535" s="37">
        <v>535</v>
      </c>
      <c r="B535" s="250" t="s">
        <v>37</v>
      </c>
      <c r="C535" s="250" t="s">
        <v>125</v>
      </c>
      <c r="D535" s="211" t="s">
        <v>736</v>
      </c>
      <c r="E535" s="48" t="s">
        <v>741</v>
      </c>
      <c r="F535" s="398" t="s">
        <v>469</v>
      </c>
      <c r="G535" s="265" t="s">
        <v>59</v>
      </c>
      <c r="H535" s="265" t="s">
        <v>122</v>
      </c>
      <c r="I535" s="281">
        <v>66.13</v>
      </c>
      <c r="J535" s="282">
        <f t="shared" si="41"/>
        <v>200</v>
      </c>
      <c r="K535" s="283">
        <v>200</v>
      </c>
      <c r="L535" s="283"/>
      <c r="M535" s="284" t="e">
        <f t="shared" si="42"/>
        <v>#DIV/0!</v>
      </c>
      <c r="N535" s="284">
        <f t="shared" si="43"/>
        <v>0</v>
      </c>
      <c r="O535" s="285">
        <f>IF(K535="nio",0,IF(K535&gt;0,VLOOKUP(G535,'3-Productie normen'!A:K,VLOOKUP(K535,'3-Productie normen'!$B$35:$C$41,2,FALSE),FALSE)))/VLOOKUP(B535,'2-Kosten per locatie'!$A$12:$C$14,3,FALSE)</f>
        <v>0</v>
      </c>
      <c r="P535" s="285">
        <f t="shared" si="44"/>
        <v>0</v>
      </c>
      <c r="Q535" s="286"/>
      <c r="S535" s="287">
        <f t="shared" si="45"/>
        <v>13226</v>
      </c>
    </row>
    <row r="536" spans="1:19" ht="14.1" customHeight="1">
      <c r="A536" s="37">
        <v>536</v>
      </c>
      <c r="B536" s="250" t="s">
        <v>37</v>
      </c>
      <c r="C536" s="250" t="s">
        <v>125</v>
      </c>
      <c r="D536" s="211" t="s">
        <v>736</v>
      </c>
      <c r="E536" s="48" t="s">
        <v>742</v>
      </c>
      <c r="F536" s="398" t="s">
        <v>469</v>
      </c>
      <c r="G536" s="265" t="s">
        <v>59</v>
      </c>
      <c r="H536" s="265" t="s">
        <v>122</v>
      </c>
      <c r="I536" s="281">
        <v>67.91</v>
      </c>
      <c r="J536" s="282">
        <f t="shared" si="41"/>
        <v>200</v>
      </c>
      <c r="K536" s="283">
        <v>200</v>
      </c>
      <c r="L536" s="283"/>
      <c r="M536" s="284" t="e">
        <f t="shared" si="42"/>
        <v>#DIV/0!</v>
      </c>
      <c r="N536" s="284">
        <f t="shared" si="43"/>
        <v>0</v>
      </c>
      <c r="O536" s="285">
        <f>IF(K536="nio",0,IF(K536&gt;0,VLOOKUP(G536,'3-Productie normen'!A:K,VLOOKUP(K536,'3-Productie normen'!$B$35:$C$41,2,FALSE),FALSE)))/VLOOKUP(B536,'2-Kosten per locatie'!$A$12:$C$14,3,FALSE)</f>
        <v>0</v>
      </c>
      <c r="P536" s="285">
        <f t="shared" si="44"/>
        <v>0</v>
      </c>
      <c r="Q536" s="286"/>
      <c r="S536" s="287">
        <f t="shared" si="45"/>
        <v>13582</v>
      </c>
    </row>
    <row r="537" spans="1:19" ht="14.1" customHeight="1">
      <c r="A537" s="37">
        <v>537</v>
      </c>
      <c r="B537" s="250" t="s">
        <v>37</v>
      </c>
      <c r="C537" s="250" t="s">
        <v>125</v>
      </c>
      <c r="D537" s="211" t="s">
        <v>736</v>
      </c>
      <c r="E537" s="48" t="s">
        <v>743</v>
      </c>
      <c r="F537" s="398" t="s">
        <v>77</v>
      </c>
      <c r="G537" s="268" t="s">
        <v>55</v>
      </c>
      <c r="H537" s="265" t="s">
        <v>122</v>
      </c>
      <c r="I537" s="281">
        <v>70.77</v>
      </c>
      <c r="J537" s="282">
        <f t="shared" si="41"/>
        <v>200</v>
      </c>
      <c r="K537" s="283">
        <v>200</v>
      </c>
      <c r="L537" s="283"/>
      <c r="M537" s="284" t="e">
        <f t="shared" si="42"/>
        <v>#DIV/0!</v>
      </c>
      <c r="N537" s="284">
        <f t="shared" si="43"/>
        <v>0</v>
      </c>
      <c r="O537" s="285">
        <f>IF(K537="nio",0,IF(K537&gt;0,VLOOKUP(G537,'3-Productie normen'!A:K,VLOOKUP(K537,'3-Productie normen'!$B$35:$C$41,2,FALSE),FALSE)))/VLOOKUP(B537,'2-Kosten per locatie'!$A$12:$C$14,3,FALSE)</f>
        <v>0</v>
      </c>
      <c r="P537" s="285">
        <f t="shared" si="44"/>
        <v>0</v>
      </c>
      <c r="Q537" s="286"/>
      <c r="S537" s="287">
        <f t="shared" si="45"/>
        <v>14154</v>
      </c>
    </row>
    <row r="538" spans="1:19" ht="14.1" customHeight="1">
      <c r="A538" s="37">
        <v>538</v>
      </c>
      <c r="B538" s="250" t="s">
        <v>37</v>
      </c>
      <c r="C538" s="250" t="s">
        <v>125</v>
      </c>
      <c r="D538" s="211" t="s">
        <v>736</v>
      </c>
      <c r="E538" s="48" t="s">
        <v>744</v>
      </c>
      <c r="F538" s="398" t="s">
        <v>383</v>
      </c>
      <c r="G538" s="265" t="s">
        <v>52</v>
      </c>
      <c r="H538" s="265" t="s">
        <v>122</v>
      </c>
      <c r="I538" s="281">
        <v>7.29</v>
      </c>
      <c r="J538" s="282">
        <f t="shared" si="41"/>
        <v>200</v>
      </c>
      <c r="K538" s="283">
        <v>200</v>
      </c>
      <c r="L538" s="283"/>
      <c r="M538" s="284" t="e">
        <f t="shared" si="42"/>
        <v>#DIV/0!</v>
      </c>
      <c r="N538" s="284">
        <f t="shared" si="43"/>
        <v>0</v>
      </c>
      <c r="O538" s="285">
        <f>IF(K538="nio",0,IF(K538&gt;0,VLOOKUP(G538,'3-Productie normen'!A:K,VLOOKUP(K538,'3-Productie normen'!$B$35:$C$41,2,FALSE),FALSE)))/VLOOKUP(B538,'2-Kosten per locatie'!$A$12:$C$14,3,FALSE)</f>
        <v>0</v>
      </c>
      <c r="P538" s="285">
        <f t="shared" si="44"/>
        <v>0</v>
      </c>
      <c r="Q538" s="286"/>
      <c r="S538" s="287">
        <f t="shared" si="45"/>
        <v>1458</v>
      </c>
    </row>
    <row r="539" spans="1:19" ht="14.1" customHeight="1">
      <c r="A539" s="37">
        <v>539</v>
      </c>
      <c r="B539" s="250" t="s">
        <v>37</v>
      </c>
      <c r="C539" s="250" t="s">
        <v>125</v>
      </c>
      <c r="D539" s="211" t="s">
        <v>736</v>
      </c>
      <c r="E539" s="48" t="s">
        <v>745</v>
      </c>
      <c r="F539" s="398" t="s">
        <v>112</v>
      </c>
      <c r="G539" s="265" t="s">
        <v>46</v>
      </c>
      <c r="H539" s="265" t="s">
        <v>122</v>
      </c>
      <c r="I539" s="281">
        <v>7.29</v>
      </c>
      <c r="J539" s="282">
        <f t="shared" si="41"/>
        <v>80</v>
      </c>
      <c r="K539" s="283">
        <v>80</v>
      </c>
      <c r="L539" s="283"/>
      <c r="M539" s="284" t="e">
        <f t="shared" si="42"/>
        <v>#DIV/0!</v>
      </c>
      <c r="N539" s="284">
        <f t="shared" si="43"/>
        <v>0</v>
      </c>
      <c r="O539" s="285">
        <f>IF(K539="nio",0,IF(K539&gt;0,VLOOKUP(G539,'3-Productie normen'!A:K,VLOOKUP(K539,'3-Productie normen'!$B$35:$C$41,2,FALSE),FALSE)))/VLOOKUP(B539,'2-Kosten per locatie'!$A$12:$C$14,3,FALSE)</f>
        <v>0</v>
      </c>
      <c r="P539" s="285">
        <f t="shared" si="44"/>
        <v>0</v>
      </c>
      <c r="Q539" s="286"/>
      <c r="S539" s="287">
        <f t="shared" si="45"/>
        <v>583.20000000000005</v>
      </c>
    </row>
    <row r="540" spans="1:19" ht="14.1" customHeight="1">
      <c r="A540" s="37">
        <v>540</v>
      </c>
      <c r="B540" s="250" t="s">
        <v>37</v>
      </c>
      <c r="C540" s="250" t="s">
        <v>125</v>
      </c>
      <c r="D540" s="211" t="s">
        <v>736</v>
      </c>
      <c r="E540" s="48" t="s">
        <v>746</v>
      </c>
      <c r="F540" s="398" t="s">
        <v>383</v>
      </c>
      <c r="G540" s="265" t="s">
        <v>52</v>
      </c>
      <c r="H540" s="265" t="s">
        <v>122</v>
      </c>
      <c r="I540" s="281">
        <v>7.29</v>
      </c>
      <c r="J540" s="282">
        <f t="shared" si="41"/>
        <v>200</v>
      </c>
      <c r="K540" s="283">
        <v>200</v>
      </c>
      <c r="L540" s="283"/>
      <c r="M540" s="284" t="e">
        <f t="shared" si="42"/>
        <v>#DIV/0!</v>
      </c>
      <c r="N540" s="284">
        <f t="shared" si="43"/>
        <v>0</v>
      </c>
      <c r="O540" s="285">
        <f>IF(K540="nio",0,IF(K540&gt;0,VLOOKUP(G540,'3-Productie normen'!A:K,VLOOKUP(K540,'3-Productie normen'!$B$35:$C$41,2,FALSE),FALSE)))/VLOOKUP(B540,'2-Kosten per locatie'!$A$12:$C$14,3,FALSE)</f>
        <v>0</v>
      </c>
      <c r="P540" s="285">
        <f t="shared" si="44"/>
        <v>0</v>
      </c>
      <c r="Q540" s="286"/>
      <c r="S540" s="287">
        <f t="shared" si="45"/>
        <v>1458</v>
      </c>
    </row>
    <row r="541" spans="1:19" ht="14.1" customHeight="1">
      <c r="A541" s="37">
        <v>541</v>
      </c>
      <c r="B541" s="250" t="s">
        <v>37</v>
      </c>
      <c r="C541" s="250" t="s">
        <v>125</v>
      </c>
      <c r="D541" s="211" t="s">
        <v>736</v>
      </c>
      <c r="E541" s="48" t="s">
        <v>747</v>
      </c>
      <c r="F541" s="398" t="s">
        <v>748</v>
      </c>
      <c r="G541" s="192" t="s">
        <v>48</v>
      </c>
      <c r="H541" s="265" t="s">
        <v>123</v>
      </c>
      <c r="I541" s="281">
        <v>34.700000000000003</v>
      </c>
      <c r="J541" s="282">
        <f t="shared" si="41"/>
        <v>200</v>
      </c>
      <c r="K541" s="288">
        <v>200</v>
      </c>
      <c r="L541" s="283"/>
      <c r="M541" s="284" t="e">
        <f t="shared" si="42"/>
        <v>#DIV/0!</v>
      </c>
      <c r="N541" s="284">
        <f t="shared" si="43"/>
        <v>0</v>
      </c>
      <c r="O541" s="285">
        <f>IF(K541="nio",0,IF(K541&gt;0,VLOOKUP(G541,'3-Productie normen'!A:K,VLOOKUP(K541,'3-Productie normen'!$B$35:$C$41,2,FALSE),FALSE)))/VLOOKUP(B541,'2-Kosten per locatie'!$A$12:$C$14,3,FALSE)</f>
        <v>0</v>
      </c>
      <c r="P541" s="285">
        <f t="shared" si="44"/>
        <v>0</v>
      </c>
      <c r="Q541" s="286"/>
      <c r="S541" s="287">
        <f t="shared" si="45"/>
        <v>6940.0000000000009</v>
      </c>
    </row>
    <row r="542" spans="1:19" ht="14.1" customHeight="1">
      <c r="A542" s="37">
        <v>542</v>
      </c>
      <c r="B542" s="250" t="s">
        <v>37</v>
      </c>
      <c r="C542" s="250" t="s">
        <v>125</v>
      </c>
      <c r="D542" s="211" t="s">
        <v>736</v>
      </c>
      <c r="E542" s="48" t="s">
        <v>749</v>
      </c>
      <c r="F542" s="398" t="s">
        <v>104</v>
      </c>
      <c r="G542" s="265" t="s">
        <v>46</v>
      </c>
      <c r="H542" s="265" t="s">
        <v>122</v>
      </c>
      <c r="I542" s="281">
        <v>9.92</v>
      </c>
      <c r="J542" s="282">
        <f t="shared" si="41"/>
        <v>80</v>
      </c>
      <c r="K542" s="283">
        <v>80</v>
      </c>
      <c r="L542" s="283"/>
      <c r="M542" s="284" t="e">
        <f t="shared" si="42"/>
        <v>#DIV/0!</v>
      </c>
      <c r="N542" s="284">
        <f t="shared" si="43"/>
        <v>0</v>
      </c>
      <c r="O542" s="285">
        <f>IF(K542="nio",0,IF(K542&gt;0,VLOOKUP(G542,'3-Productie normen'!A:K,VLOOKUP(K542,'3-Productie normen'!$B$35:$C$41,2,FALSE),FALSE)))/VLOOKUP(B542,'2-Kosten per locatie'!$A$12:$C$14,3,FALSE)</f>
        <v>0</v>
      </c>
      <c r="P542" s="285">
        <f t="shared" si="44"/>
        <v>0</v>
      </c>
      <c r="Q542" s="286"/>
      <c r="S542" s="287">
        <f t="shared" si="45"/>
        <v>793.6</v>
      </c>
    </row>
    <row r="543" spans="1:19" ht="14.1" customHeight="1">
      <c r="A543" s="37">
        <v>543</v>
      </c>
      <c r="B543" s="250" t="s">
        <v>37</v>
      </c>
      <c r="C543" s="250" t="s">
        <v>125</v>
      </c>
      <c r="D543" s="211" t="s">
        <v>736</v>
      </c>
      <c r="E543" s="48" t="s">
        <v>750</v>
      </c>
      <c r="F543" s="398" t="s">
        <v>509</v>
      </c>
      <c r="G543" s="265" t="s">
        <v>52</v>
      </c>
      <c r="H543" s="265" t="s">
        <v>122</v>
      </c>
      <c r="I543" s="281">
        <v>19.84</v>
      </c>
      <c r="J543" s="282">
        <f t="shared" si="41"/>
        <v>200</v>
      </c>
      <c r="K543" s="283">
        <v>200</v>
      </c>
      <c r="L543" s="283"/>
      <c r="M543" s="284" t="e">
        <f t="shared" si="42"/>
        <v>#DIV/0!</v>
      </c>
      <c r="N543" s="284">
        <f t="shared" si="43"/>
        <v>0</v>
      </c>
      <c r="O543" s="285">
        <f>IF(K543="nio",0,IF(K543&gt;0,VLOOKUP(G543,'3-Productie normen'!A:K,VLOOKUP(K543,'3-Productie normen'!$B$35:$C$41,2,FALSE),FALSE)))/VLOOKUP(B543,'2-Kosten per locatie'!$A$12:$C$14,3,FALSE)</f>
        <v>0</v>
      </c>
      <c r="P543" s="285">
        <f t="shared" si="44"/>
        <v>0</v>
      </c>
      <c r="Q543" s="286"/>
      <c r="S543" s="287">
        <f t="shared" si="45"/>
        <v>3968</v>
      </c>
    </row>
    <row r="544" spans="1:19" ht="14.1" customHeight="1">
      <c r="A544" s="37">
        <v>544</v>
      </c>
      <c r="B544" s="250" t="s">
        <v>37</v>
      </c>
      <c r="C544" s="250" t="s">
        <v>125</v>
      </c>
      <c r="D544" s="211" t="s">
        <v>736</v>
      </c>
      <c r="E544" s="48" t="s">
        <v>751</v>
      </c>
      <c r="F544" s="398" t="s">
        <v>103</v>
      </c>
      <c r="G544" s="265" t="s">
        <v>46</v>
      </c>
      <c r="H544" s="265" t="s">
        <v>122</v>
      </c>
      <c r="I544" s="281">
        <v>46.69</v>
      </c>
      <c r="J544" s="282">
        <f t="shared" si="41"/>
        <v>80</v>
      </c>
      <c r="K544" s="283">
        <v>80</v>
      </c>
      <c r="L544" s="283"/>
      <c r="M544" s="284" t="e">
        <f t="shared" si="42"/>
        <v>#DIV/0!</v>
      </c>
      <c r="N544" s="284">
        <f t="shared" si="43"/>
        <v>0</v>
      </c>
      <c r="O544" s="285">
        <f>IF(K544="nio",0,IF(K544&gt;0,VLOOKUP(G544,'3-Productie normen'!A:K,VLOOKUP(K544,'3-Productie normen'!$B$35:$C$41,2,FALSE),FALSE)))/VLOOKUP(B544,'2-Kosten per locatie'!$A$12:$C$14,3,FALSE)</f>
        <v>0</v>
      </c>
      <c r="P544" s="285">
        <f t="shared" si="44"/>
        <v>0</v>
      </c>
      <c r="Q544" s="286"/>
      <c r="S544" s="287">
        <f t="shared" si="45"/>
        <v>3735.2</v>
      </c>
    </row>
    <row r="545" spans="1:19" ht="14.1" customHeight="1">
      <c r="A545" s="37">
        <v>545</v>
      </c>
      <c r="B545" s="250" t="s">
        <v>37</v>
      </c>
      <c r="C545" s="250" t="s">
        <v>125</v>
      </c>
      <c r="D545" s="211" t="s">
        <v>736</v>
      </c>
      <c r="E545" s="48" t="s">
        <v>752</v>
      </c>
      <c r="F545" s="398" t="s">
        <v>474</v>
      </c>
      <c r="G545" s="265" t="s">
        <v>59</v>
      </c>
      <c r="H545" s="265" t="s">
        <v>122</v>
      </c>
      <c r="I545" s="281">
        <v>89.39</v>
      </c>
      <c r="J545" s="282">
        <f t="shared" ref="J545:J608" si="46">SUM(K545:L545)</f>
        <v>200</v>
      </c>
      <c r="K545" s="283">
        <v>200</v>
      </c>
      <c r="L545" s="283"/>
      <c r="M545" s="284" t="e">
        <f t="shared" ref="M545:M608" si="47">IF(K545="nio",0,IF(K545&gt;0,K545*I545/O545,0))</f>
        <v>#DIV/0!</v>
      </c>
      <c r="N545" s="284">
        <f t="shared" ref="N545:N608" si="48">IF(L545&gt;0,L545*I545/P545,0)</f>
        <v>0</v>
      </c>
      <c r="O545" s="285">
        <f>IF(K545="nio",0,IF(K545&gt;0,VLOOKUP(G545,'3-Productie normen'!A:K,VLOOKUP(K545,'3-Productie normen'!$B$35:$C$41,2,FALSE),FALSE)))/VLOOKUP(B545,'2-Kosten per locatie'!$A$12:$C$14,3,FALSE)</f>
        <v>0</v>
      </c>
      <c r="P545" s="285">
        <f t="shared" ref="P545:P608" si="49">IF(L545&gt;0,O545*$P$8,0)</f>
        <v>0</v>
      </c>
      <c r="Q545" s="286"/>
      <c r="S545" s="287">
        <f t="shared" si="45"/>
        <v>17878</v>
      </c>
    </row>
    <row r="546" spans="1:19" ht="14.1" customHeight="1">
      <c r="A546" s="37">
        <v>546</v>
      </c>
      <c r="B546" s="250" t="s">
        <v>37</v>
      </c>
      <c r="C546" s="250" t="s">
        <v>125</v>
      </c>
      <c r="D546" s="211" t="s">
        <v>736</v>
      </c>
      <c r="E546" s="48" t="s">
        <v>753</v>
      </c>
      <c r="F546" s="398" t="s">
        <v>469</v>
      </c>
      <c r="G546" s="265" t="s">
        <v>59</v>
      </c>
      <c r="H546" s="265" t="s">
        <v>122</v>
      </c>
      <c r="I546" s="281">
        <v>66.900000000000006</v>
      </c>
      <c r="J546" s="282">
        <f t="shared" si="46"/>
        <v>200</v>
      </c>
      <c r="K546" s="283">
        <v>200</v>
      </c>
      <c r="L546" s="283"/>
      <c r="M546" s="284" t="e">
        <f t="shared" si="47"/>
        <v>#DIV/0!</v>
      </c>
      <c r="N546" s="284">
        <f t="shared" si="48"/>
        <v>0</v>
      </c>
      <c r="O546" s="285">
        <f>IF(K546="nio",0,IF(K546&gt;0,VLOOKUP(G546,'3-Productie normen'!A:K,VLOOKUP(K546,'3-Productie normen'!$B$35:$C$41,2,FALSE),FALSE)))/VLOOKUP(B546,'2-Kosten per locatie'!$A$12:$C$14,3,FALSE)</f>
        <v>0</v>
      </c>
      <c r="P546" s="285">
        <f t="shared" si="49"/>
        <v>0</v>
      </c>
      <c r="Q546" s="286"/>
      <c r="S546" s="287">
        <f t="shared" si="45"/>
        <v>13380.000000000002</v>
      </c>
    </row>
    <row r="547" spans="1:19" ht="14.1" customHeight="1">
      <c r="A547" s="37">
        <v>547</v>
      </c>
      <c r="B547" s="250" t="s">
        <v>37</v>
      </c>
      <c r="C547" s="250" t="s">
        <v>125</v>
      </c>
      <c r="D547" s="211" t="s">
        <v>736</v>
      </c>
      <c r="E547" s="48" t="s">
        <v>754</v>
      </c>
      <c r="F547" s="398" t="s">
        <v>191</v>
      </c>
      <c r="G547" s="265" t="s">
        <v>47</v>
      </c>
      <c r="H547" s="265" t="s">
        <v>192</v>
      </c>
      <c r="I547" s="281">
        <v>9.48</v>
      </c>
      <c r="J547" s="282">
        <f t="shared" si="46"/>
        <v>400</v>
      </c>
      <c r="K547" s="283">
        <v>200</v>
      </c>
      <c r="L547" s="283">
        <v>200</v>
      </c>
      <c r="M547" s="284" t="e">
        <f t="shared" si="47"/>
        <v>#DIV/0!</v>
      </c>
      <c r="N547" s="284" t="e">
        <f t="shared" si="48"/>
        <v>#DIV/0!</v>
      </c>
      <c r="O547" s="285">
        <f>IF(K547="nio",0,IF(K547&gt;0,VLOOKUP(G547,'3-Productie normen'!A:K,VLOOKUP(K547,'3-Productie normen'!$B$35:$C$41,2,FALSE),FALSE)))/VLOOKUP(B547,'2-Kosten per locatie'!$A$12:$C$14,3,FALSE)</f>
        <v>0</v>
      </c>
      <c r="P547" s="285">
        <f t="shared" si="49"/>
        <v>0</v>
      </c>
      <c r="Q547" s="286"/>
      <c r="S547" s="287">
        <f t="shared" si="45"/>
        <v>3792</v>
      </c>
    </row>
    <row r="548" spans="1:19" ht="14.1" customHeight="1">
      <c r="A548" s="37">
        <v>548</v>
      </c>
      <c r="B548" s="250" t="s">
        <v>37</v>
      </c>
      <c r="C548" s="250" t="s">
        <v>125</v>
      </c>
      <c r="D548" s="211" t="s">
        <v>736</v>
      </c>
      <c r="E548" s="48" t="s">
        <v>755</v>
      </c>
      <c r="F548" s="398" t="s">
        <v>258</v>
      </c>
      <c r="G548" s="265" t="s">
        <v>47</v>
      </c>
      <c r="H548" s="265" t="s">
        <v>192</v>
      </c>
      <c r="I548" s="281">
        <v>9.92</v>
      </c>
      <c r="J548" s="282">
        <f t="shared" si="46"/>
        <v>400</v>
      </c>
      <c r="K548" s="283">
        <v>200</v>
      </c>
      <c r="L548" s="283">
        <v>200</v>
      </c>
      <c r="M548" s="284" t="e">
        <f t="shared" si="47"/>
        <v>#DIV/0!</v>
      </c>
      <c r="N548" s="284" t="e">
        <f t="shared" si="48"/>
        <v>#DIV/0!</v>
      </c>
      <c r="O548" s="285">
        <f>IF(K548="nio",0,IF(K548&gt;0,VLOOKUP(G548,'3-Productie normen'!A:K,VLOOKUP(K548,'3-Productie normen'!$B$35:$C$41,2,FALSE),FALSE)))/VLOOKUP(B548,'2-Kosten per locatie'!$A$12:$C$14,3,FALSE)</f>
        <v>0</v>
      </c>
      <c r="P548" s="285">
        <f t="shared" si="49"/>
        <v>0</v>
      </c>
      <c r="Q548" s="286"/>
      <c r="S548" s="287">
        <f t="shared" si="45"/>
        <v>3968</v>
      </c>
    </row>
    <row r="549" spans="1:19" ht="14.1" customHeight="1">
      <c r="A549" s="37">
        <v>549</v>
      </c>
      <c r="B549" s="250" t="s">
        <v>37</v>
      </c>
      <c r="C549" s="250" t="s">
        <v>125</v>
      </c>
      <c r="D549" s="211" t="s">
        <v>736</v>
      </c>
      <c r="E549" s="48" t="s">
        <v>756</v>
      </c>
      <c r="F549" s="398" t="s">
        <v>264</v>
      </c>
      <c r="G549" s="265" t="s">
        <v>47</v>
      </c>
      <c r="H549" s="265" t="s">
        <v>192</v>
      </c>
      <c r="I549" s="281">
        <v>3.73</v>
      </c>
      <c r="J549" s="282">
        <f t="shared" si="46"/>
        <v>400</v>
      </c>
      <c r="K549" s="283">
        <v>200</v>
      </c>
      <c r="L549" s="283">
        <v>200</v>
      </c>
      <c r="M549" s="284" t="e">
        <f t="shared" si="47"/>
        <v>#DIV/0!</v>
      </c>
      <c r="N549" s="284" t="e">
        <f t="shared" si="48"/>
        <v>#DIV/0!</v>
      </c>
      <c r="O549" s="285">
        <f>IF(K549="nio",0,IF(K549&gt;0,VLOOKUP(G549,'3-Productie normen'!A:K,VLOOKUP(K549,'3-Productie normen'!$B$35:$C$41,2,FALSE),FALSE)))/VLOOKUP(B549,'2-Kosten per locatie'!$A$12:$C$14,3,FALSE)</f>
        <v>0</v>
      </c>
      <c r="P549" s="285">
        <f t="shared" si="49"/>
        <v>0</v>
      </c>
      <c r="Q549" s="286"/>
      <c r="S549" s="287">
        <f t="shared" si="45"/>
        <v>1492</v>
      </c>
    </row>
    <row r="550" spans="1:19" ht="14.1" customHeight="1">
      <c r="A550" s="37">
        <v>550</v>
      </c>
      <c r="B550" s="250" t="s">
        <v>37</v>
      </c>
      <c r="C550" s="250" t="s">
        <v>125</v>
      </c>
      <c r="D550" s="211" t="s">
        <v>736</v>
      </c>
      <c r="E550" s="48" t="s">
        <v>757</v>
      </c>
      <c r="F550" s="398" t="s">
        <v>111</v>
      </c>
      <c r="G550" s="192" t="s">
        <v>64</v>
      </c>
      <c r="H550" s="265" t="s">
        <v>124</v>
      </c>
      <c r="I550" s="281">
        <v>3.54</v>
      </c>
      <c r="J550" s="282">
        <f t="shared" si="46"/>
        <v>0</v>
      </c>
      <c r="K550" s="288" t="s">
        <v>98</v>
      </c>
      <c r="L550" s="283"/>
      <c r="M550" s="284">
        <f t="shared" si="47"/>
        <v>0</v>
      </c>
      <c r="N550" s="284">
        <f t="shared" si="48"/>
        <v>0</v>
      </c>
      <c r="O550" s="285">
        <f>IF(K550="nio",0,IF(K550&gt;0,VLOOKUP(G550,'3-Productie normen'!A:K,VLOOKUP(K550,'3-Productie normen'!$B$35:$C$41,2,FALSE),FALSE)))/VLOOKUP(B550,'2-Kosten per locatie'!$A$12:$C$14,3,FALSE)</f>
        <v>0</v>
      </c>
      <c r="P550" s="285">
        <f t="shared" si="49"/>
        <v>0</v>
      </c>
      <c r="Q550" s="286"/>
      <c r="S550" s="287">
        <f t="shared" si="45"/>
        <v>0</v>
      </c>
    </row>
    <row r="551" spans="1:19" ht="14.1" customHeight="1">
      <c r="A551" s="37">
        <v>551</v>
      </c>
      <c r="B551" s="250" t="s">
        <v>37</v>
      </c>
      <c r="C551" s="250" t="s">
        <v>125</v>
      </c>
      <c r="D551" s="211" t="s">
        <v>736</v>
      </c>
      <c r="E551" s="48" t="s">
        <v>758</v>
      </c>
      <c r="F551" s="398" t="s">
        <v>107</v>
      </c>
      <c r="G551" s="192" t="s">
        <v>64</v>
      </c>
      <c r="H551" s="265" t="s">
        <v>124</v>
      </c>
      <c r="I551" s="281">
        <v>11.27</v>
      </c>
      <c r="J551" s="282">
        <f t="shared" si="46"/>
        <v>0</v>
      </c>
      <c r="K551" s="288" t="s">
        <v>98</v>
      </c>
      <c r="L551" s="283"/>
      <c r="M551" s="284">
        <f t="shared" si="47"/>
        <v>0</v>
      </c>
      <c r="N551" s="284">
        <f t="shared" si="48"/>
        <v>0</v>
      </c>
      <c r="O551" s="285">
        <f>IF(K551="nio",0,IF(K551&gt;0,VLOOKUP(G551,'3-Productie normen'!A:K,VLOOKUP(K551,'3-Productie normen'!$B$35:$C$41,2,FALSE),FALSE)))/VLOOKUP(B551,'2-Kosten per locatie'!$A$12:$C$14,3,FALSE)</f>
        <v>0</v>
      </c>
      <c r="P551" s="285">
        <f t="shared" si="49"/>
        <v>0</v>
      </c>
      <c r="Q551" s="286"/>
      <c r="S551" s="287">
        <f t="shared" si="45"/>
        <v>0</v>
      </c>
    </row>
    <row r="552" spans="1:19" ht="14.1" customHeight="1">
      <c r="A552" s="37">
        <v>552</v>
      </c>
      <c r="B552" s="250" t="s">
        <v>37</v>
      </c>
      <c r="C552" s="250" t="s">
        <v>125</v>
      </c>
      <c r="D552" s="211" t="s">
        <v>736</v>
      </c>
      <c r="E552" s="48" t="s">
        <v>759</v>
      </c>
      <c r="F552" s="398" t="s">
        <v>282</v>
      </c>
      <c r="G552" s="265" t="s">
        <v>48</v>
      </c>
      <c r="H552" s="265" t="s">
        <v>122</v>
      </c>
      <c r="I552" s="281">
        <v>242.58</v>
      </c>
      <c r="J552" s="282">
        <f t="shared" si="46"/>
        <v>200</v>
      </c>
      <c r="K552" s="283">
        <v>200</v>
      </c>
      <c r="L552" s="283"/>
      <c r="M552" s="284" t="e">
        <f t="shared" si="47"/>
        <v>#DIV/0!</v>
      </c>
      <c r="N552" s="284">
        <f t="shared" si="48"/>
        <v>0</v>
      </c>
      <c r="O552" s="285">
        <f>IF(K552="nio",0,IF(K552&gt;0,VLOOKUP(G552,'3-Productie normen'!A:K,VLOOKUP(K552,'3-Productie normen'!$B$35:$C$41,2,FALSE),FALSE)))/VLOOKUP(B552,'2-Kosten per locatie'!$A$12:$C$14,3,FALSE)</f>
        <v>0</v>
      </c>
      <c r="P552" s="285">
        <f t="shared" si="49"/>
        <v>0</v>
      </c>
      <c r="Q552" s="286"/>
      <c r="S552" s="287">
        <f t="shared" si="45"/>
        <v>48516</v>
      </c>
    </row>
    <row r="553" spans="1:19" ht="14.1" customHeight="1">
      <c r="A553" s="37">
        <v>553</v>
      </c>
      <c r="B553" s="250" t="s">
        <v>37</v>
      </c>
      <c r="C553" s="250" t="s">
        <v>125</v>
      </c>
      <c r="D553" s="211" t="s">
        <v>736</v>
      </c>
      <c r="E553" s="48" t="s">
        <v>760</v>
      </c>
      <c r="F553" s="398" t="s">
        <v>282</v>
      </c>
      <c r="G553" s="265" t="s">
        <v>48</v>
      </c>
      <c r="H553" s="265" t="s">
        <v>122</v>
      </c>
      <c r="I553" s="281">
        <v>14.83</v>
      </c>
      <c r="J553" s="282">
        <f t="shared" si="46"/>
        <v>200</v>
      </c>
      <c r="K553" s="283">
        <v>200</v>
      </c>
      <c r="L553" s="283"/>
      <c r="M553" s="284" t="e">
        <f t="shared" si="47"/>
        <v>#DIV/0!</v>
      </c>
      <c r="N553" s="284">
        <f t="shared" si="48"/>
        <v>0</v>
      </c>
      <c r="O553" s="285">
        <f>IF(K553="nio",0,IF(K553&gt;0,VLOOKUP(G553,'3-Productie normen'!A:K,VLOOKUP(K553,'3-Productie normen'!$B$35:$C$41,2,FALSE),FALSE)))/VLOOKUP(B553,'2-Kosten per locatie'!$A$12:$C$14,3,FALSE)</f>
        <v>0</v>
      </c>
      <c r="P553" s="285">
        <f t="shared" si="49"/>
        <v>0</v>
      </c>
      <c r="Q553" s="286"/>
      <c r="S553" s="287">
        <f t="shared" si="45"/>
        <v>2966</v>
      </c>
    </row>
    <row r="554" spans="1:19" ht="14.1" customHeight="1">
      <c r="A554" s="37">
        <v>554</v>
      </c>
      <c r="B554" s="250" t="s">
        <v>37</v>
      </c>
      <c r="C554" s="250" t="s">
        <v>125</v>
      </c>
      <c r="D554" s="211" t="s">
        <v>736</v>
      </c>
      <c r="E554" s="48" t="s">
        <v>761</v>
      </c>
      <c r="F554" s="398" t="s">
        <v>118</v>
      </c>
      <c r="G554" s="265" t="s">
        <v>57</v>
      </c>
      <c r="H554" s="265" t="s">
        <v>124</v>
      </c>
      <c r="I554" s="281">
        <v>12.74</v>
      </c>
      <c r="J554" s="282">
        <f t="shared" si="46"/>
        <v>200</v>
      </c>
      <c r="K554" s="283">
        <v>200</v>
      </c>
      <c r="L554" s="283"/>
      <c r="M554" s="284" t="e">
        <f t="shared" si="47"/>
        <v>#DIV/0!</v>
      </c>
      <c r="N554" s="284">
        <f t="shared" si="48"/>
        <v>0</v>
      </c>
      <c r="O554" s="285">
        <f>IF(K554="nio",0,IF(K554&gt;0,VLOOKUP(G554,'3-Productie normen'!A:K,VLOOKUP(K554,'3-Productie normen'!$B$35:$C$41,2,FALSE),FALSE)))/VLOOKUP(B554,'2-Kosten per locatie'!$A$12:$C$14,3,FALSE)</f>
        <v>0</v>
      </c>
      <c r="P554" s="285">
        <f t="shared" si="49"/>
        <v>0</v>
      </c>
      <c r="Q554" s="286"/>
      <c r="S554" s="287">
        <f t="shared" si="45"/>
        <v>2548</v>
      </c>
    </row>
    <row r="555" spans="1:19" ht="14.1" customHeight="1">
      <c r="A555" s="37">
        <v>555</v>
      </c>
      <c r="B555" s="250" t="s">
        <v>37</v>
      </c>
      <c r="C555" s="250" t="s">
        <v>125</v>
      </c>
      <c r="D555" s="211" t="s">
        <v>736</v>
      </c>
      <c r="E555" s="48" t="s">
        <v>762</v>
      </c>
      <c r="F555" s="398" t="s">
        <v>118</v>
      </c>
      <c r="G555" s="265" t="s">
        <v>57</v>
      </c>
      <c r="H555" s="265" t="s">
        <v>124</v>
      </c>
      <c r="I555" s="281">
        <v>21.78</v>
      </c>
      <c r="J555" s="282">
        <f t="shared" si="46"/>
        <v>200</v>
      </c>
      <c r="K555" s="283">
        <v>200</v>
      </c>
      <c r="L555" s="283"/>
      <c r="M555" s="284" t="e">
        <f t="shared" si="47"/>
        <v>#DIV/0!</v>
      </c>
      <c r="N555" s="284">
        <f t="shared" si="48"/>
        <v>0</v>
      </c>
      <c r="O555" s="285">
        <f>IF(K555="nio",0,IF(K555&gt;0,VLOOKUP(G555,'3-Productie normen'!A:K,VLOOKUP(K555,'3-Productie normen'!$B$35:$C$41,2,FALSE),FALSE)))/VLOOKUP(B555,'2-Kosten per locatie'!$A$12:$C$14,3,FALSE)</f>
        <v>0</v>
      </c>
      <c r="P555" s="285">
        <f t="shared" si="49"/>
        <v>0</v>
      </c>
      <c r="Q555" s="286"/>
      <c r="S555" s="287">
        <f t="shared" si="45"/>
        <v>4356</v>
      </c>
    </row>
    <row r="556" spans="1:19" ht="14.1" customHeight="1">
      <c r="A556" s="37">
        <v>556</v>
      </c>
      <c r="B556" s="250" t="s">
        <v>37</v>
      </c>
      <c r="C556" s="250" t="s">
        <v>125</v>
      </c>
      <c r="D556" s="211" t="s">
        <v>736</v>
      </c>
      <c r="E556" s="48" t="s">
        <v>763</v>
      </c>
      <c r="F556" s="398" t="s">
        <v>297</v>
      </c>
      <c r="G556" s="192" t="s">
        <v>64</v>
      </c>
      <c r="H556" s="265" t="s">
        <v>298</v>
      </c>
      <c r="I556" s="281">
        <v>12.6</v>
      </c>
      <c r="J556" s="282">
        <f t="shared" si="46"/>
        <v>0</v>
      </c>
      <c r="K556" s="288" t="s">
        <v>98</v>
      </c>
      <c r="L556" s="283"/>
      <c r="M556" s="284">
        <f t="shared" si="47"/>
        <v>0</v>
      </c>
      <c r="N556" s="284">
        <f t="shared" si="48"/>
        <v>0</v>
      </c>
      <c r="O556" s="285">
        <f>IF(K556="nio",0,IF(K556&gt;0,VLOOKUP(G556,'3-Productie normen'!A:K,VLOOKUP(K556,'3-Productie normen'!$B$35:$C$41,2,FALSE),FALSE)))/VLOOKUP(B556,'2-Kosten per locatie'!$A$12:$C$14,3,FALSE)</f>
        <v>0</v>
      </c>
      <c r="P556" s="285">
        <f t="shared" si="49"/>
        <v>0</v>
      </c>
      <c r="Q556" s="286"/>
      <c r="S556" s="287">
        <f t="shared" si="45"/>
        <v>0</v>
      </c>
    </row>
    <row r="557" spans="1:19" ht="14.1" customHeight="1">
      <c r="A557" s="37">
        <v>557</v>
      </c>
      <c r="B557" s="250" t="s">
        <v>37</v>
      </c>
      <c r="C557" s="250" t="s">
        <v>125</v>
      </c>
      <c r="D557" s="211" t="s">
        <v>736</v>
      </c>
      <c r="E557" s="48" t="s">
        <v>764</v>
      </c>
      <c r="F557" s="398" t="s">
        <v>118</v>
      </c>
      <c r="G557" s="265" t="s">
        <v>57</v>
      </c>
      <c r="H557" s="265" t="s">
        <v>124</v>
      </c>
      <c r="I557" s="281">
        <v>9.39</v>
      </c>
      <c r="J557" s="282">
        <f t="shared" si="46"/>
        <v>200</v>
      </c>
      <c r="K557" s="283">
        <v>200</v>
      </c>
      <c r="L557" s="283"/>
      <c r="M557" s="284" t="e">
        <f t="shared" si="47"/>
        <v>#DIV/0!</v>
      </c>
      <c r="N557" s="284">
        <f t="shared" si="48"/>
        <v>0</v>
      </c>
      <c r="O557" s="285">
        <f>IF(K557="nio",0,IF(K557&gt;0,VLOOKUP(G557,'3-Productie normen'!A:K,VLOOKUP(K557,'3-Productie normen'!$B$35:$C$41,2,FALSE),FALSE)))/VLOOKUP(B557,'2-Kosten per locatie'!$A$12:$C$14,3,FALSE)</f>
        <v>0</v>
      </c>
      <c r="P557" s="285">
        <f t="shared" si="49"/>
        <v>0</v>
      </c>
      <c r="Q557" s="286"/>
      <c r="S557" s="287">
        <f t="shared" si="45"/>
        <v>1878</v>
      </c>
    </row>
    <row r="558" spans="1:19" ht="14.1" customHeight="1">
      <c r="A558" s="37">
        <v>558</v>
      </c>
      <c r="B558" s="250" t="s">
        <v>37</v>
      </c>
      <c r="C558" s="250" t="s">
        <v>125</v>
      </c>
      <c r="D558" s="211" t="s">
        <v>187</v>
      </c>
      <c r="E558" s="48" t="s">
        <v>765</v>
      </c>
      <c r="F558" s="398" t="s">
        <v>114</v>
      </c>
      <c r="G558" s="192" t="s">
        <v>64</v>
      </c>
      <c r="H558" s="265" t="s">
        <v>124</v>
      </c>
      <c r="I558" s="281">
        <v>1.78</v>
      </c>
      <c r="J558" s="282">
        <f t="shared" si="46"/>
        <v>0</v>
      </c>
      <c r="K558" s="283" t="s">
        <v>98</v>
      </c>
      <c r="L558" s="283"/>
      <c r="M558" s="284">
        <f t="shared" si="47"/>
        <v>0</v>
      </c>
      <c r="N558" s="284">
        <f t="shared" si="48"/>
        <v>0</v>
      </c>
      <c r="O558" s="285">
        <f>IF(K558="nio",0,IF(K558&gt;0,VLOOKUP(G558,'3-Productie normen'!A:K,VLOOKUP(K558,'3-Productie normen'!$B$35:$C$41,2,FALSE),FALSE)))/VLOOKUP(B558,'2-Kosten per locatie'!$A$12:$C$14,3,FALSE)</f>
        <v>0</v>
      </c>
      <c r="P558" s="285">
        <f t="shared" si="49"/>
        <v>0</v>
      </c>
      <c r="Q558" s="286"/>
      <c r="S558" s="287">
        <f t="shared" si="45"/>
        <v>0</v>
      </c>
    </row>
    <row r="559" spans="1:19" ht="14.1" customHeight="1">
      <c r="A559" s="37">
        <v>559</v>
      </c>
      <c r="B559" s="250" t="s">
        <v>37</v>
      </c>
      <c r="C559" s="250" t="s">
        <v>125</v>
      </c>
      <c r="D559" s="211" t="s">
        <v>734</v>
      </c>
      <c r="E559" s="48" t="s">
        <v>766</v>
      </c>
      <c r="F559" s="398" t="s">
        <v>767</v>
      </c>
      <c r="G559" s="265" t="s">
        <v>53</v>
      </c>
      <c r="H559" s="265" t="s">
        <v>122</v>
      </c>
      <c r="I559" s="281">
        <v>44.95</v>
      </c>
      <c r="J559" s="282">
        <f t="shared" si="46"/>
        <v>200</v>
      </c>
      <c r="K559" s="283">
        <v>200</v>
      </c>
      <c r="L559" s="283"/>
      <c r="M559" s="284" t="e">
        <f t="shared" si="47"/>
        <v>#DIV/0!</v>
      </c>
      <c r="N559" s="284">
        <f t="shared" si="48"/>
        <v>0</v>
      </c>
      <c r="O559" s="285">
        <f>IF(K559="nio",0,IF(K559&gt;0,VLOOKUP(G559,'3-Productie normen'!A:K,VLOOKUP(K559,'3-Productie normen'!$B$35:$C$41,2,FALSE),FALSE)))/VLOOKUP(B559,'2-Kosten per locatie'!$A$12:$C$14,3,FALSE)</f>
        <v>0</v>
      </c>
      <c r="P559" s="285">
        <f t="shared" si="49"/>
        <v>0</v>
      </c>
      <c r="Q559" s="286"/>
      <c r="S559" s="287">
        <f t="shared" si="45"/>
        <v>8990</v>
      </c>
    </row>
    <row r="560" spans="1:19" ht="14.1" customHeight="1">
      <c r="A560" s="37">
        <v>560</v>
      </c>
      <c r="B560" s="250" t="s">
        <v>37</v>
      </c>
      <c r="C560" s="250" t="s">
        <v>125</v>
      </c>
      <c r="D560" s="211" t="s">
        <v>734</v>
      </c>
      <c r="E560" s="48" t="s">
        <v>768</v>
      </c>
      <c r="F560" s="398" t="s">
        <v>469</v>
      </c>
      <c r="G560" s="265" t="s">
        <v>59</v>
      </c>
      <c r="H560" s="265" t="s">
        <v>122</v>
      </c>
      <c r="I560" s="281">
        <v>67.349999999999994</v>
      </c>
      <c r="J560" s="282">
        <f t="shared" si="46"/>
        <v>200</v>
      </c>
      <c r="K560" s="283">
        <v>200</v>
      </c>
      <c r="L560" s="283"/>
      <c r="M560" s="284" t="e">
        <f t="shared" si="47"/>
        <v>#DIV/0!</v>
      </c>
      <c r="N560" s="284">
        <f t="shared" si="48"/>
        <v>0</v>
      </c>
      <c r="O560" s="285">
        <f>IF(K560="nio",0,IF(K560&gt;0,VLOOKUP(G560,'3-Productie normen'!A:K,VLOOKUP(K560,'3-Productie normen'!$B$35:$C$41,2,FALSE),FALSE)))/VLOOKUP(B560,'2-Kosten per locatie'!$A$12:$C$14,3,FALSE)</f>
        <v>0</v>
      </c>
      <c r="P560" s="285">
        <f t="shared" si="49"/>
        <v>0</v>
      </c>
      <c r="Q560" s="286"/>
      <c r="S560" s="287">
        <f t="shared" ref="S560:S614" si="50">J560*I560</f>
        <v>13469.999999999998</v>
      </c>
    </row>
    <row r="561" spans="1:19" ht="14.1" customHeight="1">
      <c r="A561" s="37">
        <v>561</v>
      </c>
      <c r="B561" s="250" t="s">
        <v>37</v>
      </c>
      <c r="C561" s="250" t="s">
        <v>125</v>
      </c>
      <c r="D561" s="211" t="s">
        <v>734</v>
      </c>
      <c r="E561" s="48" t="s">
        <v>769</v>
      </c>
      <c r="F561" s="398" t="s">
        <v>78</v>
      </c>
      <c r="G561" s="265" t="s">
        <v>46</v>
      </c>
      <c r="H561" s="265" t="s">
        <v>122</v>
      </c>
      <c r="I561" s="281">
        <v>44.9</v>
      </c>
      <c r="J561" s="282">
        <f t="shared" si="46"/>
        <v>80</v>
      </c>
      <c r="K561" s="283">
        <v>80</v>
      </c>
      <c r="L561" s="283"/>
      <c r="M561" s="284" t="e">
        <f t="shared" si="47"/>
        <v>#DIV/0!</v>
      </c>
      <c r="N561" s="284">
        <f t="shared" si="48"/>
        <v>0</v>
      </c>
      <c r="O561" s="285">
        <f>IF(K561="nio",0,IF(K561&gt;0,VLOOKUP(G561,'3-Productie normen'!A:K,VLOOKUP(K561,'3-Productie normen'!$B$35:$C$41,2,FALSE),FALSE)))/VLOOKUP(B561,'2-Kosten per locatie'!$A$12:$C$14,3,FALSE)</f>
        <v>0</v>
      </c>
      <c r="P561" s="285">
        <f t="shared" si="49"/>
        <v>0</v>
      </c>
      <c r="Q561" s="286"/>
      <c r="S561" s="287">
        <f t="shared" si="50"/>
        <v>3592</v>
      </c>
    </row>
    <row r="562" spans="1:19" ht="14.1" customHeight="1">
      <c r="A562" s="37">
        <v>562</v>
      </c>
      <c r="B562" s="250" t="s">
        <v>37</v>
      </c>
      <c r="C562" s="250" t="s">
        <v>125</v>
      </c>
      <c r="D562" s="211" t="s">
        <v>734</v>
      </c>
      <c r="E562" s="48" t="s">
        <v>770</v>
      </c>
      <c r="F562" s="398" t="s">
        <v>77</v>
      </c>
      <c r="G562" s="268" t="s">
        <v>55</v>
      </c>
      <c r="H562" s="265" t="s">
        <v>122</v>
      </c>
      <c r="I562" s="281">
        <v>68.31</v>
      </c>
      <c r="J562" s="282">
        <f t="shared" si="46"/>
        <v>200</v>
      </c>
      <c r="K562" s="283">
        <v>200</v>
      </c>
      <c r="L562" s="283"/>
      <c r="M562" s="284" t="e">
        <f t="shared" si="47"/>
        <v>#DIV/0!</v>
      </c>
      <c r="N562" s="284">
        <f t="shared" si="48"/>
        <v>0</v>
      </c>
      <c r="O562" s="285">
        <f>IF(K562="nio",0,IF(K562&gt;0,VLOOKUP(G562,'3-Productie normen'!A:K,VLOOKUP(K562,'3-Productie normen'!$B$35:$C$41,2,FALSE),FALSE)))/VLOOKUP(B562,'2-Kosten per locatie'!$A$12:$C$14,3,FALSE)</f>
        <v>0</v>
      </c>
      <c r="P562" s="285">
        <f t="shared" si="49"/>
        <v>0</v>
      </c>
      <c r="Q562" s="286"/>
      <c r="S562" s="287">
        <f t="shared" si="50"/>
        <v>13662</v>
      </c>
    </row>
    <row r="563" spans="1:19" ht="14.1" customHeight="1">
      <c r="A563" s="37">
        <v>563</v>
      </c>
      <c r="B563" s="250" t="s">
        <v>37</v>
      </c>
      <c r="C563" s="250" t="s">
        <v>125</v>
      </c>
      <c r="D563" s="211" t="s">
        <v>734</v>
      </c>
      <c r="E563" s="48" t="s">
        <v>771</v>
      </c>
      <c r="F563" s="398" t="s">
        <v>469</v>
      </c>
      <c r="G563" s="265" t="s">
        <v>59</v>
      </c>
      <c r="H563" s="265" t="s">
        <v>122</v>
      </c>
      <c r="I563" s="281">
        <v>66.319999999999993</v>
      </c>
      <c r="J563" s="282">
        <f t="shared" si="46"/>
        <v>200</v>
      </c>
      <c r="K563" s="283">
        <v>200</v>
      </c>
      <c r="L563" s="283"/>
      <c r="M563" s="284" t="e">
        <f t="shared" si="47"/>
        <v>#DIV/0!</v>
      </c>
      <c r="N563" s="284">
        <f t="shared" si="48"/>
        <v>0</v>
      </c>
      <c r="O563" s="285">
        <f>IF(K563="nio",0,IF(K563&gt;0,VLOOKUP(G563,'3-Productie normen'!A:K,VLOOKUP(K563,'3-Productie normen'!$B$35:$C$41,2,FALSE),FALSE)))/VLOOKUP(B563,'2-Kosten per locatie'!$A$12:$C$14,3,FALSE)</f>
        <v>0</v>
      </c>
      <c r="P563" s="285">
        <f t="shared" si="49"/>
        <v>0</v>
      </c>
      <c r="Q563" s="286"/>
      <c r="S563" s="287">
        <f t="shared" si="50"/>
        <v>13263.999999999998</v>
      </c>
    </row>
    <row r="564" spans="1:19" ht="14.1" customHeight="1">
      <c r="A564" s="37">
        <v>564</v>
      </c>
      <c r="B564" s="250" t="s">
        <v>37</v>
      </c>
      <c r="C564" s="250" t="s">
        <v>125</v>
      </c>
      <c r="D564" s="211" t="s">
        <v>734</v>
      </c>
      <c r="E564" s="48" t="s">
        <v>772</v>
      </c>
      <c r="F564" s="398" t="s">
        <v>469</v>
      </c>
      <c r="G564" s="265" t="s">
        <v>59</v>
      </c>
      <c r="H564" s="265" t="s">
        <v>122</v>
      </c>
      <c r="I564" s="281">
        <v>67.75</v>
      </c>
      <c r="J564" s="282">
        <f t="shared" si="46"/>
        <v>200</v>
      </c>
      <c r="K564" s="283">
        <v>200</v>
      </c>
      <c r="L564" s="283"/>
      <c r="M564" s="284" t="e">
        <f t="shared" si="47"/>
        <v>#DIV/0!</v>
      </c>
      <c r="N564" s="284">
        <f t="shared" si="48"/>
        <v>0</v>
      </c>
      <c r="O564" s="285">
        <f>IF(K564="nio",0,IF(K564&gt;0,VLOOKUP(G564,'3-Productie normen'!A:K,VLOOKUP(K564,'3-Productie normen'!$B$35:$C$41,2,FALSE),FALSE)))/VLOOKUP(B564,'2-Kosten per locatie'!$A$12:$C$14,3,FALSE)</f>
        <v>0</v>
      </c>
      <c r="P564" s="285">
        <f t="shared" si="49"/>
        <v>0</v>
      </c>
      <c r="Q564" s="286"/>
      <c r="S564" s="287">
        <f t="shared" si="50"/>
        <v>13550</v>
      </c>
    </row>
    <row r="565" spans="1:19" ht="14.1" customHeight="1">
      <c r="A565" s="37">
        <v>565</v>
      </c>
      <c r="B565" s="250" t="s">
        <v>37</v>
      </c>
      <c r="C565" s="250" t="s">
        <v>125</v>
      </c>
      <c r="D565" s="211" t="s">
        <v>734</v>
      </c>
      <c r="E565" s="48" t="s">
        <v>773</v>
      </c>
      <c r="F565" s="398" t="s">
        <v>77</v>
      </c>
      <c r="G565" s="268" t="s">
        <v>55</v>
      </c>
      <c r="H565" s="265" t="s">
        <v>122</v>
      </c>
      <c r="I565" s="281">
        <v>53.39</v>
      </c>
      <c r="J565" s="282">
        <f t="shared" si="46"/>
        <v>200</v>
      </c>
      <c r="K565" s="283">
        <v>200</v>
      </c>
      <c r="L565" s="283"/>
      <c r="M565" s="284" t="e">
        <f t="shared" si="47"/>
        <v>#DIV/0!</v>
      </c>
      <c r="N565" s="284">
        <f t="shared" si="48"/>
        <v>0</v>
      </c>
      <c r="O565" s="285">
        <f>IF(K565="nio",0,IF(K565&gt;0,VLOOKUP(G565,'3-Productie normen'!A:K,VLOOKUP(K565,'3-Productie normen'!$B$35:$C$41,2,FALSE),FALSE)))/VLOOKUP(B565,'2-Kosten per locatie'!$A$12:$C$14,3,FALSE)</f>
        <v>0</v>
      </c>
      <c r="P565" s="285">
        <f t="shared" si="49"/>
        <v>0</v>
      </c>
      <c r="Q565" s="286"/>
      <c r="S565" s="287">
        <f t="shared" si="50"/>
        <v>10678</v>
      </c>
    </row>
    <row r="566" spans="1:19" ht="14.1" customHeight="1">
      <c r="A566" s="37">
        <v>566</v>
      </c>
      <c r="B566" s="250" t="s">
        <v>37</v>
      </c>
      <c r="C566" s="250" t="s">
        <v>125</v>
      </c>
      <c r="D566" s="211" t="s">
        <v>734</v>
      </c>
      <c r="E566" s="48" t="s">
        <v>774</v>
      </c>
      <c r="F566" s="398" t="s">
        <v>383</v>
      </c>
      <c r="G566" s="265" t="s">
        <v>52</v>
      </c>
      <c r="H566" s="265" t="s">
        <v>122</v>
      </c>
      <c r="I566" s="281">
        <v>7.29</v>
      </c>
      <c r="J566" s="282">
        <f t="shared" si="46"/>
        <v>200</v>
      </c>
      <c r="K566" s="283">
        <v>200</v>
      </c>
      <c r="L566" s="283"/>
      <c r="M566" s="284" t="e">
        <f t="shared" si="47"/>
        <v>#DIV/0!</v>
      </c>
      <c r="N566" s="284">
        <f t="shared" si="48"/>
        <v>0</v>
      </c>
      <c r="O566" s="285">
        <f>IF(K566="nio",0,IF(K566&gt;0,VLOOKUP(G566,'3-Productie normen'!A:K,VLOOKUP(K566,'3-Productie normen'!$B$35:$C$41,2,FALSE),FALSE)))/VLOOKUP(B566,'2-Kosten per locatie'!$A$12:$C$14,3,FALSE)</f>
        <v>0</v>
      </c>
      <c r="P566" s="285">
        <f t="shared" si="49"/>
        <v>0</v>
      </c>
      <c r="Q566" s="286"/>
      <c r="S566" s="287">
        <f t="shared" si="50"/>
        <v>1458</v>
      </c>
    </row>
    <row r="567" spans="1:19" ht="14.1" customHeight="1">
      <c r="A567" s="37">
        <v>567</v>
      </c>
      <c r="B567" s="250" t="s">
        <v>37</v>
      </c>
      <c r="C567" s="250" t="s">
        <v>125</v>
      </c>
      <c r="D567" s="211" t="s">
        <v>734</v>
      </c>
      <c r="E567" s="48" t="s">
        <v>775</v>
      </c>
      <c r="F567" s="398" t="s">
        <v>112</v>
      </c>
      <c r="G567" s="265" t="s">
        <v>46</v>
      </c>
      <c r="H567" s="265" t="s">
        <v>122</v>
      </c>
      <c r="I567" s="281">
        <v>7.29</v>
      </c>
      <c r="J567" s="282">
        <f t="shared" si="46"/>
        <v>80</v>
      </c>
      <c r="K567" s="283">
        <v>80</v>
      </c>
      <c r="L567" s="283"/>
      <c r="M567" s="284" t="e">
        <f t="shared" si="47"/>
        <v>#DIV/0!</v>
      </c>
      <c r="N567" s="284">
        <f t="shared" si="48"/>
        <v>0</v>
      </c>
      <c r="O567" s="285">
        <f>IF(K567="nio",0,IF(K567&gt;0,VLOOKUP(G567,'3-Productie normen'!A:K,VLOOKUP(K567,'3-Productie normen'!$B$35:$C$41,2,FALSE),FALSE)))/VLOOKUP(B567,'2-Kosten per locatie'!$A$12:$C$14,3,FALSE)</f>
        <v>0</v>
      </c>
      <c r="P567" s="285">
        <f t="shared" si="49"/>
        <v>0</v>
      </c>
      <c r="Q567" s="286"/>
      <c r="S567" s="287">
        <f t="shared" si="50"/>
        <v>583.20000000000005</v>
      </c>
    </row>
    <row r="568" spans="1:19" ht="14.1" customHeight="1">
      <c r="A568" s="37">
        <v>568</v>
      </c>
      <c r="B568" s="250" t="s">
        <v>37</v>
      </c>
      <c r="C568" s="250" t="s">
        <v>125</v>
      </c>
      <c r="D568" s="211" t="s">
        <v>734</v>
      </c>
      <c r="E568" s="48" t="s">
        <v>776</v>
      </c>
      <c r="F568" s="398" t="s">
        <v>383</v>
      </c>
      <c r="G568" s="265" t="s">
        <v>52</v>
      </c>
      <c r="H568" s="265" t="s">
        <v>122</v>
      </c>
      <c r="I568" s="281">
        <v>7.29</v>
      </c>
      <c r="J568" s="282">
        <f t="shared" si="46"/>
        <v>200</v>
      </c>
      <c r="K568" s="283">
        <v>200</v>
      </c>
      <c r="L568" s="283"/>
      <c r="M568" s="284" t="e">
        <f t="shared" si="47"/>
        <v>#DIV/0!</v>
      </c>
      <c r="N568" s="284">
        <f t="shared" si="48"/>
        <v>0</v>
      </c>
      <c r="O568" s="285">
        <f>IF(K568="nio",0,IF(K568&gt;0,VLOOKUP(G568,'3-Productie normen'!A:K,VLOOKUP(K568,'3-Productie normen'!$B$35:$C$41,2,FALSE),FALSE)))/VLOOKUP(B568,'2-Kosten per locatie'!$A$12:$C$14,3,FALSE)</f>
        <v>0</v>
      </c>
      <c r="P568" s="285">
        <f t="shared" si="49"/>
        <v>0</v>
      </c>
      <c r="Q568" s="286"/>
      <c r="S568" s="287">
        <f t="shared" si="50"/>
        <v>1458</v>
      </c>
    </row>
    <row r="569" spans="1:19" ht="14.1" customHeight="1">
      <c r="A569" s="37">
        <v>569</v>
      </c>
      <c r="B569" s="250" t="s">
        <v>37</v>
      </c>
      <c r="C569" s="250" t="s">
        <v>125</v>
      </c>
      <c r="D569" s="211" t="s">
        <v>734</v>
      </c>
      <c r="E569" s="48" t="s">
        <v>777</v>
      </c>
      <c r="F569" s="398" t="s">
        <v>104</v>
      </c>
      <c r="G569" s="265" t="s">
        <v>46</v>
      </c>
      <c r="H569" s="265" t="s">
        <v>122</v>
      </c>
      <c r="I569" s="281">
        <v>17.21</v>
      </c>
      <c r="J569" s="282">
        <f t="shared" si="46"/>
        <v>80</v>
      </c>
      <c r="K569" s="283">
        <v>80</v>
      </c>
      <c r="L569" s="283"/>
      <c r="M569" s="284" t="e">
        <f t="shared" si="47"/>
        <v>#DIV/0!</v>
      </c>
      <c r="N569" s="284">
        <f t="shared" si="48"/>
        <v>0</v>
      </c>
      <c r="O569" s="285">
        <f>IF(K569="nio",0,IF(K569&gt;0,VLOOKUP(G569,'3-Productie normen'!A:K,VLOOKUP(K569,'3-Productie normen'!$B$35:$C$41,2,FALSE),FALSE)))/VLOOKUP(B569,'2-Kosten per locatie'!$A$12:$C$14,3,FALSE)</f>
        <v>0</v>
      </c>
      <c r="P569" s="285">
        <f t="shared" si="49"/>
        <v>0</v>
      </c>
      <c r="Q569" s="286"/>
      <c r="S569" s="287">
        <f t="shared" si="50"/>
        <v>1376.8000000000002</v>
      </c>
    </row>
    <row r="570" spans="1:19" ht="14.1" customHeight="1">
      <c r="A570" s="37">
        <v>570</v>
      </c>
      <c r="B570" s="250" t="s">
        <v>37</v>
      </c>
      <c r="C570" s="250" t="s">
        <v>125</v>
      </c>
      <c r="D570" s="211" t="s">
        <v>734</v>
      </c>
      <c r="E570" s="48" t="s">
        <v>778</v>
      </c>
      <c r="F570" s="398" t="s">
        <v>523</v>
      </c>
      <c r="G570" s="192" t="s">
        <v>48</v>
      </c>
      <c r="H570" s="265" t="s">
        <v>122</v>
      </c>
      <c r="I570" s="281">
        <v>34.700000000000003</v>
      </c>
      <c r="J570" s="282">
        <f t="shared" si="46"/>
        <v>200</v>
      </c>
      <c r="K570" s="288">
        <v>200</v>
      </c>
      <c r="L570" s="283"/>
      <c r="M570" s="284" t="e">
        <f t="shared" si="47"/>
        <v>#DIV/0!</v>
      </c>
      <c r="N570" s="284">
        <f t="shared" si="48"/>
        <v>0</v>
      </c>
      <c r="O570" s="285">
        <f>IF(K570="nio",0,IF(K570&gt;0,VLOOKUP(G570,'3-Productie normen'!A:K,VLOOKUP(K570,'3-Productie normen'!$B$35:$C$41,2,FALSE),FALSE)))/VLOOKUP(B570,'2-Kosten per locatie'!$A$12:$C$14,3,FALSE)</f>
        <v>0</v>
      </c>
      <c r="P570" s="285">
        <f t="shared" si="49"/>
        <v>0</v>
      </c>
      <c r="Q570" s="286"/>
      <c r="S570" s="287">
        <f t="shared" si="50"/>
        <v>6940.0000000000009</v>
      </c>
    </row>
    <row r="571" spans="1:19" ht="14.1" customHeight="1">
      <c r="A571" s="37">
        <v>571</v>
      </c>
      <c r="B571" s="250" t="s">
        <v>37</v>
      </c>
      <c r="C571" s="250" t="s">
        <v>125</v>
      </c>
      <c r="D571" s="211" t="s">
        <v>734</v>
      </c>
      <c r="E571" s="48" t="s">
        <v>779</v>
      </c>
      <c r="F571" s="398" t="s">
        <v>509</v>
      </c>
      <c r="G571" s="265" t="s">
        <v>52</v>
      </c>
      <c r="H571" s="265" t="s">
        <v>122</v>
      </c>
      <c r="I571" s="281">
        <v>9.92</v>
      </c>
      <c r="J571" s="282">
        <f t="shared" si="46"/>
        <v>200</v>
      </c>
      <c r="K571" s="283">
        <v>200</v>
      </c>
      <c r="L571" s="283"/>
      <c r="M571" s="284" t="e">
        <f t="shared" si="47"/>
        <v>#DIV/0!</v>
      </c>
      <c r="N571" s="284">
        <f t="shared" si="48"/>
        <v>0</v>
      </c>
      <c r="O571" s="285">
        <f>IF(K571="nio",0,IF(K571&gt;0,VLOOKUP(G571,'3-Productie normen'!A:K,VLOOKUP(K571,'3-Productie normen'!$B$35:$C$41,2,FALSE),FALSE)))/VLOOKUP(B571,'2-Kosten per locatie'!$A$12:$C$14,3,FALSE)</f>
        <v>0</v>
      </c>
      <c r="P571" s="285">
        <f t="shared" si="49"/>
        <v>0</v>
      </c>
      <c r="Q571" s="286"/>
      <c r="S571" s="287">
        <f t="shared" si="50"/>
        <v>1984</v>
      </c>
    </row>
    <row r="572" spans="1:19" ht="14.1" customHeight="1">
      <c r="A572" s="37">
        <v>572</v>
      </c>
      <c r="B572" s="250" t="s">
        <v>37</v>
      </c>
      <c r="C572" s="250" t="s">
        <v>125</v>
      </c>
      <c r="D572" s="211" t="s">
        <v>734</v>
      </c>
      <c r="E572" s="48" t="s">
        <v>780</v>
      </c>
      <c r="F572" s="398" t="s">
        <v>469</v>
      </c>
      <c r="G572" s="265" t="s">
        <v>59</v>
      </c>
      <c r="H572" s="265" t="s">
        <v>122</v>
      </c>
      <c r="I572" s="281">
        <v>68.7</v>
      </c>
      <c r="J572" s="282">
        <f t="shared" si="46"/>
        <v>200</v>
      </c>
      <c r="K572" s="283">
        <v>200</v>
      </c>
      <c r="L572" s="283"/>
      <c r="M572" s="284" t="e">
        <f t="shared" si="47"/>
        <v>#DIV/0!</v>
      </c>
      <c r="N572" s="284">
        <f t="shared" si="48"/>
        <v>0</v>
      </c>
      <c r="O572" s="285">
        <f>IF(K572="nio",0,IF(K572&gt;0,VLOOKUP(G572,'3-Productie normen'!A:K,VLOOKUP(K572,'3-Productie normen'!$B$35:$C$41,2,FALSE),FALSE)))/VLOOKUP(B572,'2-Kosten per locatie'!$A$12:$C$14,3,FALSE)</f>
        <v>0</v>
      </c>
      <c r="P572" s="285">
        <f t="shared" si="49"/>
        <v>0</v>
      </c>
      <c r="Q572" s="286"/>
      <c r="S572" s="287">
        <f t="shared" si="50"/>
        <v>13740</v>
      </c>
    </row>
    <row r="573" spans="1:19" ht="14.1" customHeight="1">
      <c r="A573" s="37">
        <v>573</v>
      </c>
      <c r="B573" s="250" t="s">
        <v>37</v>
      </c>
      <c r="C573" s="250" t="s">
        <v>125</v>
      </c>
      <c r="D573" s="211" t="s">
        <v>734</v>
      </c>
      <c r="E573" s="48" t="s">
        <v>781</v>
      </c>
      <c r="F573" s="398" t="s">
        <v>782</v>
      </c>
      <c r="G573" s="265" t="s">
        <v>53</v>
      </c>
      <c r="H573" s="265" t="s">
        <v>122</v>
      </c>
      <c r="I573" s="281">
        <v>44.48</v>
      </c>
      <c r="J573" s="282">
        <f t="shared" si="46"/>
        <v>200</v>
      </c>
      <c r="K573" s="283">
        <v>200</v>
      </c>
      <c r="L573" s="283"/>
      <c r="M573" s="284" t="e">
        <f t="shared" si="47"/>
        <v>#DIV/0!</v>
      </c>
      <c r="N573" s="284">
        <f t="shared" si="48"/>
        <v>0</v>
      </c>
      <c r="O573" s="285">
        <f>IF(K573="nio",0,IF(K573&gt;0,VLOOKUP(G573,'3-Productie normen'!A:K,VLOOKUP(K573,'3-Productie normen'!$B$35:$C$41,2,FALSE),FALSE)))/VLOOKUP(B573,'2-Kosten per locatie'!$A$12:$C$14,3,FALSE)</f>
        <v>0</v>
      </c>
      <c r="P573" s="285">
        <f t="shared" si="49"/>
        <v>0</v>
      </c>
      <c r="Q573" s="286"/>
      <c r="S573" s="287">
        <f t="shared" si="50"/>
        <v>8896</v>
      </c>
    </row>
    <row r="574" spans="1:19" ht="14.1" customHeight="1">
      <c r="A574" s="37">
        <v>574</v>
      </c>
      <c r="B574" s="250" t="s">
        <v>37</v>
      </c>
      <c r="C574" s="250" t="s">
        <v>125</v>
      </c>
      <c r="D574" s="211" t="s">
        <v>734</v>
      </c>
      <c r="E574" s="48" t="s">
        <v>783</v>
      </c>
      <c r="F574" s="398" t="s">
        <v>103</v>
      </c>
      <c r="G574" s="265" t="s">
        <v>46</v>
      </c>
      <c r="H574" s="265" t="s">
        <v>122</v>
      </c>
      <c r="I574" s="281">
        <v>44.9</v>
      </c>
      <c r="J574" s="282">
        <f t="shared" si="46"/>
        <v>80</v>
      </c>
      <c r="K574" s="283">
        <v>80</v>
      </c>
      <c r="L574" s="283"/>
      <c r="M574" s="284" t="e">
        <f t="shared" si="47"/>
        <v>#DIV/0!</v>
      </c>
      <c r="N574" s="284">
        <f t="shared" si="48"/>
        <v>0</v>
      </c>
      <c r="O574" s="285">
        <f>IF(K574="nio",0,IF(K574&gt;0,VLOOKUP(G574,'3-Productie normen'!A:K,VLOOKUP(K574,'3-Productie normen'!$B$35:$C$41,2,FALSE),FALSE)))/VLOOKUP(B574,'2-Kosten per locatie'!$A$12:$C$14,3,FALSE)</f>
        <v>0</v>
      </c>
      <c r="P574" s="285">
        <f t="shared" si="49"/>
        <v>0</v>
      </c>
      <c r="Q574" s="286"/>
      <c r="S574" s="287">
        <f t="shared" si="50"/>
        <v>3592</v>
      </c>
    </row>
    <row r="575" spans="1:19" ht="14.1" customHeight="1">
      <c r="A575" s="37">
        <v>575</v>
      </c>
      <c r="B575" s="250" t="s">
        <v>37</v>
      </c>
      <c r="C575" s="250" t="s">
        <v>125</v>
      </c>
      <c r="D575" s="211" t="s">
        <v>734</v>
      </c>
      <c r="E575" s="48" t="s">
        <v>784</v>
      </c>
      <c r="F575" s="398" t="s">
        <v>78</v>
      </c>
      <c r="G575" s="265" t="s">
        <v>46</v>
      </c>
      <c r="H575" s="265" t="s">
        <v>122</v>
      </c>
      <c r="I575" s="281">
        <v>44.9</v>
      </c>
      <c r="J575" s="282">
        <f t="shared" si="46"/>
        <v>80</v>
      </c>
      <c r="K575" s="283">
        <v>80</v>
      </c>
      <c r="L575" s="283"/>
      <c r="M575" s="284" t="e">
        <f t="shared" si="47"/>
        <v>#DIV/0!</v>
      </c>
      <c r="N575" s="284">
        <f t="shared" si="48"/>
        <v>0</v>
      </c>
      <c r="O575" s="285">
        <f>IF(K575="nio",0,IF(K575&gt;0,VLOOKUP(G575,'3-Productie normen'!A:K,VLOOKUP(K575,'3-Productie normen'!$B$35:$C$41,2,FALSE),FALSE)))/VLOOKUP(B575,'2-Kosten per locatie'!$A$12:$C$14,3,FALSE)</f>
        <v>0</v>
      </c>
      <c r="P575" s="285">
        <f t="shared" si="49"/>
        <v>0</v>
      </c>
      <c r="Q575" s="286"/>
      <c r="S575" s="287">
        <f t="shared" si="50"/>
        <v>3592</v>
      </c>
    </row>
    <row r="576" spans="1:19" ht="14.1" customHeight="1">
      <c r="A576" s="37">
        <v>576</v>
      </c>
      <c r="B576" s="250" t="s">
        <v>37</v>
      </c>
      <c r="C576" s="250" t="s">
        <v>125</v>
      </c>
      <c r="D576" s="211" t="s">
        <v>734</v>
      </c>
      <c r="E576" s="48" t="s">
        <v>785</v>
      </c>
      <c r="F576" s="398" t="s">
        <v>509</v>
      </c>
      <c r="G576" s="265" t="s">
        <v>52</v>
      </c>
      <c r="H576" s="265" t="s">
        <v>122</v>
      </c>
      <c r="I576" s="281">
        <v>19.850000000000001</v>
      </c>
      <c r="J576" s="282">
        <f t="shared" si="46"/>
        <v>200</v>
      </c>
      <c r="K576" s="283">
        <v>200</v>
      </c>
      <c r="L576" s="283"/>
      <c r="M576" s="284" t="e">
        <f t="shared" si="47"/>
        <v>#DIV/0!</v>
      </c>
      <c r="N576" s="284">
        <f t="shared" si="48"/>
        <v>0</v>
      </c>
      <c r="O576" s="285">
        <f>IF(K576="nio",0,IF(K576&gt;0,VLOOKUP(G576,'3-Productie normen'!A:K,VLOOKUP(K576,'3-Productie normen'!$B$35:$C$41,2,FALSE),FALSE)))/VLOOKUP(B576,'2-Kosten per locatie'!$A$12:$C$14,3,FALSE)</f>
        <v>0</v>
      </c>
      <c r="P576" s="285">
        <f t="shared" si="49"/>
        <v>0</v>
      </c>
      <c r="Q576" s="286"/>
      <c r="S576" s="287">
        <f t="shared" si="50"/>
        <v>3970.0000000000005</v>
      </c>
    </row>
    <row r="577" spans="1:19" ht="14.1" customHeight="1">
      <c r="A577" s="37">
        <v>577</v>
      </c>
      <c r="B577" s="250" t="s">
        <v>37</v>
      </c>
      <c r="C577" s="250" t="s">
        <v>125</v>
      </c>
      <c r="D577" s="211" t="s">
        <v>734</v>
      </c>
      <c r="E577" s="48" t="s">
        <v>786</v>
      </c>
      <c r="F577" s="398" t="s">
        <v>258</v>
      </c>
      <c r="G577" s="265" t="s">
        <v>47</v>
      </c>
      <c r="H577" s="265" t="s">
        <v>192</v>
      </c>
      <c r="I577" s="281">
        <v>9.92</v>
      </c>
      <c r="J577" s="282">
        <f t="shared" si="46"/>
        <v>400</v>
      </c>
      <c r="K577" s="283">
        <v>200</v>
      </c>
      <c r="L577" s="283">
        <v>200</v>
      </c>
      <c r="M577" s="284" t="e">
        <f t="shared" si="47"/>
        <v>#DIV/0!</v>
      </c>
      <c r="N577" s="284" t="e">
        <f t="shared" si="48"/>
        <v>#DIV/0!</v>
      </c>
      <c r="O577" s="285">
        <f>IF(K577="nio",0,IF(K577&gt;0,VLOOKUP(G577,'3-Productie normen'!A:K,VLOOKUP(K577,'3-Productie normen'!$B$35:$C$41,2,FALSE),FALSE)))/VLOOKUP(B577,'2-Kosten per locatie'!$A$12:$C$14,3,FALSE)</f>
        <v>0</v>
      </c>
      <c r="P577" s="285">
        <f t="shared" si="49"/>
        <v>0</v>
      </c>
      <c r="Q577" s="286"/>
      <c r="S577" s="287">
        <f t="shared" si="50"/>
        <v>3968</v>
      </c>
    </row>
    <row r="578" spans="1:19" ht="14.1" customHeight="1">
      <c r="A578" s="37">
        <v>578</v>
      </c>
      <c r="B578" s="250" t="s">
        <v>37</v>
      </c>
      <c r="C578" s="250" t="s">
        <v>125</v>
      </c>
      <c r="D578" s="211" t="s">
        <v>734</v>
      </c>
      <c r="E578" s="48" t="s">
        <v>787</v>
      </c>
      <c r="F578" s="398" t="s">
        <v>191</v>
      </c>
      <c r="G578" s="265" t="s">
        <v>47</v>
      </c>
      <c r="H578" s="265" t="s">
        <v>192</v>
      </c>
      <c r="I578" s="281">
        <v>9.48</v>
      </c>
      <c r="J578" s="282">
        <f t="shared" si="46"/>
        <v>400</v>
      </c>
      <c r="K578" s="283">
        <v>200</v>
      </c>
      <c r="L578" s="283">
        <v>200</v>
      </c>
      <c r="M578" s="284" t="e">
        <f t="shared" si="47"/>
        <v>#DIV/0!</v>
      </c>
      <c r="N578" s="284" t="e">
        <f t="shared" si="48"/>
        <v>#DIV/0!</v>
      </c>
      <c r="O578" s="285">
        <f>IF(K578="nio",0,IF(K578&gt;0,VLOOKUP(G578,'3-Productie normen'!A:K,VLOOKUP(K578,'3-Productie normen'!$B$35:$C$41,2,FALSE),FALSE)))/VLOOKUP(B578,'2-Kosten per locatie'!$A$12:$C$14,3,FALSE)</f>
        <v>0</v>
      </c>
      <c r="P578" s="285">
        <f t="shared" si="49"/>
        <v>0</v>
      </c>
      <c r="Q578" s="286"/>
      <c r="S578" s="287">
        <f t="shared" si="50"/>
        <v>3792</v>
      </c>
    </row>
    <row r="579" spans="1:19" ht="14.1" customHeight="1">
      <c r="A579" s="37">
        <v>579</v>
      </c>
      <c r="B579" s="250" t="s">
        <v>37</v>
      </c>
      <c r="C579" s="250" t="s">
        <v>125</v>
      </c>
      <c r="D579" s="211" t="s">
        <v>734</v>
      </c>
      <c r="E579" s="48" t="s">
        <v>788</v>
      </c>
      <c r="F579" s="398" t="s">
        <v>264</v>
      </c>
      <c r="G579" s="265" t="s">
        <v>47</v>
      </c>
      <c r="H579" s="265" t="s">
        <v>192</v>
      </c>
      <c r="I579" s="281">
        <v>3.73</v>
      </c>
      <c r="J579" s="282">
        <f t="shared" si="46"/>
        <v>400</v>
      </c>
      <c r="K579" s="283">
        <v>200</v>
      </c>
      <c r="L579" s="283">
        <v>200</v>
      </c>
      <c r="M579" s="284" t="e">
        <f t="shared" si="47"/>
        <v>#DIV/0!</v>
      </c>
      <c r="N579" s="284" t="e">
        <f t="shared" si="48"/>
        <v>#DIV/0!</v>
      </c>
      <c r="O579" s="285">
        <f>IF(K579="nio",0,IF(K579&gt;0,VLOOKUP(G579,'3-Productie normen'!A:K,VLOOKUP(K579,'3-Productie normen'!$B$35:$C$41,2,FALSE),FALSE)))/VLOOKUP(B579,'2-Kosten per locatie'!$A$12:$C$14,3,FALSE)</f>
        <v>0</v>
      </c>
      <c r="P579" s="285">
        <f t="shared" si="49"/>
        <v>0</v>
      </c>
      <c r="Q579" s="286"/>
      <c r="S579" s="287">
        <f t="shared" si="50"/>
        <v>1492</v>
      </c>
    </row>
    <row r="580" spans="1:19" ht="14.1" customHeight="1">
      <c r="A580" s="37">
        <v>580</v>
      </c>
      <c r="B580" s="250" t="s">
        <v>37</v>
      </c>
      <c r="C580" s="250" t="s">
        <v>125</v>
      </c>
      <c r="D580" s="211" t="s">
        <v>734</v>
      </c>
      <c r="E580" s="48" t="s">
        <v>789</v>
      </c>
      <c r="F580" s="398" t="s">
        <v>111</v>
      </c>
      <c r="G580" s="192" t="s">
        <v>64</v>
      </c>
      <c r="H580" s="265" t="s">
        <v>124</v>
      </c>
      <c r="I580" s="281">
        <v>3.54</v>
      </c>
      <c r="J580" s="282">
        <f t="shared" si="46"/>
        <v>0</v>
      </c>
      <c r="K580" s="288" t="s">
        <v>98</v>
      </c>
      <c r="L580" s="283"/>
      <c r="M580" s="284">
        <f t="shared" si="47"/>
        <v>0</v>
      </c>
      <c r="N580" s="284">
        <f t="shared" si="48"/>
        <v>0</v>
      </c>
      <c r="O580" s="285">
        <f>IF(K580="nio",0,IF(K580&gt;0,VLOOKUP(G580,'3-Productie normen'!A:K,VLOOKUP(K580,'3-Productie normen'!$B$35:$C$41,2,FALSE),FALSE)))/VLOOKUP(B580,'2-Kosten per locatie'!$A$12:$C$14,3,FALSE)</f>
        <v>0</v>
      </c>
      <c r="P580" s="285">
        <f t="shared" si="49"/>
        <v>0</v>
      </c>
      <c r="Q580" s="286"/>
      <c r="S580" s="287">
        <f t="shared" si="50"/>
        <v>0</v>
      </c>
    </row>
    <row r="581" spans="1:19" ht="14.1" customHeight="1">
      <c r="A581" s="37">
        <v>581</v>
      </c>
      <c r="B581" s="250" t="s">
        <v>37</v>
      </c>
      <c r="C581" s="250" t="s">
        <v>125</v>
      </c>
      <c r="D581" s="211" t="s">
        <v>734</v>
      </c>
      <c r="E581" s="48" t="s">
        <v>790</v>
      </c>
      <c r="F581" s="398" t="s">
        <v>107</v>
      </c>
      <c r="G581" s="192" t="s">
        <v>64</v>
      </c>
      <c r="H581" s="265" t="s">
        <v>124</v>
      </c>
      <c r="I581" s="281">
        <v>11.27</v>
      </c>
      <c r="J581" s="282">
        <f t="shared" si="46"/>
        <v>0</v>
      </c>
      <c r="K581" s="288" t="s">
        <v>98</v>
      </c>
      <c r="L581" s="283"/>
      <c r="M581" s="284">
        <f t="shared" si="47"/>
        <v>0</v>
      </c>
      <c r="N581" s="284">
        <f t="shared" si="48"/>
        <v>0</v>
      </c>
      <c r="O581" s="285">
        <f>IF(K581="nio",0,IF(K581&gt;0,VLOOKUP(G581,'3-Productie normen'!A:K,VLOOKUP(K581,'3-Productie normen'!$B$35:$C$41,2,FALSE),FALSE)))/VLOOKUP(B581,'2-Kosten per locatie'!$A$12:$C$14,3,FALSE)</f>
        <v>0</v>
      </c>
      <c r="P581" s="285">
        <f t="shared" si="49"/>
        <v>0</v>
      </c>
      <c r="Q581" s="286"/>
      <c r="S581" s="287">
        <f t="shared" si="50"/>
        <v>0</v>
      </c>
    </row>
    <row r="582" spans="1:19" ht="14.1" customHeight="1">
      <c r="A582" s="37">
        <v>582</v>
      </c>
      <c r="B582" s="250" t="s">
        <v>37</v>
      </c>
      <c r="C582" s="250" t="s">
        <v>125</v>
      </c>
      <c r="D582" s="211" t="s">
        <v>734</v>
      </c>
      <c r="E582" s="48" t="s">
        <v>791</v>
      </c>
      <c r="F582" s="398" t="s">
        <v>282</v>
      </c>
      <c r="G582" s="265" t="s">
        <v>48</v>
      </c>
      <c r="H582" s="265" t="s">
        <v>122</v>
      </c>
      <c r="I582" s="281">
        <v>239.6</v>
      </c>
      <c r="J582" s="282">
        <f t="shared" si="46"/>
        <v>200</v>
      </c>
      <c r="K582" s="283">
        <v>200</v>
      </c>
      <c r="L582" s="283"/>
      <c r="M582" s="284" t="e">
        <f t="shared" si="47"/>
        <v>#DIV/0!</v>
      </c>
      <c r="N582" s="284">
        <f t="shared" si="48"/>
        <v>0</v>
      </c>
      <c r="O582" s="285">
        <f>IF(K582="nio",0,IF(K582&gt;0,VLOOKUP(G582,'3-Productie normen'!A:K,VLOOKUP(K582,'3-Productie normen'!$B$35:$C$41,2,FALSE),FALSE)))/VLOOKUP(B582,'2-Kosten per locatie'!$A$12:$C$14,3,FALSE)</f>
        <v>0</v>
      </c>
      <c r="P582" s="285">
        <f t="shared" si="49"/>
        <v>0</v>
      </c>
      <c r="Q582" s="286"/>
      <c r="S582" s="287">
        <f t="shared" si="50"/>
        <v>47920</v>
      </c>
    </row>
    <row r="583" spans="1:19" ht="14.1" customHeight="1">
      <c r="A583" s="37">
        <v>583</v>
      </c>
      <c r="B583" s="250" t="s">
        <v>37</v>
      </c>
      <c r="C583" s="250" t="s">
        <v>125</v>
      </c>
      <c r="D583" s="211" t="s">
        <v>734</v>
      </c>
      <c r="E583" s="48" t="s">
        <v>792</v>
      </c>
      <c r="F583" s="398" t="s">
        <v>282</v>
      </c>
      <c r="G583" s="265" t="s">
        <v>48</v>
      </c>
      <c r="H583" s="265" t="s">
        <v>122</v>
      </c>
      <c r="I583" s="281">
        <v>14.83</v>
      </c>
      <c r="J583" s="282">
        <f t="shared" si="46"/>
        <v>200</v>
      </c>
      <c r="K583" s="283">
        <v>200</v>
      </c>
      <c r="L583" s="283"/>
      <c r="M583" s="284" t="e">
        <f t="shared" si="47"/>
        <v>#DIV/0!</v>
      </c>
      <c r="N583" s="284">
        <f t="shared" si="48"/>
        <v>0</v>
      </c>
      <c r="O583" s="285">
        <f>IF(K583="nio",0,IF(K583&gt;0,VLOOKUP(G583,'3-Productie normen'!A:K,VLOOKUP(K583,'3-Productie normen'!$B$35:$C$41,2,FALSE),FALSE)))/VLOOKUP(B583,'2-Kosten per locatie'!$A$12:$C$14,3,FALSE)</f>
        <v>0</v>
      </c>
      <c r="P583" s="285">
        <f t="shared" si="49"/>
        <v>0</v>
      </c>
      <c r="Q583" s="286"/>
      <c r="S583" s="287">
        <f t="shared" si="50"/>
        <v>2966</v>
      </c>
    </row>
    <row r="584" spans="1:19" ht="14.1" customHeight="1">
      <c r="A584" s="37">
        <v>584</v>
      </c>
      <c r="B584" s="250" t="s">
        <v>37</v>
      </c>
      <c r="C584" s="250" t="s">
        <v>125</v>
      </c>
      <c r="D584" s="211" t="s">
        <v>734</v>
      </c>
      <c r="E584" s="48" t="s">
        <v>793</v>
      </c>
      <c r="F584" s="398" t="s">
        <v>118</v>
      </c>
      <c r="G584" s="265" t="s">
        <v>57</v>
      </c>
      <c r="H584" s="265" t="s">
        <v>124</v>
      </c>
      <c r="I584" s="281">
        <v>12.74</v>
      </c>
      <c r="J584" s="282">
        <f t="shared" si="46"/>
        <v>200</v>
      </c>
      <c r="K584" s="283">
        <v>200</v>
      </c>
      <c r="L584" s="283"/>
      <c r="M584" s="284" t="e">
        <f t="shared" si="47"/>
        <v>#DIV/0!</v>
      </c>
      <c r="N584" s="284">
        <f t="shared" si="48"/>
        <v>0</v>
      </c>
      <c r="O584" s="285">
        <f>IF(K584="nio",0,IF(K584&gt;0,VLOOKUP(G584,'3-Productie normen'!A:K,VLOOKUP(K584,'3-Productie normen'!$B$35:$C$41,2,FALSE),FALSE)))/VLOOKUP(B584,'2-Kosten per locatie'!$A$12:$C$14,3,FALSE)</f>
        <v>0</v>
      </c>
      <c r="P584" s="285">
        <f t="shared" si="49"/>
        <v>0</v>
      </c>
      <c r="Q584" s="286"/>
      <c r="S584" s="287">
        <f t="shared" si="50"/>
        <v>2548</v>
      </c>
    </row>
    <row r="585" spans="1:19" ht="14.1" customHeight="1">
      <c r="A585" s="37">
        <v>585</v>
      </c>
      <c r="B585" s="250" t="s">
        <v>37</v>
      </c>
      <c r="C585" s="250" t="s">
        <v>125</v>
      </c>
      <c r="D585" s="211" t="s">
        <v>734</v>
      </c>
      <c r="E585" s="48" t="s">
        <v>794</v>
      </c>
      <c r="F585" s="398" t="s">
        <v>118</v>
      </c>
      <c r="G585" s="265" t="s">
        <v>57</v>
      </c>
      <c r="H585" s="265" t="s">
        <v>124</v>
      </c>
      <c r="I585" s="281">
        <v>21.8</v>
      </c>
      <c r="J585" s="282">
        <f t="shared" si="46"/>
        <v>200</v>
      </c>
      <c r="K585" s="283">
        <v>200</v>
      </c>
      <c r="L585" s="283"/>
      <c r="M585" s="284" t="e">
        <f t="shared" si="47"/>
        <v>#DIV/0!</v>
      </c>
      <c r="N585" s="284">
        <f t="shared" si="48"/>
        <v>0</v>
      </c>
      <c r="O585" s="285">
        <f>IF(K585="nio",0,IF(K585&gt;0,VLOOKUP(G585,'3-Productie normen'!A:K,VLOOKUP(K585,'3-Productie normen'!$B$35:$C$41,2,FALSE),FALSE)))/VLOOKUP(B585,'2-Kosten per locatie'!$A$12:$C$14,3,FALSE)</f>
        <v>0</v>
      </c>
      <c r="P585" s="285">
        <f t="shared" si="49"/>
        <v>0</v>
      </c>
      <c r="Q585" s="286"/>
      <c r="S585" s="287">
        <f t="shared" si="50"/>
        <v>4360</v>
      </c>
    </row>
    <row r="586" spans="1:19" ht="14.1" customHeight="1">
      <c r="A586" s="37">
        <v>586</v>
      </c>
      <c r="B586" s="250" t="s">
        <v>37</v>
      </c>
      <c r="C586" s="250" t="s">
        <v>125</v>
      </c>
      <c r="D586" s="211" t="s">
        <v>734</v>
      </c>
      <c r="E586" s="48" t="s">
        <v>795</v>
      </c>
      <c r="F586" s="398" t="s">
        <v>297</v>
      </c>
      <c r="G586" s="192" t="s">
        <v>64</v>
      </c>
      <c r="H586" s="265" t="s">
        <v>298</v>
      </c>
      <c r="I586" s="281">
        <v>12.6</v>
      </c>
      <c r="J586" s="282">
        <f t="shared" si="46"/>
        <v>0</v>
      </c>
      <c r="K586" s="288" t="s">
        <v>98</v>
      </c>
      <c r="L586" s="283"/>
      <c r="M586" s="284">
        <f t="shared" si="47"/>
        <v>0</v>
      </c>
      <c r="N586" s="284">
        <f t="shared" si="48"/>
        <v>0</v>
      </c>
      <c r="O586" s="285">
        <f>IF(K586="nio",0,IF(K586&gt;0,VLOOKUP(G586,'3-Productie normen'!A:K,VLOOKUP(K586,'3-Productie normen'!$B$35:$C$41,2,FALSE),FALSE)))/VLOOKUP(B586,'2-Kosten per locatie'!$A$12:$C$14,3,FALSE)</f>
        <v>0</v>
      </c>
      <c r="P586" s="285">
        <f t="shared" si="49"/>
        <v>0</v>
      </c>
      <c r="Q586" s="286"/>
      <c r="S586" s="287">
        <f t="shared" si="50"/>
        <v>0</v>
      </c>
    </row>
    <row r="587" spans="1:19" ht="14.1" customHeight="1">
      <c r="A587" s="37">
        <v>587</v>
      </c>
      <c r="B587" s="250" t="s">
        <v>37</v>
      </c>
      <c r="C587" s="250" t="s">
        <v>125</v>
      </c>
      <c r="D587" s="211" t="s">
        <v>187</v>
      </c>
      <c r="E587" s="48" t="s">
        <v>796</v>
      </c>
      <c r="F587" s="398" t="s">
        <v>99</v>
      </c>
      <c r="G587" s="192" t="s">
        <v>64</v>
      </c>
      <c r="H587" s="265" t="s">
        <v>124</v>
      </c>
      <c r="I587" s="281">
        <v>3.24</v>
      </c>
      <c r="J587" s="282">
        <f t="shared" si="46"/>
        <v>0</v>
      </c>
      <c r="K587" s="283" t="s">
        <v>98</v>
      </c>
      <c r="L587" s="283"/>
      <c r="M587" s="284">
        <f t="shared" si="47"/>
        <v>0</v>
      </c>
      <c r="N587" s="284">
        <f t="shared" si="48"/>
        <v>0</v>
      </c>
      <c r="O587" s="285">
        <f>IF(K587="nio",0,IF(K587&gt;0,VLOOKUP(G587,'3-Productie normen'!A:K,VLOOKUP(K587,'3-Productie normen'!$B$35:$C$41,2,FALSE),FALSE)))/VLOOKUP(B587,'2-Kosten per locatie'!$A$12:$C$14,3,FALSE)</f>
        <v>0</v>
      </c>
      <c r="P587" s="285">
        <f t="shared" si="49"/>
        <v>0</v>
      </c>
      <c r="Q587" s="286"/>
      <c r="S587" s="287">
        <f t="shared" si="50"/>
        <v>0</v>
      </c>
    </row>
    <row r="588" spans="1:19" ht="14.1" customHeight="1">
      <c r="A588" s="37">
        <v>588</v>
      </c>
      <c r="B588" s="250" t="s">
        <v>37</v>
      </c>
      <c r="C588" s="250" t="s">
        <v>125</v>
      </c>
      <c r="D588" s="211" t="s">
        <v>692</v>
      </c>
      <c r="E588" s="48" t="s">
        <v>797</v>
      </c>
      <c r="F588" s="398" t="s">
        <v>523</v>
      </c>
      <c r="G588" s="192" t="s">
        <v>48</v>
      </c>
      <c r="H588" s="265" t="s">
        <v>122</v>
      </c>
      <c r="I588" s="281">
        <v>113.07</v>
      </c>
      <c r="J588" s="282">
        <f t="shared" si="46"/>
        <v>200</v>
      </c>
      <c r="K588" s="288">
        <v>200</v>
      </c>
      <c r="L588" s="283"/>
      <c r="M588" s="284" t="e">
        <f t="shared" si="47"/>
        <v>#DIV/0!</v>
      </c>
      <c r="N588" s="284">
        <f t="shared" si="48"/>
        <v>0</v>
      </c>
      <c r="O588" s="285">
        <f>IF(K588="nio",0,IF(K588&gt;0,VLOOKUP(G588,'3-Productie normen'!A:K,VLOOKUP(K588,'3-Productie normen'!$B$35:$C$41,2,FALSE),FALSE)))/VLOOKUP(B588,'2-Kosten per locatie'!$A$12:$C$14,3,FALSE)</f>
        <v>0</v>
      </c>
      <c r="P588" s="285">
        <f t="shared" si="49"/>
        <v>0</v>
      </c>
      <c r="Q588" s="286"/>
      <c r="S588" s="287">
        <f t="shared" si="50"/>
        <v>22614</v>
      </c>
    </row>
    <row r="589" spans="1:19" ht="14.1" customHeight="1">
      <c r="A589" s="37">
        <v>589</v>
      </c>
      <c r="B589" s="250" t="s">
        <v>37</v>
      </c>
      <c r="C589" s="250" t="s">
        <v>125</v>
      </c>
      <c r="D589" s="211" t="s">
        <v>692</v>
      </c>
      <c r="E589" s="48" t="s">
        <v>798</v>
      </c>
      <c r="F589" s="398" t="s">
        <v>76</v>
      </c>
      <c r="G589" s="265" t="s">
        <v>48</v>
      </c>
      <c r="H589" s="265" t="s">
        <v>122</v>
      </c>
      <c r="I589" s="281">
        <v>66.37</v>
      </c>
      <c r="J589" s="282">
        <f t="shared" si="46"/>
        <v>200</v>
      </c>
      <c r="K589" s="283">
        <v>200</v>
      </c>
      <c r="L589" s="283"/>
      <c r="M589" s="284" t="e">
        <f t="shared" si="47"/>
        <v>#DIV/0!</v>
      </c>
      <c r="N589" s="284">
        <f t="shared" si="48"/>
        <v>0</v>
      </c>
      <c r="O589" s="285">
        <f>IF(K589="nio",0,IF(K589&gt;0,VLOOKUP(G589,'3-Productie normen'!A:K,VLOOKUP(K589,'3-Productie normen'!$B$35:$C$41,2,FALSE),FALSE)))/VLOOKUP(B589,'2-Kosten per locatie'!$A$12:$C$14,3,FALSE)</f>
        <v>0</v>
      </c>
      <c r="P589" s="285">
        <f t="shared" si="49"/>
        <v>0</v>
      </c>
      <c r="Q589" s="286"/>
      <c r="S589" s="287">
        <f t="shared" si="50"/>
        <v>13274</v>
      </c>
    </row>
    <row r="590" spans="1:19" ht="14.1" customHeight="1">
      <c r="A590" s="37">
        <v>590</v>
      </c>
      <c r="B590" s="250" t="s">
        <v>37</v>
      </c>
      <c r="C590" s="250" t="s">
        <v>125</v>
      </c>
      <c r="D590" s="211" t="s">
        <v>692</v>
      </c>
      <c r="E590" s="48" t="s">
        <v>799</v>
      </c>
      <c r="F590" s="398" t="s">
        <v>800</v>
      </c>
      <c r="G590" s="265" t="s">
        <v>52</v>
      </c>
      <c r="H590" s="265" t="s">
        <v>122</v>
      </c>
      <c r="I590" s="281">
        <v>66.37</v>
      </c>
      <c r="J590" s="282">
        <f t="shared" si="46"/>
        <v>200</v>
      </c>
      <c r="K590" s="283">
        <v>200</v>
      </c>
      <c r="L590" s="283"/>
      <c r="M590" s="284" t="e">
        <f t="shared" si="47"/>
        <v>#DIV/0!</v>
      </c>
      <c r="N590" s="284">
        <f t="shared" si="48"/>
        <v>0</v>
      </c>
      <c r="O590" s="285">
        <f>IF(K590="nio",0,IF(K590&gt;0,VLOOKUP(G590,'3-Productie normen'!A:K,VLOOKUP(K590,'3-Productie normen'!$B$35:$C$41,2,FALSE),FALSE)))/VLOOKUP(B590,'2-Kosten per locatie'!$A$12:$C$14,3,FALSE)</f>
        <v>0</v>
      </c>
      <c r="P590" s="285">
        <f t="shared" si="49"/>
        <v>0</v>
      </c>
      <c r="Q590" s="286"/>
      <c r="S590" s="287">
        <f t="shared" si="50"/>
        <v>13274</v>
      </c>
    </row>
    <row r="591" spans="1:19" ht="14.1" customHeight="1">
      <c r="A591" s="37">
        <v>591</v>
      </c>
      <c r="B591" s="250" t="s">
        <v>37</v>
      </c>
      <c r="C591" s="250" t="s">
        <v>125</v>
      </c>
      <c r="D591" s="211" t="s">
        <v>692</v>
      </c>
      <c r="E591" s="48" t="s">
        <v>801</v>
      </c>
      <c r="F591" s="398" t="s">
        <v>77</v>
      </c>
      <c r="G591" s="268" t="s">
        <v>55</v>
      </c>
      <c r="H591" s="265" t="s">
        <v>122</v>
      </c>
      <c r="I591" s="281">
        <v>90.34</v>
      </c>
      <c r="J591" s="282">
        <f t="shared" si="46"/>
        <v>200</v>
      </c>
      <c r="K591" s="283">
        <v>200</v>
      </c>
      <c r="L591" s="283"/>
      <c r="M591" s="284" t="e">
        <f t="shared" si="47"/>
        <v>#DIV/0!</v>
      </c>
      <c r="N591" s="284">
        <f t="shared" si="48"/>
        <v>0</v>
      </c>
      <c r="O591" s="285">
        <f>IF(K591="nio",0,IF(K591&gt;0,VLOOKUP(G591,'3-Productie normen'!A:K,VLOOKUP(K591,'3-Productie normen'!$B$35:$C$41,2,FALSE),FALSE)))/VLOOKUP(B591,'2-Kosten per locatie'!$A$12:$C$14,3,FALSE)</f>
        <v>0</v>
      </c>
      <c r="P591" s="285">
        <f t="shared" si="49"/>
        <v>0</v>
      </c>
      <c r="Q591" s="286"/>
      <c r="S591" s="287">
        <f t="shared" si="50"/>
        <v>18068</v>
      </c>
    </row>
    <row r="592" spans="1:19" ht="14.1" customHeight="1">
      <c r="A592" s="37">
        <v>592</v>
      </c>
      <c r="B592" s="250" t="s">
        <v>37</v>
      </c>
      <c r="C592" s="250" t="s">
        <v>125</v>
      </c>
      <c r="D592" s="211" t="s">
        <v>692</v>
      </c>
      <c r="E592" s="48" t="s">
        <v>802</v>
      </c>
      <c r="F592" s="398" t="s">
        <v>474</v>
      </c>
      <c r="G592" s="265" t="s">
        <v>59</v>
      </c>
      <c r="H592" s="265" t="s">
        <v>122</v>
      </c>
      <c r="I592" s="281">
        <v>88.11</v>
      </c>
      <c r="J592" s="282">
        <f t="shared" si="46"/>
        <v>200</v>
      </c>
      <c r="K592" s="283">
        <v>200</v>
      </c>
      <c r="L592" s="283"/>
      <c r="M592" s="284" t="e">
        <f t="shared" si="47"/>
        <v>#DIV/0!</v>
      </c>
      <c r="N592" s="284">
        <f t="shared" si="48"/>
        <v>0</v>
      </c>
      <c r="O592" s="285">
        <f>IF(K592="nio",0,IF(K592&gt;0,VLOOKUP(G592,'3-Productie normen'!A:K,VLOOKUP(K592,'3-Productie normen'!$B$35:$C$41,2,FALSE),FALSE)))/VLOOKUP(B592,'2-Kosten per locatie'!$A$12:$C$14,3,FALSE)</f>
        <v>0</v>
      </c>
      <c r="P592" s="285">
        <f t="shared" si="49"/>
        <v>0</v>
      </c>
      <c r="Q592" s="286"/>
      <c r="S592" s="287">
        <f t="shared" si="50"/>
        <v>17622</v>
      </c>
    </row>
    <row r="593" spans="1:19" ht="14.1" customHeight="1">
      <c r="A593" s="37">
        <v>593</v>
      </c>
      <c r="B593" s="250" t="s">
        <v>37</v>
      </c>
      <c r="C593" s="250" t="s">
        <v>125</v>
      </c>
      <c r="D593" s="211" t="s">
        <v>692</v>
      </c>
      <c r="E593" s="48" t="s">
        <v>803</v>
      </c>
      <c r="F593" s="398" t="s">
        <v>78</v>
      </c>
      <c r="G593" s="265" t="s">
        <v>46</v>
      </c>
      <c r="H593" s="265" t="s">
        <v>122</v>
      </c>
      <c r="I593" s="281">
        <v>45.62</v>
      </c>
      <c r="J593" s="282">
        <f t="shared" si="46"/>
        <v>80</v>
      </c>
      <c r="K593" s="283">
        <v>80</v>
      </c>
      <c r="L593" s="283"/>
      <c r="M593" s="284" t="e">
        <f t="shared" si="47"/>
        <v>#DIV/0!</v>
      </c>
      <c r="N593" s="284">
        <f t="shared" si="48"/>
        <v>0</v>
      </c>
      <c r="O593" s="285">
        <f>IF(K593="nio",0,IF(K593&gt;0,VLOOKUP(G593,'3-Productie normen'!A:K,VLOOKUP(K593,'3-Productie normen'!$B$35:$C$41,2,FALSE),FALSE)))/VLOOKUP(B593,'2-Kosten per locatie'!$A$12:$C$14,3,FALSE)</f>
        <v>0</v>
      </c>
      <c r="P593" s="285">
        <f t="shared" si="49"/>
        <v>0</v>
      </c>
      <c r="Q593" s="286"/>
      <c r="S593" s="287">
        <f t="shared" si="50"/>
        <v>3649.6</v>
      </c>
    </row>
    <row r="594" spans="1:19" ht="14.1" customHeight="1">
      <c r="A594" s="37">
        <v>594</v>
      </c>
      <c r="B594" s="250" t="s">
        <v>37</v>
      </c>
      <c r="C594" s="250" t="s">
        <v>125</v>
      </c>
      <c r="D594" s="211" t="s">
        <v>692</v>
      </c>
      <c r="E594" s="48" t="s">
        <v>804</v>
      </c>
      <c r="F594" s="398" t="s">
        <v>77</v>
      </c>
      <c r="G594" s="268" t="s">
        <v>55</v>
      </c>
      <c r="H594" s="265" t="s">
        <v>122</v>
      </c>
      <c r="I594" s="281">
        <v>18.73</v>
      </c>
      <c r="J594" s="282">
        <f t="shared" si="46"/>
        <v>200</v>
      </c>
      <c r="K594" s="283">
        <v>200</v>
      </c>
      <c r="L594" s="283"/>
      <c r="M594" s="284" t="e">
        <f t="shared" si="47"/>
        <v>#DIV/0!</v>
      </c>
      <c r="N594" s="284">
        <f t="shared" si="48"/>
        <v>0</v>
      </c>
      <c r="O594" s="285">
        <f>IF(K594="nio",0,IF(K594&gt;0,VLOOKUP(G594,'3-Productie normen'!A:K,VLOOKUP(K594,'3-Productie normen'!$B$35:$C$41,2,FALSE),FALSE)))/VLOOKUP(B594,'2-Kosten per locatie'!$A$12:$C$14,3,FALSE)</f>
        <v>0</v>
      </c>
      <c r="P594" s="285">
        <f t="shared" si="49"/>
        <v>0</v>
      </c>
      <c r="Q594" s="286"/>
      <c r="S594" s="287">
        <f t="shared" si="50"/>
        <v>3746</v>
      </c>
    </row>
    <row r="595" spans="1:19" ht="14.1" customHeight="1">
      <c r="A595" s="37">
        <v>595</v>
      </c>
      <c r="B595" s="250" t="s">
        <v>37</v>
      </c>
      <c r="C595" s="250" t="s">
        <v>125</v>
      </c>
      <c r="D595" s="211" t="s">
        <v>692</v>
      </c>
      <c r="E595" s="48" t="s">
        <v>805</v>
      </c>
      <c r="F595" s="398" t="s">
        <v>806</v>
      </c>
      <c r="G595" s="265" t="s">
        <v>52</v>
      </c>
      <c r="H595" s="265" t="s">
        <v>122</v>
      </c>
      <c r="I595" s="281">
        <v>34.43</v>
      </c>
      <c r="J595" s="282">
        <f t="shared" si="46"/>
        <v>200</v>
      </c>
      <c r="K595" s="283">
        <v>200</v>
      </c>
      <c r="L595" s="283"/>
      <c r="M595" s="284" t="e">
        <f t="shared" si="47"/>
        <v>#DIV/0!</v>
      </c>
      <c r="N595" s="284">
        <f t="shared" si="48"/>
        <v>0</v>
      </c>
      <c r="O595" s="285">
        <f>IF(K595="nio",0,IF(K595&gt;0,VLOOKUP(G595,'3-Productie normen'!A:K,VLOOKUP(K595,'3-Productie normen'!$B$35:$C$41,2,FALSE),FALSE)))/VLOOKUP(B595,'2-Kosten per locatie'!$A$12:$C$14,3,FALSE)</f>
        <v>0</v>
      </c>
      <c r="P595" s="285">
        <f t="shared" si="49"/>
        <v>0</v>
      </c>
      <c r="Q595" s="286"/>
      <c r="S595" s="287">
        <f t="shared" si="50"/>
        <v>6886</v>
      </c>
    </row>
    <row r="596" spans="1:19" ht="14.1" customHeight="1">
      <c r="A596" s="37">
        <v>596</v>
      </c>
      <c r="B596" s="250" t="s">
        <v>37</v>
      </c>
      <c r="C596" s="250" t="s">
        <v>125</v>
      </c>
      <c r="D596" s="211" t="s">
        <v>692</v>
      </c>
      <c r="E596" s="48" t="s">
        <v>807</v>
      </c>
      <c r="F596" s="398" t="s">
        <v>115</v>
      </c>
      <c r="G596" s="192" t="s">
        <v>46</v>
      </c>
      <c r="H596" s="265" t="s">
        <v>122</v>
      </c>
      <c r="I596" s="281">
        <v>34.43</v>
      </c>
      <c r="J596" s="282">
        <f t="shared" si="46"/>
        <v>80</v>
      </c>
      <c r="K596" s="283">
        <v>80</v>
      </c>
      <c r="L596" s="283"/>
      <c r="M596" s="284" t="e">
        <f t="shared" si="47"/>
        <v>#DIV/0!</v>
      </c>
      <c r="N596" s="284">
        <f t="shared" si="48"/>
        <v>0</v>
      </c>
      <c r="O596" s="285">
        <f>IF(K596="nio",0,IF(K596&gt;0,VLOOKUP(G596,'3-Productie normen'!A:K,VLOOKUP(K596,'3-Productie normen'!$B$35:$C$41,2,FALSE),FALSE)))/VLOOKUP(B596,'2-Kosten per locatie'!$A$12:$C$14,3,FALSE)</f>
        <v>0</v>
      </c>
      <c r="P596" s="285">
        <f t="shared" si="49"/>
        <v>0</v>
      </c>
      <c r="Q596" s="286"/>
      <c r="S596" s="287">
        <f t="shared" si="50"/>
        <v>2754.4</v>
      </c>
    </row>
    <row r="597" spans="1:19" ht="14.1" customHeight="1">
      <c r="A597" s="37">
        <v>597</v>
      </c>
      <c r="B597" s="250" t="s">
        <v>37</v>
      </c>
      <c r="C597" s="250" t="s">
        <v>125</v>
      </c>
      <c r="D597" s="211" t="s">
        <v>736</v>
      </c>
      <c r="E597" s="48" t="s">
        <v>808</v>
      </c>
      <c r="F597" s="398" t="s">
        <v>114</v>
      </c>
      <c r="G597" s="192" t="s">
        <v>64</v>
      </c>
      <c r="H597" s="265" t="s">
        <v>124</v>
      </c>
      <c r="I597" s="281">
        <v>1.79</v>
      </c>
      <c r="J597" s="282">
        <f t="shared" si="46"/>
        <v>0</v>
      </c>
      <c r="K597" s="283" t="s">
        <v>98</v>
      </c>
      <c r="L597" s="283"/>
      <c r="M597" s="284">
        <f t="shared" si="47"/>
        <v>0</v>
      </c>
      <c r="N597" s="284">
        <f t="shared" si="48"/>
        <v>0</v>
      </c>
      <c r="O597" s="285">
        <f>IF(K597="nio",0,IF(K597&gt;0,VLOOKUP(G597,'3-Productie normen'!A:K,VLOOKUP(K597,'3-Productie normen'!$B$35:$C$41,2,FALSE),FALSE)))/VLOOKUP(B597,'2-Kosten per locatie'!$A$12:$C$14,3,FALSE)</f>
        <v>0</v>
      </c>
      <c r="P597" s="285">
        <f t="shared" si="49"/>
        <v>0</v>
      </c>
      <c r="Q597" s="286"/>
      <c r="S597" s="287">
        <f t="shared" si="50"/>
        <v>0</v>
      </c>
    </row>
    <row r="598" spans="1:19" ht="14.1" customHeight="1">
      <c r="A598" s="37">
        <v>598</v>
      </c>
      <c r="B598" s="250" t="s">
        <v>37</v>
      </c>
      <c r="C598" s="250" t="s">
        <v>125</v>
      </c>
      <c r="D598" s="211" t="s">
        <v>692</v>
      </c>
      <c r="E598" s="48" t="s">
        <v>809</v>
      </c>
      <c r="F598" s="398" t="s">
        <v>383</v>
      </c>
      <c r="G598" s="265" t="s">
        <v>52</v>
      </c>
      <c r="H598" s="265" t="s">
        <v>122</v>
      </c>
      <c r="I598" s="281">
        <v>7.29</v>
      </c>
      <c r="J598" s="282">
        <f t="shared" si="46"/>
        <v>200</v>
      </c>
      <c r="K598" s="283">
        <v>200</v>
      </c>
      <c r="L598" s="283"/>
      <c r="M598" s="284" t="e">
        <f t="shared" si="47"/>
        <v>#DIV/0!</v>
      </c>
      <c r="N598" s="284">
        <f t="shared" si="48"/>
        <v>0</v>
      </c>
      <c r="O598" s="285">
        <f>IF(K598="nio",0,IF(K598&gt;0,VLOOKUP(G598,'3-Productie normen'!A:K,VLOOKUP(K598,'3-Productie normen'!$B$35:$C$41,2,FALSE),FALSE)))/VLOOKUP(B598,'2-Kosten per locatie'!$A$12:$C$14,3,FALSE)</f>
        <v>0</v>
      </c>
      <c r="P598" s="285">
        <f t="shared" si="49"/>
        <v>0</v>
      </c>
      <c r="Q598" s="286"/>
      <c r="S598" s="287">
        <f t="shared" si="50"/>
        <v>1458</v>
      </c>
    </row>
    <row r="599" spans="1:19" ht="14.1" customHeight="1">
      <c r="A599" s="37">
        <v>599</v>
      </c>
      <c r="B599" s="250" t="s">
        <v>37</v>
      </c>
      <c r="C599" s="250" t="s">
        <v>125</v>
      </c>
      <c r="D599" s="211" t="s">
        <v>692</v>
      </c>
      <c r="E599" s="48" t="s">
        <v>810</v>
      </c>
      <c r="F599" s="398" t="s">
        <v>523</v>
      </c>
      <c r="G599" s="192" t="s">
        <v>48</v>
      </c>
      <c r="H599" s="265" t="s">
        <v>122</v>
      </c>
      <c r="I599" s="281">
        <v>34.700000000000003</v>
      </c>
      <c r="J599" s="282">
        <f t="shared" si="46"/>
        <v>200</v>
      </c>
      <c r="K599" s="288">
        <v>200</v>
      </c>
      <c r="L599" s="283"/>
      <c r="M599" s="284" t="e">
        <f t="shared" si="47"/>
        <v>#DIV/0!</v>
      </c>
      <c r="N599" s="284">
        <f t="shared" si="48"/>
        <v>0</v>
      </c>
      <c r="O599" s="285">
        <f>IF(K599="nio",0,IF(K599&gt;0,VLOOKUP(G599,'3-Productie normen'!A:K,VLOOKUP(K599,'3-Productie normen'!$B$35:$C$41,2,FALSE),FALSE)))/VLOOKUP(B599,'2-Kosten per locatie'!$A$12:$C$14,3,FALSE)</f>
        <v>0</v>
      </c>
      <c r="P599" s="285">
        <f t="shared" si="49"/>
        <v>0</v>
      </c>
      <c r="Q599" s="286"/>
      <c r="S599" s="287">
        <f t="shared" si="50"/>
        <v>6940.0000000000009</v>
      </c>
    </row>
    <row r="600" spans="1:19" ht="14.1" customHeight="1">
      <c r="A600" s="37">
        <v>600</v>
      </c>
      <c r="B600" s="250" t="s">
        <v>37</v>
      </c>
      <c r="C600" s="250" t="s">
        <v>125</v>
      </c>
      <c r="D600" s="211" t="s">
        <v>692</v>
      </c>
      <c r="E600" s="48" t="s">
        <v>811</v>
      </c>
      <c r="F600" s="398" t="s">
        <v>812</v>
      </c>
      <c r="G600" s="265" t="s">
        <v>52</v>
      </c>
      <c r="H600" s="265" t="s">
        <v>122</v>
      </c>
      <c r="I600" s="281">
        <v>9.92</v>
      </c>
      <c r="J600" s="282">
        <f t="shared" si="46"/>
        <v>200</v>
      </c>
      <c r="K600" s="283">
        <v>200</v>
      </c>
      <c r="L600" s="283"/>
      <c r="M600" s="284" t="e">
        <f t="shared" si="47"/>
        <v>#DIV/0!</v>
      </c>
      <c r="N600" s="284">
        <f t="shared" si="48"/>
        <v>0</v>
      </c>
      <c r="O600" s="285">
        <f>IF(K600="nio",0,IF(K600&gt;0,VLOOKUP(G600,'3-Productie normen'!A:K,VLOOKUP(K600,'3-Productie normen'!$B$35:$C$41,2,FALSE),FALSE)))/VLOOKUP(B600,'2-Kosten per locatie'!$A$12:$C$14,3,FALSE)</f>
        <v>0</v>
      </c>
      <c r="P600" s="285">
        <f t="shared" si="49"/>
        <v>0</v>
      </c>
      <c r="Q600" s="286"/>
      <c r="S600" s="287">
        <f t="shared" si="50"/>
        <v>1984</v>
      </c>
    </row>
    <row r="601" spans="1:19" ht="14.1" customHeight="1">
      <c r="A601" s="37">
        <v>601</v>
      </c>
      <c r="B601" s="250" t="s">
        <v>37</v>
      </c>
      <c r="C601" s="250" t="s">
        <v>125</v>
      </c>
      <c r="D601" s="211" t="s">
        <v>692</v>
      </c>
      <c r="E601" s="48" t="s">
        <v>813</v>
      </c>
      <c r="F601" s="398" t="s">
        <v>509</v>
      </c>
      <c r="G601" s="265" t="s">
        <v>52</v>
      </c>
      <c r="H601" s="265" t="s">
        <v>122</v>
      </c>
      <c r="I601" s="281">
        <v>9.92</v>
      </c>
      <c r="J601" s="282">
        <f t="shared" si="46"/>
        <v>200</v>
      </c>
      <c r="K601" s="283">
        <v>200</v>
      </c>
      <c r="L601" s="283"/>
      <c r="M601" s="284" t="e">
        <f t="shared" si="47"/>
        <v>#DIV/0!</v>
      </c>
      <c r="N601" s="284">
        <f t="shared" si="48"/>
        <v>0</v>
      </c>
      <c r="O601" s="285">
        <f>IF(K601="nio",0,IF(K601&gt;0,VLOOKUP(G601,'3-Productie normen'!A:K,VLOOKUP(K601,'3-Productie normen'!$B$35:$C$41,2,FALSE),FALSE)))/VLOOKUP(B601,'2-Kosten per locatie'!$A$12:$C$14,3,FALSE)</f>
        <v>0</v>
      </c>
      <c r="P601" s="285">
        <f t="shared" si="49"/>
        <v>0</v>
      </c>
      <c r="Q601" s="286"/>
      <c r="S601" s="287">
        <f t="shared" si="50"/>
        <v>1984</v>
      </c>
    </row>
    <row r="602" spans="1:19" ht="14.1" customHeight="1">
      <c r="A602" s="37">
        <v>602</v>
      </c>
      <c r="B602" s="250" t="s">
        <v>37</v>
      </c>
      <c r="C602" s="250" t="s">
        <v>125</v>
      </c>
      <c r="D602" s="211" t="s">
        <v>692</v>
      </c>
      <c r="E602" s="48" t="s">
        <v>814</v>
      </c>
      <c r="F602" s="398" t="s">
        <v>103</v>
      </c>
      <c r="G602" s="265" t="s">
        <v>46</v>
      </c>
      <c r="H602" s="265" t="s">
        <v>122</v>
      </c>
      <c r="I602" s="281">
        <v>46.69</v>
      </c>
      <c r="J602" s="282">
        <f t="shared" si="46"/>
        <v>80</v>
      </c>
      <c r="K602" s="283">
        <v>80</v>
      </c>
      <c r="L602" s="283"/>
      <c r="M602" s="284" t="e">
        <f t="shared" si="47"/>
        <v>#DIV/0!</v>
      </c>
      <c r="N602" s="284">
        <f t="shared" si="48"/>
        <v>0</v>
      </c>
      <c r="O602" s="285">
        <f>IF(K602="nio",0,IF(K602&gt;0,VLOOKUP(G602,'3-Productie normen'!A:K,VLOOKUP(K602,'3-Productie normen'!$B$35:$C$41,2,FALSE),FALSE)))/VLOOKUP(B602,'2-Kosten per locatie'!$A$12:$C$14,3,FALSE)</f>
        <v>0</v>
      </c>
      <c r="P602" s="285">
        <f t="shared" si="49"/>
        <v>0</v>
      </c>
      <c r="Q602" s="286"/>
      <c r="S602" s="287">
        <f t="shared" si="50"/>
        <v>3735.2</v>
      </c>
    </row>
    <row r="603" spans="1:19" ht="14.1" customHeight="1">
      <c r="A603" s="37">
        <v>603</v>
      </c>
      <c r="B603" s="250" t="s">
        <v>37</v>
      </c>
      <c r="C603" s="250" t="s">
        <v>125</v>
      </c>
      <c r="D603" s="211" t="s">
        <v>692</v>
      </c>
      <c r="E603" s="48" t="s">
        <v>815</v>
      </c>
      <c r="F603" s="398" t="s">
        <v>467</v>
      </c>
      <c r="G603" s="265" t="s">
        <v>59</v>
      </c>
      <c r="H603" s="265" t="s">
        <v>122</v>
      </c>
      <c r="I603" s="281">
        <v>89.64</v>
      </c>
      <c r="J603" s="282">
        <f t="shared" si="46"/>
        <v>200</v>
      </c>
      <c r="K603" s="283">
        <v>200</v>
      </c>
      <c r="L603" s="283"/>
      <c r="M603" s="284" t="e">
        <f t="shared" si="47"/>
        <v>#DIV/0!</v>
      </c>
      <c r="N603" s="284">
        <f t="shared" si="48"/>
        <v>0</v>
      </c>
      <c r="O603" s="285">
        <f>IF(K603="nio",0,IF(K603&gt;0,VLOOKUP(G603,'3-Productie normen'!A:K,VLOOKUP(K603,'3-Productie normen'!$B$35:$C$41,2,FALSE),FALSE)))/VLOOKUP(B603,'2-Kosten per locatie'!$A$12:$C$14,3,FALSE)</f>
        <v>0</v>
      </c>
      <c r="P603" s="285">
        <f t="shared" si="49"/>
        <v>0</v>
      </c>
      <c r="Q603" s="286"/>
      <c r="S603" s="287">
        <f t="shared" si="50"/>
        <v>17928</v>
      </c>
    </row>
    <row r="604" spans="1:19" ht="14.1" customHeight="1">
      <c r="A604" s="37">
        <v>604</v>
      </c>
      <c r="B604" s="250" t="s">
        <v>37</v>
      </c>
      <c r="C604" s="250" t="s">
        <v>125</v>
      </c>
      <c r="D604" s="211" t="s">
        <v>692</v>
      </c>
      <c r="E604" s="48" t="s">
        <v>816</v>
      </c>
      <c r="F604" s="398" t="s">
        <v>469</v>
      </c>
      <c r="G604" s="265" t="s">
        <v>59</v>
      </c>
      <c r="H604" s="265" t="s">
        <v>122</v>
      </c>
      <c r="I604" s="281">
        <v>67.02</v>
      </c>
      <c r="J604" s="282">
        <f t="shared" si="46"/>
        <v>200</v>
      </c>
      <c r="K604" s="283">
        <v>200</v>
      </c>
      <c r="L604" s="283"/>
      <c r="M604" s="284" t="e">
        <f t="shared" si="47"/>
        <v>#DIV/0!</v>
      </c>
      <c r="N604" s="284">
        <f t="shared" si="48"/>
        <v>0</v>
      </c>
      <c r="O604" s="285">
        <f>IF(K604="nio",0,IF(K604&gt;0,VLOOKUP(G604,'3-Productie normen'!A:K,VLOOKUP(K604,'3-Productie normen'!$B$35:$C$41,2,FALSE),FALSE)))/VLOOKUP(B604,'2-Kosten per locatie'!$A$12:$C$14,3,FALSE)</f>
        <v>0</v>
      </c>
      <c r="P604" s="285">
        <f t="shared" si="49"/>
        <v>0</v>
      </c>
      <c r="Q604" s="286"/>
      <c r="S604" s="287">
        <f t="shared" si="50"/>
        <v>13404</v>
      </c>
    </row>
    <row r="605" spans="1:19" ht="14.1" customHeight="1">
      <c r="A605" s="37">
        <v>605</v>
      </c>
      <c r="B605" s="250" t="s">
        <v>37</v>
      </c>
      <c r="C605" s="250" t="s">
        <v>125</v>
      </c>
      <c r="D605" s="211" t="s">
        <v>692</v>
      </c>
      <c r="E605" s="48" t="s">
        <v>817</v>
      </c>
      <c r="F605" s="398" t="s">
        <v>258</v>
      </c>
      <c r="G605" s="265" t="s">
        <v>47</v>
      </c>
      <c r="H605" s="265" t="s">
        <v>192</v>
      </c>
      <c r="I605" s="281">
        <v>9.92</v>
      </c>
      <c r="J605" s="282">
        <f t="shared" si="46"/>
        <v>400</v>
      </c>
      <c r="K605" s="283">
        <v>200</v>
      </c>
      <c r="L605" s="283">
        <v>200</v>
      </c>
      <c r="M605" s="284" t="e">
        <f t="shared" si="47"/>
        <v>#DIV/0!</v>
      </c>
      <c r="N605" s="284" t="e">
        <f t="shared" si="48"/>
        <v>#DIV/0!</v>
      </c>
      <c r="O605" s="285">
        <f>IF(K605="nio",0,IF(K605&gt;0,VLOOKUP(G605,'3-Productie normen'!A:K,VLOOKUP(K605,'3-Productie normen'!$B$35:$C$41,2,FALSE),FALSE)))/VLOOKUP(B605,'2-Kosten per locatie'!$A$12:$C$14,3,FALSE)</f>
        <v>0</v>
      </c>
      <c r="P605" s="285">
        <f t="shared" si="49"/>
        <v>0</v>
      </c>
      <c r="Q605" s="286"/>
      <c r="S605" s="287">
        <f t="shared" si="50"/>
        <v>3968</v>
      </c>
    </row>
    <row r="606" spans="1:19" ht="14.1" customHeight="1">
      <c r="A606" s="37">
        <v>606</v>
      </c>
      <c r="B606" s="250" t="s">
        <v>37</v>
      </c>
      <c r="C606" s="250" t="s">
        <v>125</v>
      </c>
      <c r="D606" s="211" t="s">
        <v>692</v>
      </c>
      <c r="E606" s="48" t="s">
        <v>818</v>
      </c>
      <c r="F606" s="398" t="s">
        <v>191</v>
      </c>
      <c r="G606" s="265" t="s">
        <v>47</v>
      </c>
      <c r="H606" s="265" t="s">
        <v>192</v>
      </c>
      <c r="I606" s="281">
        <v>9.48</v>
      </c>
      <c r="J606" s="282">
        <f t="shared" si="46"/>
        <v>400</v>
      </c>
      <c r="K606" s="283">
        <v>200</v>
      </c>
      <c r="L606" s="283">
        <v>200</v>
      </c>
      <c r="M606" s="284" t="e">
        <f t="shared" si="47"/>
        <v>#DIV/0!</v>
      </c>
      <c r="N606" s="284" t="e">
        <f t="shared" si="48"/>
        <v>#DIV/0!</v>
      </c>
      <c r="O606" s="285">
        <f>IF(K606="nio",0,IF(K606&gt;0,VLOOKUP(G606,'3-Productie normen'!A:K,VLOOKUP(K606,'3-Productie normen'!$B$35:$C$41,2,FALSE),FALSE)))/VLOOKUP(B606,'2-Kosten per locatie'!$A$12:$C$14,3,FALSE)</f>
        <v>0</v>
      </c>
      <c r="P606" s="285">
        <f t="shared" si="49"/>
        <v>0</v>
      </c>
      <c r="Q606" s="286"/>
      <c r="S606" s="287">
        <f t="shared" si="50"/>
        <v>3792</v>
      </c>
    </row>
    <row r="607" spans="1:19" ht="14.1" customHeight="1">
      <c r="A607" s="37">
        <v>607</v>
      </c>
      <c r="B607" s="250" t="s">
        <v>37</v>
      </c>
      <c r="C607" s="250" t="s">
        <v>125</v>
      </c>
      <c r="D607" s="211" t="s">
        <v>692</v>
      </c>
      <c r="E607" s="48" t="s">
        <v>819</v>
      </c>
      <c r="F607" s="398" t="s">
        <v>264</v>
      </c>
      <c r="G607" s="265" t="s">
        <v>47</v>
      </c>
      <c r="H607" s="265" t="s">
        <v>192</v>
      </c>
      <c r="I607" s="281">
        <v>3.73</v>
      </c>
      <c r="J607" s="282">
        <f t="shared" si="46"/>
        <v>400</v>
      </c>
      <c r="K607" s="283">
        <v>200</v>
      </c>
      <c r="L607" s="283">
        <v>200</v>
      </c>
      <c r="M607" s="284" t="e">
        <f t="shared" si="47"/>
        <v>#DIV/0!</v>
      </c>
      <c r="N607" s="284" t="e">
        <f t="shared" si="48"/>
        <v>#DIV/0!</v>
      </c>
      <c r="O607" s="285">
        <f>IF(K607="nio",0,IF(K607&gt;0,VLOOKUP(G607,'3-Productie normen'!A:K,VLOOKUP(K607,'3-Productie normen'!$B$35:$C$41,2,FALSE),FALSE)))/VLOOKUP(B607,'2-Kosten per locatie'!$A$12:$C$14,3,FALSE)</f>
        <v>0</v>
      </c>
      <c r="P607" s="285">
        <f t="shared" si="49"/>
        <v>0</v>
      </c>
      <c r="Q607" s="286"/>
      <c r="S607" s="287">
        <f t="shared" si="50"/>
        <v>1492</v>
      </c>
    </row>
    <row r="608" spans="1:19" ht="14.1" customHeight="1">
      <c r="A608" s="37">
        <v>608</v>
      </c>
      <c r="B608" s="250" t="s">
        <v>37</v>
      </c>
      <c r="C608" s="250" t="s">
        <v>125</v>
      </c>
      <c r="D608" s="211" t="s">
        <v>692</v>
      </c>
      <c r="E608" s="48" t="s">
        <v>820</v>
      </c>
      <c r="F608" s="398" t="s">
        <v>111</v>
      </c>
      <c r="G608" s="192" t="s">
        <v>64</v>
      </c>
      <c r="H608" s="265" t="s">
        <v>124</v>
      </c>
      <c r="I608" s="281">
        <v>3.54</v>
      </c>
      <c r="J608" s="282">
        <f t="shared" si="46"/>
        <v>0</v>
      </c>
      <c r="K608" s="288" t="s">
        <v>98</v>
      </c>
      <c r="L608" s="283"/>
      <c r="M608" s="284">
        <f t="shared" si="47"/>
        <v>0</v>
      </c>
      <c r="N608" s="284">
        <f t="shared" si="48"/>
        <v>0</v>
      </c>
      <c r="O608" s="285">
        <f>IF(K608="nio",0,IF(K608&gt;0,VLOOKUP(G608,'3-Productie normen'!A:K,VLOOKUP(K608,'3-Productie normen'!$B$35:$C$41,2,FALSE),FALSE)))/VLOOKUP(B608,'2-Kosten per locatie'!$A$12:$C$14,3,FALSE)</f>
        <v>0</v>
      </c>
      <c r="P608" s="285">
        <f t="shared" si="49"/>
        <v>0</v>
      </c>
      <c r="Q608" s="286"/>
      <c r="S608" s="287">
        <f t="shared" si="50"/>
        <v>0</v>
      </c>
    </row>
    <row r="609" spans="1:19" ht="14.1" customHeight="1">
      <c r="A609" s="37">
        <v>609</v>
      </c>
      <c r="B609" s="250" t="s">
        <v>37</v>
      </c>
      <c r="C609" s="250" t="s">
        <v>125</v>
      </c>
      <c r="D609" s="211" t="s">
        <v>692</v>
      </c>
      <c r="E609" s="48" t="s">
        <v>821</v>
      </c>
      <c r="F609" s="398" t="s">
        <v>107</v>
      </c>
      <c r="G609" s="192" t="s">
        <v>64</v>
      </c>
      <c r="H609" s="265" t="s">
        <v>124</v>
      </c>
      <c r="I609" s="281">
        <v>11.27</v>
      </c>
      <c r="J609" s="282">
        <f t="shared" ref="J609:J614" si="51">SUM(K609:L609)</f>
        <v>0</v>
      </c>
      <c r="K609" s="288" t="s">
        <v>98</v>
      </c>
      <c r="L609" s="283"/>
      <c r="M609" s="284">
        <f t="shared" ref="M609:M614" si="52">IF(K609="nio",0,IF(K609&gt;0,K609*I609/O609,0))</f>
        <v>0</v>
      </c>
      <c r="N609" s="284">
        <f t="shared" ref="N609:N614" si="53">IF(L609&gt;0,L609*I609/P609,0)</f>
        <v>0</v>
      </c>
      <c r="O609" s="285">
        <f>IF(K609="nio",0,IF(K609&gt;0,VLOOKUP(G609,'3-Productie normen'!A:K,VLOOKUP(K609,'3-Productie normen'!$B$35:$C$41,2,FALSE),FALSE)))/VLOOKUP(B609,'2-Kosten per locatie'!$A$12:$C$14,3,FALSE)</f>
        <v>0</v>
      </c>
      <c r="P609" s="285">
        <f t="shared" ref="P609:P614" si="54">IF(L609&gt;0,O609*$P$8,0)</f>
        <v>0</v>
      </c>
      <c r="Q609" s="286"/>
      <c r="S609" s="287">
        <f t="shared" si="50"/>
        <v>0</v>
      </c>
    </row>
    <row r="610" spans="1:19" ht="14.1" customHeight="1">
      <c r="A610" s="37">
        <v>610</v>
      </c>
      <c r="B610" s="250" t="s">
        <v>37</v>
      </c>
      <c r="C610" s="250" t="s">
        <v>125</v>
      </c>
      <c r="D610" s="211" t="s">
        <v>692</v>
      </c>
      <c r="E610" s="48" t="s">
        <v>822</v>
      </c>
      <c r="F610" s="398" t="s">
        <v>282</v>
      </c>
      <c r="G610" s="265" t="s">
        <v>48</v>
      </c>
      <c r="H610" s="265" t="s">
        <v>122</v>
      </c>
      <c r="I610" s="281">
        <v>237.9</v>
      </c>
      <c r="J610" s="282">
        <f t="shared" si="51"/>
        <v>200</v>
      </c>
      <c r="K610" s="283">
        <v>200</v>
      </c>
      <c r="L610" s="283"/>
      <c r="M610" s="284" t="e">
        <f t="shared" si="52"/>
        <v>#DIV/0!</v>
      </c>
      <c r="N610" s="284">
        <f t="shared" si="53"/>
        <v>0</v>
      </c>
      <c r="O610" s="285">
        <f>IF(K610="nio",0,IF(K610&gt;0,VLOOKUP(G610,'3-Productie normen'!A:K,VLOOKUP(K610,'3-Productie normen'!$B$35:$C$41,2,FALSE),FALSE)))/VLOOKUP(B610,'2-Kosten per locatie'!$A$12:$C$14,3,FALSE)</f>
        <v>0</v>
      </c>
      <c r="P610" s="285">
        <f t="shared" si="54"/>
        <v>0</v>
      </c>
      <c r="Q610" s="286"/>
      <c r="S610" s="287">
        <f t="shared" si="50"/>
        <v>47580</v>
      </c>
    </row>
    <row r="611" spans="1:19" ht="14.1" customHeight="1">
      <c r="A611" s="37">
        <v>611</v>
      </c>
      <c r="B611" s="250" t="s">
        <v>37</v>
      </c>
      <c r="C611" s="250" t="s">
        <v>125</v>
      </c>
      <c r="D611" s="211" t="s">
        <v>692</v>
      </c>
      <c r="E611" s="48" t="s">
        <v>823</v>
      </c>
      <c r="F611" s="398" t="s">
        <v>282</v>
      </c>
      <c r="G611" s="265" t="s">
        <v>48</v>
      </c>
      <c r="H611" s="265" t="s">
        <v>122</v>
      </c>
      <c r="I611" s="281">
        <v>14.83</v>
      </c>
      <c r="J611" s="282">
        <f t="shared" si="51"/>
        <v>200</v>
      </c>
      <c r="K611" s="283">
        <v>200</v>
      </c>
      <c r="L611" s="283"/>
      <c r="M611" s="284" t="e">
        <f t="shared" si="52"/>
        <v>#DIV/0!</v>
      </c>
      <c r="N611" s="284">
        <f t="shared" si="53"/>
        <v>0</v>
      </c>
      <c r="O611" s="285">
        <f>IF(K611="nio",0,IF(K611&gt;0,VLOOKUP(G611,'3-Productie normen'!A:K,VLOOKUP(K611,'3-Productie normen'!$B$35:$C$41,2,FALSE),FALSE)))/VLOOKUP(B611,'2-Kosten per locatie'!$A$12:$C$14,3,FALSE)</f>
        <v>0</v>
      </c>
      <c r="P611" s="285">
        <f t="shared" si="54"/>
        <v>0</v>
      </c>
      <c r="Q611" s="286"/>
      <c r="S611" s="287">
        <f t="shared" si="50"/>
        <v>2966</v>
      </c>
    </row>
    <row r="612" spans="1:19" ht="14.1" customHeight="1">
      <c r="A612" s="37">
        <v>612</v>
      </c>
      <c r="B612" s="250" t="s">
        <v>37</v>
      </c>
      <c r="C612" s="250" t="s">
        <v>125</v>
      </c>
      <c r="D612" s="211" t="s">
        <v>692</v>
      </c>
      <c r="E612" s="48" t="s">
        <v>824</v>
      </c>
      <c r="F612" s="398" t="s">
        <v>118</v>
      </c>
      <c r="G612" s="265" t="s">
        <v>57</v>
      </c>
      <c r="H612" s="265" t="s">
        <v>124</v>
      </c>
      <c r="I612" s="281">
        <v>12.74</v>
      </c>
      <c r="J612" s="282">
        <f t="shared" si="51"/>
        <v>200</v>
      </c>
      <c r="K612" s="283">
        <v>200</v>
      </c>
      <c r="L612" s="283"/>
      <c r="M612" s="284" t="e">
        <f t="shared" si="52"/>
        <v>#DIV/0!</v>
      </c>
      <c r="N612" s="284">
        <f t="shared" si="53"/>
        <v>0</v>
      </c>
      <c r="O612" s="285">
        <f>IF(K612="nio",0,IF(K612&gt;0,VLOOKUP(G612,'3-Productie normen'!A:K,VLOOKUP(K612,'3-Productie normen'!$B$35:$C$41,2,FALSE),FALSE)))/VLOOKUP(B612,'2-Kosten per locatie'!$A$12:$C$14,3,FALSE)</f>
        <v>0</v>
      </c>
      <c r="P612" s="285">
        <f t="shared" si="54"/>
        <v>0</v>
      </c>
      <c r="Q612" s="286"/>
      <c r="S612" s="287">
        <f t="shared" si="50"/>
        <v>2548</v>
      </c>
    </row>
    <row r="613" spans="1:19" ht="14.1" customHeight="1">
      <c r="A613" s="37">
        <v>613</v>
      </c>
      <c r="B613" s="250" t="s">
        <v>37</v>
      </c>
      <c r="C613" s="250" t="s">
        <v>125</v>
      </c>
      <c r="D613" s="211" t="s">
        <v>692</v>
      </c>
      <c r="E613" s="48" t="s">
        <v>825</v>
      </c>
      <c r="F613" s="398" t="s">
        <v>118</v>
      </c>
      <c r="G613" s="265" t="s">
        <v>57</v>
      </c>
      <c r="H613" s="265" t="s">
        <v>124</v>
      </c>
      <c r="I613" s="281">
        <v>10.63</v>
      </c>
      <c r="J613" s="282">
        <f t="shared" si="51"/>
        <v>200</v>
      </c>
      <c r="K613" s="283">
        <v>200</v>
      </c>
      <c r="L613" s="283"/>
      <c r="M613" s="284" t="e">
        <f t="shared" si="52"/>
        <v>#DIV/0!</v>
      </c>
      <c r="N613" s="284">
        <f t="shared" si="53"/>
        <v>0</v>
      </c>
      <c r="O613" s="285">
        <f>IF(K613="nio",0,IF(K613&gt;0,VLOOKUP(G613,'3-Productie normen'!A:K,VLOOKUP(K613,'3-Productie normen'!$B$35:$C$41,2,FALSE),FALSE)))/VLOOKUP(B613,'2-Kosten per locatie'!$A$12:$C$14,3,FALSE)</f>
        <v>0</v>
      </c>
      <c r="P613" s="285">
        <f t="shared" si="54"/>
        <v>0</v>
      </c>
      <c r="Q613" s="286"/>
      <c r="S613" s="287">
        <f t="shared" si="50"/>
        <v>2126</v>
      </c>
    </row>
    <row r="614" spans="1:19" ht="14.1" customHeight="1">
      <c r="A614" s="37">
        <v>614</v>
      </c>
      <c r="B614" s="250" t="s">
        <v>37</v>
      </c>
      <c r="C614" s="250" t="s">
        <v>125</v>
      </c>
      <c r="D614" s="211" t="s">
        <v>692</v>
      </c>
      <c r="E614" s="48" t="s">
        <v>826</v>
      </c>
      <c r="F614" s="398" t="s">
        <v>297</v>
      </c>
      <c r="G614" s="192" t="s">
        <v>64</v>
      </c>
      <c r="H614" s="265" t="s">
        <v>298</v>
      </c>
      <c r="I614" s="281">
        <v>12.6</v>
      </c>
      <c r="J614" s="282">
        <f t="shared" si="51"/>
        <v>0</v>
      </c>
      <c r="K614" s="288" t="s">
        <v>98</v>
      </c>
      <c r="L614" s="283"/>
      <c r="M614" s="284">
        <f t="shared" si="52"/>
        <v>0</v>
      </c>
      <c r="N614" s="284">
        <f t="shared" si="53"/>
        <v>0</v>
      </c>
      <c r="O614" s="285">
        <f>IF(K614="nio",0,IF(K614&gt;0,VLOOKUP(G614,'3-Productie normen'!A:K,VLOOKUP(K614,'3-Productie normen'!$B$35:$C$41,2,FALSE),FALSE)))/VLOOKUP(B614,'2-Kosten per locatie'!$A$12:$C$14,3,FALSE)</f>
        <v>0</v>
      </c>
      <c r="P614" s="285">
        <f t="shared" si="54"/>
        <v>0</v>
      </c>
      <c r="Q614" s="286"/>
      <c r="S614" s="287">
        <f t="shared" si="50"/>
        <v>0</v>
      </c>
    </row>
    <row r="615" spans="1:19" ht="14.1" customHeight="1">
      <c r="A615" s="37">
        <v>615</v>
      </c>
      <c r="B615" s="250" t="s">
        <v>37</v>
      </c>
      <c r="C615" s="250" t="s">
        <v>125</v>
      </c>
      <c r="D615" s="211" t="s">
        <v>96</v>
      </c>
      <c r="E615" s="48"/>
      <c r="F615" s="398" t="s">
        <v>827</v>
      </c>
      <c r="G615" s="192" t="s">
        <v>63</v>
      </c>
      <c r="H615" s="265" t="s">
        <v>102</v>
      </c>
      <c r="I615" s="281">
        <v>50</v>
      </c>
      <c r="J615" s="282">
        <f t="shared" ref="J615" si="55">SUM(K615:L615)</f>
        <v>200</v>
      </c>
      <c r="K615" s="283">
        <v>200</v>
      </c>
      <c r="L615" s="283"/>
      <c r="M615" s="284" t="e">
        <f t="shared" ref="M615" si="56">IF(K615="nio",0,IF(K615&gt;0,K615*I615/O615,0))</f>
        <v>#DIV/0!</v>
      </c>
      <c r="N615" s="284">
        <f t="shared" ref="N615" si="57">IF(L615&gt;0,L615*I615/P615,0)</f>
        <v>0</v>
      </c>
      <c r="O615" s="285">
        <f>IF(K615="nio",0,IF(K615&gt;0,VLOOKUP(G615,'3-Productie normen'!A:K,VLOOKUP(K615,'3-Productie normen'!$B$35:$C$41,2,FALSE),FALSE)))/VLOOKUP(B615,'2-Kosten per locatie'!$A$12:$C$14,3,FALSE)</f>
        <v>0</v>
      </c>
      <c r="P615" s="285">
        <f t="shared" ref="P615" si="58">IF(L615&gt;0,O615*$P$8,0)</f>
        <v>0</v>
      </c>
      <c r="Q615" s="286"/>
      <c r="S615" s="287">
        <f t="shared" ref="S615" si="59">J615*I615</f>
        <v>10000</v>
      </c>
    </row>
    <row r="616" spans="1:19" ht="14.1" customHeight="1">
      <c r="A616" s="37"/>
      <c r="B616"/>
      <c r="C616"/>
      <c r="D616"/>
      <c r="E616"/>
      <c r="F616"/>
      <c r="G616"/>
      <c r="H616"/>
      <c r="I616"/>
      <c r="J616"/>
      <c r="K616" s="240"/>
      <c r="L616"/>
      <c r="M616"/>
      <c r="N616"/>
      <c r="O616"/>
      <c r="P616"/>
      <c r="Q616"/>
    </row>
    <row r="617" spans="1:19" ht="14.1" customHeight="1">
      <c r="A617" s="37"/>
      <c r="B617"/>
      <c r="C617"/>
      <c r="D617"/>
      <c r="E617"/>
      <c r="F617"/>
      <c r="G617"/>
      <c r="H617"/>
      <c r="I617"/>
      <c r="J617"/>
      <c r="K617" s="240"/>
      <c r="L617"/>
      <c r="M617"/>
      <c r="N617"/>
      <c r="O617"/>
      <c r="P617"/>
      <c r="Q617"/>
    </row>
    <row r="618" spans="1:19" ht="14.1" customHeight="1">
      <c r="A618" s="37"/>
      <c r="B618"/>
      <c r="C618"/>
      <c r="D618"/>
      <c r="E618"/>
      <c r="F618"/>
      <c r="G618"/>
      <c r="H618"/>
      <c r="I618"/>
      <c r="J618"/>
      <c r="K618" s="240"/>
      <c r="L618"/>
      <c r="M618"/>
      <c r="N618"/>
      <c r="O618"/>
      <c r="P618"/>
      <c r="Q618"/>
    </row>
    <row r="619" spans="1:19" ht="14.1" customHeight="1">
      <c r="A619" s="37"/>
      <c r="B619"/>
      <c r="C619"/>
      <c r="D619"/>
      <c r="E619"/>
      <c r="F619"/>
      <c r="G619"/>
      <c r="H619"/>
      <c r="I619"/>
      <c r="J619"/>
      <c r="K619" s="240"/>
      <c r="L619"/>
      <c r="M619"/>
      <c r="N619"/>
      <c r="O619"/>
      <c r="P619"/>
      <c r="Q619"/>
    </row>
    <row r="620" spans="1:19" ht="14.1" customHeight="1">
      <c r="A620" s="37"/>
      <c r="B620"/>
      <c r="C620"/>
      <c r="D620"/>
      <c r="E620"/>
      <c r="F620"/>
      <c r="G620"/>
      <c r="H620"/>
      <c r="I620"/>
      <c r="J620"/>
      <c r="K620" s="240"/>
      <c r="L620"/>
      <c r="M620"/>
      <c r="N620"/>
      <c r="O620"/>
      <c r="P620"/>
      <c r="Q620"/>
    </row>
    <row r="621" spans="1:19" ht="14.1" customHeight="1">
      <c r="A621" s="37"/>
      <c r="B621"/>
      <c r="C621"/>
      <c r="D621"/>
      <c r="E621"/>
      <c r="F621"/>
      <c r="G621"/>
      <c r="H621"/>
      <c r="I621"/>
      <c r="J621"/>
      <c r="K621" s="240"/>
      <c r="L621"/>
      <c r="M621"/>
      <c r="N621"/>
      <c r="O621"/>
      <c r="P621"/>
      <c r="Q621"/>
    </row>
    <row r="622" spans="1:19" ht="14.1" customHeight="1">
      <c r="A622" s="37"/>
      <c r="B622"/>
      <c r="C622"/>
      <c r="D622"/>
      <c r="E622"/>
      <c r="F622"/>
      <c r="G622"/>
      <c r="H622"/>
      <c r="I622"/>
      <c r="J622"/>
      <c r="K622" s="240"/>
      <c r="L622"/>
      <c r="M622"/>
      <c r="N622"/>
      <c r="O622"/>
      <c r="P622"/>
      <c r="Q622"/>
    </row>
    <row r="623" spans="1:19" ht="14.1" customHeight="1">
      <c r="A623" s="37"/>
      <c r="B623"/>
      <c r="C623"/>
      <c r="D623"/>
      <c r="E623"/>
      <c r="F623"/>
      <c r="G623"/>
      <c r="H623"/>
      <c r="I623"/>
      <c r="J623"/>
      <c r="K623" s="240"/>
      <c r="L623"/>
      <c r="M623"/>
      <c r="N623"/>
      <c r="O623"/>
      <c r="P623"/>
      <c r="Q623"/>
    </row>
    <row r="624" spans="1:19" ht="14.1" customHeight="1">
      <c r="A624" s="37"/>
      <c r="B624"/>
      <c r="C624"/>
      <c r="D624"/>
      <c r="E624"/>
      <c r="F624"/>
      <c r="G624"/>
      <c r="H624"/>
      <c r="I624"/>
      <c r="J624"/>
      <c r="K624" s="240"/>
      <c r="L624"/>
      <c r="M624"/>
      <c r="N624"/>
      <c r="O624"/>
      <c r="P624"/>
      <c r="Q624"/>
    </row>
    <row r="625" spans="1:17" ht="14.1" customHeight="1">
      <c r="A625" s="37"/>
      <c r="B625"/>
      <c r="C625"/>
      <c r="D625"/>
      <c r="E625"/>
      <c r="F625"/>
      <c r="G625"/>
      <c r="H625"/>
      <c r="I625"/>
      <c r="J625"/>
      <c r="K625" s="240"/>
      <c r="L625"/>
      <c r="M625"/>
      <c r="N625"/>
      <c r="O625"/>
      <c r="P625"/>
      <c r="Q625"/>
    </row>
    <row r="626" spans="1:17" ht="14.1" customHeight="1">
      <c r="A626" s="37"/>
      <c r="B626"/>
      <c r="C626"/>
      <c r="D626"/>
      <c r="E626"/>
      <c r="F626"/>
      <c r="G626"/>
      <c r="H626"/>
      <c r="I626"/>
      <c r="J626"/>
      <c r="K626" s="240"/>
      <c r="L626"/>
      <c r="M626"/>
      <c r="N626"/>
      <c r="O626"/>
      <c r="P626"/>
      <c r="Q626"/>
    </row>
    <row r="627" spans="1:17" ht="14.1" customHeight="1">
      <c r="A627" s="37"/>
      <c r="B627"/>
      <c r="C627"/>
      <c r="D627"/>
      <c r="E627"/>
      <c r="F627"/>
      <c r="G627"/>
      <c r="H627"/>
      <c r="I627"/>
      <c r="J627"/>
      <c r="K627" s="240"/>
      <c r="L627"/>
      <c r="M627"/>
      <c r="N627"/>
      <c r="O627"/>
      <c r="P627"/>
      <c r="Q627"/>
    </row>
    <row r="628" spans="1:17" ht="14.1" customHeight="1">
      <c r="A628" s="37"/>
      <c r="B628"/>
      <c r="C628"/>
      <c r="D628"/>
      <c r="E628"/>
      <c r="F628"/>
      <c r="G628"/>
      <c r="H628"/>
      <c r="I628"/>
      <c r="J628"/>
      <c r="K628" s="240"/>
      <c r="L628"/>
      <c r="M628"/>
      <c r="N628"/>
      <c r="O628"/>
      <c r="P628"/>
      <c r="Q628"/>
    </row>
    <row r="629" spans="1:17" ht="14.1" customHeight="1">
      <c r="A629" s="37"/>
      <c r="B629"/>
      <c r="C629"/>
      <c r="D629"/>
      <c r="E629"/>
      <c r="F629"/>
      <c r="G629"/>
      <c r="H629"/>
      <c r="I629"/>
      <c r="J629"/>
      <c r="K629" s="240"/>
      <c r="L629"/>
      <c r="M629"/>
      <c r="N629"/>
      <c r="O629"/>
      <c r="P629"/>
      <c r="Q629"/>
    </row>
    <row r="630" spans="1:17" ht="14.1" customHeight="1">
      <c r="A630" s="37"/>
      <c r="B630"/>
      <c r="C630"/>
      <c r="D630"/>
      <c r="E630"/>
      <c r="F630"/>
      <c r="G630"/>
      <c r="H630"/>
      <c r="I630"/>
      <c r="J630"/>
      <c r="K630" s="240"/>
      <c r="L630"/>
      <c r="M630"/>
      <c r="N630"/>
      <c r="O630"/>
      <c r="P630"/>
      <c r="Q630"/>
    </row>
    <row r="631" spans="1:17" ht="14.1" customHeight="1">
      <c r="A631" s="37"/>
      <c r="B631"/>
      <c r="C631"/>
      <c r="D631"/>
      <c r="E631"/>
      <c r="F631"/>
      <c r="G631"/>
      <c r="H631"/>
      <c r="I631"/>
      <c r="J631"/>
      <c r="K631" s="240"/>
      <c r="L631"/>
      <c r="M631"/>
      <c r="N631"/>
      <c r="O631"/>
      <c r="P631"/>
      <c r="Q631"/>
    </row>
    <row r="632" spans="1:17" ht="14.1" customHeight="1">
      <c r="A632" s="37"/>
      <c r="B632"/>
      <c r="C632"/>
      <c r="D632"/>
      <c r="E632"/>
      <c r="F632"/>
      <c r="G632"/>
      <c r="H632"/>
      <c r="I632"/>
      <c r="J632"/>
      <c r="K632" s="240"/>
      <c r="L632"/>
      <c r="M632"/>
      <c r="N632"/>
      <c r="O632"/>
      <c r="P632"/>
      <c r="Q632"/>
    </row>
    <row r="633" spans="1:17" ht="14.1" customHeight="1">
      <c r="A633" s="37"/>
      <c r="B633"/>
      <c r="C633"/>
      <c r="D633"/>
      <c r="E633"/>
      <c r="F633"/>
      <c r="G633"/>
      <c r="H633"/>
      <c r="I633"/>
      <c r="J633"/>
      <c r="K633" s="240"/>
      <c r="L633"/>
      <c r="M633"/>
      <c r="N633"/>
      <c r="O633"/>
      <c r="P633"/>
      <c r="Q633"/>
    </row>
    <row r="634" spans="1:17" ht="14.1" customHeight="1">
      <c r="A634" s="37"/>
      <c r="B634"/>
      <c r="C634"/>
      <c r="D634"/>
      <c r="E634"/>
      <c r="F634"/>
      <c r="G634"/>
      <c r="H634"/>
      <c r="I634"/>
      <c r="J634"/>
      <c r="K634" s="240"/>
      <c r="L634"/>
      <c r="M634"/>
      <c r="N634"/>
      <c r="O634"/>
      <c r="P634"/>
      <c r="Q634"/>
    </row>
    <row r="635" spans="1:17" ht="14.1" customHeight="1">
      <c r="A635" s="37"/>
      <c r="B635"/>
      <c r="C635"/>
      <c r="D635"/>
      <c r="E635"/>
      <c r="F635"/>
      <c r="G635"/>
      <c r="H635"/>
      <c r="I635"/>
      <c r="J635"/>
      <c r="K635" s="240"/>
      <c r="L635"/>
      <c r="M635"/>
      <c r="N635"/>
      <c r="O635"/>
      <c r="P635"/>
      <c r="Q635"/>
    </row>
    <row r="636" spans="1:17" ht="14.1" customHeight="1">
      <c r="A636" s="37"/>
      <c r="B636"/>
      <c r="C636"/>
      <c r="D636"/>
      <c r="E636"/>
      <c r="F636"/>
      <c r="G636"/>
      <c r="H636"/>
      <c r="I636"/>
      <c r="J636"/>
      <c r="K636" s="240"/>
      <c r="L636"/>
      <c r="M636"/>
      <c r="N636"/>
      <c r="O636"/>
      <c r="P636"/>
      <c r="Q636"/>
    </row>
    <row r="637" spans="1:17" ht="14.1" customHeight="1">
      <c r="A637" s="37"/>
      <c r="B637"/>
      <c r="C637"/>
      <c r="D637"/>
      <c r="E637"/>
      <c r="F637"/>
      <c r="G637"/>
      <c r="H637"/>
      <c r="I637"/>
      <c r="J637"/>
      <c r="K637" s="240"/>
      <c r="L637"/>
      <c r="M637"/>
      <c r="N637"/>
      <c r="O637"/>
      <c r="P637"/>
      <c r="Q637"/>
    </row>
    <row r="638" spans="1:17" ht="14.1" customHeight="1">
      <c r="A638" s="37"/>
      <c r="B638"/>
      <c r="C638"/>
      <c r="D638"/>
      <c r="E638"/>
      <c r="F638"/>
      <c r="G638"/>
      <c r="H638"/>
      <c r="I638"/>
      <c r="J638"/>
      <c r="K638" s="240"/>
      <c r="L638"/>
      <c r="M638"/>
      <c r="N638"/>
      <c r="O638"/>
      <c r="P638"/>
      <c r="Q638"/>
    </row>
    <row r="639" spans="1:17" ht="14.1" customHeight="1">
      <c r="A639" s="37"/>
      <c r="B639"/>
      <c r="C639"/>
      <c r="D639"/>
      <c r="E639"/>
      <c r="F639"/>
      <c r="G639"/>
      <c r="H639"/>
      <c r="I639"/>
      <c r="J639"/>
      <c r="K639" s="240"/>
      <c r="L639"/>
      <c r="M639"/>
      <c r="N639"/>
      <c r="O639"/>
      <c r="P639"/>
      <c r="Q639"/>
    </row>
    <row r="640" spans="1:17" ht="14.1" customHeight="1">
      <c r="A640" s="37"/>
      <c r="B640"/>
      <c r="C640"/>
      <c r="D640"/>
      <c r="E640"/>
      <c r="F640"/>
      <c r="G640"/>
      <c r="H640"/>
      <c r="I640"/>
      <c r="J640"/>
      <c r="K640" s="240"/>
      <c r="L640"/>
      <c r="M640"/>
      <c r="N640"/>
      <c r="O640"/>
      <c r="P640"/>
      <c r="Q640"/>
    </row>
    <row r="641" spans="1:17" ht="14.1" customHeight="1">
      <c r="A641" s="37"/>
      <c r="B641"/>
      <c r="C641"/>
      <c r="D641"/>
      <c r="E641"/>
      <c r="F641"/>
      <c r="G641"/>
      <c r="H641"/>
      <c r="I641"/>
      <c r="J641"/>
      <c r="K641" s="240"/>
      <c r="L641"/>
      <c r="M641"/>
      <c r="N641"/>
      <c r="O641"/>
      <c r="P641"/>
      <c r="Q641"/>
    </row>
    <row r="642" spans="1:17" ht="14.1" customHeight="1">
      <c r="A642" s="37"/>
      <c r="B642"/>
      <c r="C642"/>
      <c r="D642"/>
      <c r="E642"/>
      <c r="F642"/>
      <c r="G642"/>
      <c r="H642"/>
      <c r="I642"/>
      <c r="J642"/>
      <c r="K642" s="240"/>
      <c r="L642"/>
      <c r="M642"/>
      <c r="N642"/>
      <c r="O642"/>
      <c r="P642"/>
      <c r="Q642"/>
    </row>
    <row r="643" spans="1:17" ht="14.1" customHeight="1">
      <c r="A643" s="37"/>
      <c r="B643"/>
      <c r="C643"/>
      <c r="D643"/>
      <c r="E643"/>
      <c r="F643"/>
      <c r="G643"/>
      <c r="H643"/>
      <c r="I643"/>
      <c r="J643"/>
      <c r="K643" s="240"/>
      <c r="L643"/>
      <c r="M643"/>
      <c r="N643"/>
      <c r="O643"/>
      <c r="P643"/>
      <c r="Q643"/>
    </row>
    <row r="644" spans="1:17" ht="14.1" customHeight="1">
      <c r="A644" s="37"/>
      <c r="B644"/>
      <c r="C644"/>
      <c r="D644"/>
      <c r="E644"/>
      <c r="F644"/>
      <c r="G644"/>
      <c r="H644"/>
      <c r="I644"/>
      <c r="J644"/>
      <c r="K644" s="240"/>
      <c r="L644"/>
      <c r="M644"/>
      <c r="N644"/>
      <c r="O644"/>
      <c r="P644"/>
      <c r="Q644"/>
    </row>
    <row r="645" spans="1:17" ht="14.1" customHeight="1">
      <c r="A645" s="37"/>
      <c r="B645"/>
      <c r="C645"/>
      <c r="D645"/>
      <c r="E645"/>
      <c r="F645"/>
      <c r="G645"/>
      <c r="H645"/>
      <c r="I645"/>
      <c r="J645"/>
      <c r="K645" s="240"/>
      <c r="L645"/>
      <c r="M645"/>
      <c r="N645"/>
      <c r="O645"/>
      <c r="P645"/>
      <c r="Q645"/>
    </row>
    <row r="646" spans="1:17" ht="14.1" customHeight="1">
      <c r="A646" s="37"/>
      <c r="B646"/>
      <c r="C646"/>
      <c r="D646"/>
      <c r="E646"/>
      <c r="F646"/>
      <c r="G646"/>
      <c r="H646"/>
      <c r="I646"/>
      <c r="J646"/>
      <c r="K646" s="240"/>
      <c r="L646"/>
      <c r="M646"/>
      <c r="N646"/>
      <c r="O646"/>
      <c r="P646"/>
      <c r="Q646"/>
    </row>
    <row r="647" spans="1:17" ht="14.1" customHeight="1">
      <c r="A647" s="37"/>
      <c r="B647"/>
      <c r="C647"/>
      <c r="D647"/>
      <c r="E647"/>
      <c r="F647"/>
      <c r="G647"/>
      <c r="H647"/>
      <c r="I647"/>
      <c r="J647"/>
      <c r="K647" s="240"/>
      <c r="L647"/>
      <c r="M647"/>
      <c r="N647"/>
      <c r="O647"/>
      <c r="P647"/>
      <c r="Q647"/>
    </row>
    <row r="648" spans="1:17" ht="14.1" customHeight="1">
      <c r="A648" s="37"/>
      <c r="B648"/>
      <c r="C648"/>
      <c r="D648"/>
      <c r="E648"/>
      <c r="F648"/>
      <c r="G648"/>
      <c r="H648"/>
      <c r="I648"/>
      <c r="J648"/>
      <c r="K648" s="240"/>
      <c r="L648"/>
      <c r="M648"/>
      <c r="N648"/>
      <c r="O648"/>
      <c r="P648"/>
      <c r="Q648"/>
    </row>
    <row r="649" spans="1:17" ht="14.1" customHeight="1">
      <c r="A649" s="37"/>
      <c r="B649"/>
      <c r="C649"/>
      <c r="D649"/>
      <c r="E649"/>
      <c r="F649"/>
      <c r="G649"/>
      <c r="H649"/>
      <c r="I649"/>
      <c r="J649"/>
      <c r="K649" s="240"/>
      <c r="L649"/>
      <c r="M649"/>
      <c r="N649"/>
      <c r="O649"/>
      <c r="P649"/>
      <c r="Q649"/>
    </row>
    <row r="650" spans="1:17" ht="14.1" customHeight="1">
      <c r="A650" s="37"/>
      <c r="B650"/>
      <c r="C650"/>
      <c r="D650"/>
      <c r="E650"/>
      <c r="F650"/>
      <c r="G650"/>
      <c r="H650"/>
      <c r="I650"/>
      <c r="J650"/>
      <c r="K650" s="240"/>
      <c r="L650"/>
      <c r="M650"/>
      <c r="N650"/>
      <c r="O650"/>
      <c r="P650"/>
      <c r="Q650"/>
    </row>
    <row r="651" spans="1:17" ht="14.1" customHeight="1">
      <c r="A651" s="37"/>
      <c r="B651"/>
      <c r="C651"/>
      <c r="D651"/>
      <c r="E651"/>
      <c r="F651"/>
      <c r="G651"/>
      <c r="H651"/>
      <c r="I651"/>
      <c r="J651"/>
      <c r="K651" s="240"/>
      <c r="L651"/>
      <c r="M651"/>
      <c r="N651"/>
      <c r="O651"/>
      <c r="P651"/>
      <c r="Q651"/>
    </row>
    <row r="652" spans="1:17" ht="14.1" customHeight="1">
      <c r="A652" s="37"/>
      <c r="B652"/>
      <c r="C652"/>
      <c r="D652"/>
      <c r="E652"/>
      <c r="F652"/>
      <c r="G652"/>
      <c r="H652"/>
      <c r="I652"/>
      <c r="J652"/>
      <c r="K652" s="240"/>
      <c r="L652"/>
      <c r="M652"/>
      <c r="N652"/>
      <c r="O652"/>
      <c r="P652"/>
      <c r="Q652"/>
    </row>
    <row r="653" spans="1:17" ht="14.1" customHeight="1">
      <c r="A653" s="37"/>
      <c r="B653"/>
      <c r="C653"/>
      <c r="D653"/>
      <c r="E653"/>
      <c r="F653"/>
      <c r="G653"/>
      <c r="H653"/>
      <c r="I653"/>
      <c r="J653"/>
      <c r="K653" s="240"/>
      <c r="L653"/>
      <c r="M653"/>
      <c r="N653"/>
      <c r="O653"/>
      <c r="P653"/>
      <c r="Q653"/>
    </row>
    <row r="654" spans="1:17" ht="14.1" customHeight="1">
      <c r="A654" s="37"/>
      <c r="B654"/>
      <c r="C654"/>
      <c r="D654"/>
      <c r="E654"/>
      <c r="F654"/>
      <c r="G654"/>
      <c r="H654"/>
      <c r="I654"/>
      <c r="J654"/>
      <c r="K654" s="240"/>
      <c r="L654"/>
      <c r="M654"/>
      <c r="N654"/>
      <c r="O654"/>
      <c r="P654"/>
      <c r="Q654"/>
    </row>
    <row r="655" spans="1:17" ht="14.1" customHeight="1">
      <c r="A655" s="37"/>
      <c r="B655"/>
      <c r="C655"/>
      <c r="D655"/>
      <c r="E655"/>
      <c r="F655"/>
      <c r="G655"/>
      <c r="H655"/>
      <c r="I655"/>
      <c r="J655"/>
      <c r="K655" s="240"/>
      <c r="L655"/>
      <c r="M655"/>
      <c r="N655"/>
      <c r="O655"/>
      <c r="P655"/>
      <c r="Q655"/>
    </row>
    <row r="656" spans="1:17" ht="14.1" customHeight="1">
      <c r="A656" s="37"/>
      <c r="B656"/>
      <c r="C656"/>
      <c r="D656"/>
      <c r="E656"/>
      <c r="F656"/>
      <c r="G656"/>
      <c r="H656"/>
      <c r="I656"/>
      <c r="J656"/>
      <c r="K656" s="240"/>
      <c r="L656"/>
      <c r="M656"/>
      <c r="N656"/>
      <c r="O656"/>
      <c r="P656"/>
      <c r="Q656"/>
    </row>
    <row r="657" spans="1:17" ht="14.1" customHeight="1">
      <c r="A657" s="37"/>
      <c r="B657"/>
      <c r="C657"/>
      <c r="D657"/>
      <c r="E657"/>
      <c r="F657"/>
      <c r="G657"/>
      <c r="H657"/>
      <c r="I657"/>
      <c r="J657"/>
      <c r="K657" s="240"/>
      <c r="L657"/>
      <c r="M657"/>
      <c r="N657"/>
      <c r="O657"/>
      <c r="P657"/>
      <c r="Q657"/>
    </row>
    <row r="658" spans="1:17" ht="14.1" customHeight="1">
      <c r="A658" s="37"/>
      <c r="B658"/>
      <c r="C658"/>
      <c r="D658"/>
      <c r="E658"/>
      <c r="F658"/>
      <c r="G658"/>
      <c r="H658"/>
      <c r="I658"/>
      <c r="J658"/>
      <c r="K658" s="240"/>
      <c r="L658"/>
      <c r="M658"/>
      <c r="N658"/>
      <c r="O658"/>
      <c r="P658"/>
      <c r="Q658"/>
    </row>
    <row r="659" spans="1:17" ht="14.1" customHeight="1">
      <c r="A659" s="37"/>
      <c r="B659"/>
      <c r="C659"/>
      <c r="D659"/>
      <c r="E659"/>
      <c r="F659"/>
      <c r="G659"/>
      <c r="H659"/>
      <c r="I659"/>
      <c r="J659"/>
      <c r="K659" s="240"/>
      <c r="L659"/>
      <c r="M659"/>
      <c r="N659"/>
      <c r="O659"/>
      <c r="P659"/>
      <c r="Q659"/>
    </row>
    <row r="660" spans="1:17" ht="14.1" customHeight="1">
      <c r="A660" s="37"/>
      <c r="B660"/>
      <c r="C660"/>
      <c r="D660"/>
      <c r="E660"/>
      <c r="F660"/>
      <c r="G660"/>
      <c r="H660"/>
      <c r="I660"/>
      <c r="J660"/>
      <c r="K660" s="240"/>
      <c r="L660"/>
      <c r="M660"/>
      <c r="N660"/>
      <c r="O660"/>
      <c r="P660"/>
      <c r="Q660"/>
    </row>
    <row r="661" spans="1:17" ht="14.1" customHeight="1">
      <c r="A661" s="37"/>
      <c r="B661"/>
      <c r="C661"/>
      <c r="D661"/>
      <c r="E661"/>
      <c r="F661"/>
      <c r="G661"/>
      <c r="H661"/>
      <c r="I661"/>
      <c r="J661"/>
      <c r="K661" s="240"/>
      <c r="L661"/>
      <c r="M661"/>
      <c r="N661"/>
      <c r="O661"/>
      <c r="P661"/>
      <c r="Q661"/>
    </row>
    <row r="662" spans="1:17" ht="14.1" customHeight="1">
      <c r="A662" s="37"/>
      <c r="B662"/>
      <c r="C662"/>
      <c r="D662"/>
      <c r="E662"/>
      <c r="F662"/>
      <c r="G662"/>
      <c r="H662"/>
      <c r="I662"/>
      <c r="J662"/>
      <c r="K662" s="240"/>
      <c r="L662"/>
      <c r="M662"/>
      <c r="N662"/>
      <c r="O662"/>
      <c r="P662"/>
      <c r="Q662"/>
    </row>
    <row r="663" spans="1:17" ht="14.1" customHeight="1">
      <c r="A663" s="37"/>
      <c r="B663"/>
      <c r="C663"/>
      <c r="D663"/>
      <c r="E663"/>
      <c r="F663"/>
      <c r="G663"/>
      <c r="H663"/>
      <c r="I663"/>
      <c r="J663"/>
      <c r="K663" s="240"/>
      <c r="L663"/>
      <c r="M663"/>
      <c r="N663"/>
      <c r="O663"/>
      <c r="P663"/>
      <c r="Q663"/>
    </row>
    <row r="664" spans="1:17" ht="14.1" customHeight="1">
      <c r="A664" s="37"/>
      <c r="B664"/>
      <c r="C664"/>
      <c r="D664"/>
      <c r="E664"/>
      <c r="F664"/>
      <c r="G664"/>
      <c r="H664"/>
      <c r="I664"/>
      <c r="J664"/>
      <c r="K664" s="240"/>
      <c r="L664"/>
      <c r="M664"/>
      <c r="N664"/>
      <c r="O664"/>
      <c r="P664"/>
      <c r="Q664"/>
    </row>
    <row r="665" spans="1:17" ht="14.1" customHeight="1">
      <c r="A665" s="37"/>
      <c r="B665"/>
      <c r="C665"/>
      <c r="D665"/>
      <c r="E665"/>
      <c r="F665"/>
      <c r="G665"/>
      <c r="H665"/>
      <c r="I665"/>
      <c r="J665"/>
      <c r="K665" s="240"/>
      <c r="L665"/>
      <c r="M665"/>
      <c r="N665"/>
      <c r="O665"/>
      <c r="P665"/>
      <c r="Q665"/>
    </row>
    <row r="666" spans="1:17" ht="14.1" customHeight="1">
      <c r="A666" s="37"/>
      <c r="B666"/>
      <c r="C666"/>
      <c r="D666"/>
      <c r="E666"/>
      <c r="F666"/>
      <c r="G666"/>
      <c r="H666"/>
      <c r="I666"/>
      <c r="J666"/>
      <c r="K666" s="240"/>
      <c r="L666"/>
      <c r="M666"/>
      <c r="N666"/>
      <c r="O666"/>
      <c r="P666"/>
      <c r="Q666"/>
    </row>
    <row r="667" spans="1:17" ht="14.1" customHeight="1">
      <c r="A667" s="37"/>
      <c r="B667"/>
      <c r="C667"/>
      <c r="D667"/>
      <c r="E667"/>
      <c r="F667"/>
      <c r="G667"/>
      <c r="H667"/>
      <c r="I667"/>
      <c r="J667"/>
      <c r="K667" s="240"/>
      <c r="L667"/>
      <c r="M667"/>
      <c r="N667"/>
      <c r="O667"/>
      <c r="P667"/>
      <c r="Q667"/>
    </row>
    <row r="668" spans="1:17" ht="14.1" customHeight="1">
      <c r="A668" s="37"/>
      <c r="B668"/>
      <c r="C668"/>
      <c r="D668"/>
      <c r="E668"/>
      <c r="F668"/>
      <c r="G668"/>
      <c r="H668"/>
      <c r="I668"/>
      <c r="J668"/>
      <c r="K668" s="240"/>
      <c r="L668"/>
      <c r="M668"/>
      <c r="N668"/>
      <c r="O668"/>
      <c r="P668"/>
      <c r="Q668"/>
    </row>
    <row r="669" spans="1:17" ht="14.1" customHeight="1">
      <c r="A669" s="37"/>
      <c r="B669"/>
      <c r="C669"/>
      <c r="D669"/>
      <c r="E669"/>
      <c r="F669"/>
      <c r="G669"/>
      <c r="H669"/>
      <c r="I669"/>
      <c r="J669"/>
      <c r="K669" s="240"/>
      <c r="L669"/>
      <c r="M669"/>
      <c r="N669"/>
      <c r="O669"/>
      <c r="P669"/>
      <c r="Q669"/>
    </row>
    <row r="670" spans="1:17" ht="14.1" customHeight="1">
      <c r="A670" s="37"/>
      <c r="B670"/>
      <c r="C670"/>
      <c r="D670"/>
      <c r="E670"/>
      <c r="F670"/>
      <c r="G670"/>
      <c r="H670"/>
      <c r="I670"/>
      <c r="J670"/>
      <c r="K670" s="240"/>
      <c r="L670"/>
      <c r="M670"/>
      <c r="N670"/>
      <c r="O670"/>
      <c r="P670"/>
      <c r="Q670"/>
    </row>
    <row r="671" spans="1:17" ht="14.1" customHeight="1">
      <c r="A671" s="37"/>
      <c r="B671"/>
      <c r="C671"/>
      <c r="D671"/>
      <c r="E671"/>
      <c r="F671"/>
      <c r="G671"/>
      <c r="H671"/>
      <c r="I671"/>
      <c r="J671"/>
      <c r="K671" s="240"/>
      <c r="L671"/>
      <c r="M671"/>
      <c r="N671"/>
      <c r="O671"/>
      <c r="P671"/>
      <c r="Q671"/>
    </row>
    <row r="672" spans="1:17" ht="14.1" customHeight="1">
      <c r="A672" s="37"/>
      <c r="B672"/>
      <c r="C672"/>
      <c r="D672"/>
      <c r="E672"/>
      <c r="F672"/>
      <c r="G672"/>
      <c r="H672"/>
      <c r="I672"/>
      <c r="J672"/>
      <c r="K672" s="240"/>
      <c r="L672"/>
      <c r="M672"/>
      <c r="N672"/>
      <c r="O672"/>
      <c r="P672"/>
      <c r="Q672"/>
    </row>
    <row r="673" spans="1:17" ht="14.1" customHeight="1">
      <c r="A673" s="37"/>
      <c r="B673"/>
      <c r="C673"/>
      <c r="D673"/>
      <c r="E673"/>
      <c r="F673"/>
      <c r="G673"/>
      <c r="H673"/>
      <c r="I673"/>
      <c r="J673"/>
      <c r="K673" s="240"/>
      <c r="L673"/>
      <c r="M673"/>
      <c r="N673"/>
      <c r="O673"/>
      <c r="P673"/>
      <c r="Q673"/>
    </row>
    <row r="674" spans="1:17" ht="14.1" customHeight="1">
      <c r="A674" s="37"/>
      <c r="B674"/>
      <c r="C674"/>
      <c r="D674"/>
      <c r="E674"/>
      <c r="F674"/>
      <c r="G674"/>
      <c r="H674"/>
      <c r="I674"/>
      <c r="J674"/>
      <c r="K674" s="240"/>
      <c r="L674"/>
      <c r="M674"/>
      <c r="N674"/>
      <c r="O674"/>
      <c r="P674"/>
      <c r="Q674"/>
    </row>
    <row r="675" spans="1:17" ht="14.1" customHeight="1">
      <c r="A675" s="37"/>
      <c r="B675"/>
      <c r="C675"/>
      <c r="D675"/>
      <c r="E675"/>
      <c r="F675"/>
      <c r="G675"/>
      <c r="H675"/>
      <c r="I675"/>
      <c r="J675"/>
      <c r="K675" s="240"/>
      <c r="L675"/>
      <c r="M675"/>
      <c r="N675"/>
      <c r="O675"/>
      <c r="P675"/>
      <c r="Q675"/>
    </row>
    <row r="676" spans="1:17" ht="14.1" customHeight="1">
      <c r="A676" s="37"/>
      <c r="B676"/>
      <c r="C676"/>
      <c r="D676"/>
      <c r="E676"/>
      <c r="F676"/>
      <c r="G676"/>
      <c r="H676"/>
      <c r="I676"/>
      <c r="J676"/>
      <c r="K676" s="240"/>
      <c r="L676"/>
      <c r="M676"/>
      <c r="N676"/>
      <c r="O676"/>
      <c r="P676"/>
      <c r="Q676"/>
    </row>
    <row r="677" spans="1:17" ht="14.1" customHeight="1">
      <c r="A677" s="37"/>
      <c r="B677"/>
      <c r="C677"/>
      <c r="D677"/>
      <c r="E677"/>
      <c r="F677"/>
      <c r="G677"/>
      <c r="H677"/>
      <c r="I677"/>
      <c r="J677"/>
      <c r="K677" s="240"/>
      <c r="L677"/>
      <c r="M677"/>
      <c r="N677"/>
      <c r="O677"/>
      <c r="P677"/>
      <c r="Q677"/>
    </row>
    <row r="678" spans="1:17" ht="14.1" customHeight="1">
      <c r="A678" s="37"/>
      <c r="B678"/>
      <c r="C678"/>
      <c r="D678"/>
      <c r="E678"/>
      <c r="F678"/>
      <c r="G678"/>
      <c r="H678"/>
      <c r="I678"/>
      <c r="J678"/>
      <c r="K678" s="240"/>
      <c r="L678"/>
      <c r="M678"/>
      <c r="N678"/>
      <c r="O678"/>
      <c r="P678"/>
      <c r="Q678"/>
    </row>
    <row r="679" spans="1:17" ht="14.1" customHeight="1">
      <c r="A679" s="37"/>
      <c r="B679"/>
      <c r="C679"/>
      <c r="D679"/>
      <c r="E679"/>
      <c r="F679"/>
      <c r="G679"/>
      <c r="H679"/>
      <c r="I679"/>
      <c r="J679"/>
      <c r="K679" s="240"/>
      <c r="L679"/>
      <c r="M679"/>
      <c r="N679"/>
      <c r="O679"/>
      <c r="P679"/>
      <c r="Q679"/>
    </row>
    <row r="680" spans="1:17" ht="14.1" customHeight="1">
      <c r="A680" s="37"/>
      <c r="B680"/>
      <c r="C680"/>
      <c r="D680"/>
      <c r="E680"/>
      <c r="F680"/>
      <c r="G680"/>
      <c r="H680"/>
      <c r="I680"/>
      <c r="J680"/>
      <c r="K680" s="240"/>
      <c r="L680"/>
      <c r="M680"/>
      <c r="N680"/>
      <c r="O680"/>
      <c r="P680"/>
      <c r="Q680"/>
    </row>
    <row r="681" spans="1:17" ht="14.1" customHeight="1">
      <c r="A681" s="37"/>
      <c r="B681"/>
      <c r="C681"/>
      <c r="D681"/>
      <c r="E681"/>
      <c r="F681"/>
      <c r="G681"/>
      <c r="H681"/>
      <c r="I681"/>
      <c r="J681"/>
      <c r="K681" s="240"/>
      <c r="L681"/>
      <c r="M681"/>
      <c r="N681"/>
      <c r="O681"/>
      <c r="P681"/>
      <c r="Q681"/>
    </row>
    <row r="682" spans="1:17" ht="14.1" customHeight="1">
      <c r="A682" s="37"/>
      <c r="B682"/>
      <c r="C682"/>
      <c r="D682"/>
      <c r="E682"/>
      <c r="F682"/>
      <c r="G682"/>
      <c r="H682"/>
      <c r="I682"/>
      <c r="J682"/>
      <c r="K682" s="240"/>
      <c r="L682"/>
      <c r="M682"/>
      <c r="N682"/>
      <c r="O682"/>
      <c r="P682"/>
      <c r="Q682"/>
    </row>
    <row r="683" spans="1:17" ht="14.1" customHeight="1">
      <c r="A683" s="37"/>
      <c r="B683"/>
      <c r="C683"/>
      <c r="D683"/>
      <c r="E683"/>
      <c r="F683"/>
      <c r="G683"/>
      <c r="H683"/>
      <c r="I683"/>
      <c r="J683"/>
      <c r="K683" s="240"/>
      <c r="L683"/>
      <c r="M683"/>
      <c r="N683"/>
      <c r="O683"/>
      <c r="P683"/>
      <c r="Q683"/>
    </row>
    <row r="684" spans="1:17" ht="14.1" customHeight="1">
      <c r="A684" s="37"/>
      <c r="B684"/>
      <c r="C684"/>
      <c r="D684"/>
      <c r="E684"/>
      <c r="F684"/>
      <c r="G684"/>
      <c r="H684"/>
      <c r="I684"/>
      <c r="J684"/>
      <c r="K684" s="240"/>
      <c r="L684"/>
      <c r="M684"/>
      <c r="N684"/>
      <c r="O684"/>
      <c r="P684"/>
      <c r="Q684"/>
    </row>
    <row r="685" spans="1:17" ht="14.1" customHeight="1">
      <c r="A685" s="37"/>
      <c r="B685"/>
      <c r="C685"/>
      <c r="D685"/>
      <c r="E685"/>
      <c r="F685"/>
      <c r="G685"/>
      <c r="H685"/>
      <c r="I685"/>
      <c r="J685"/>
      <c r="K685" s="240"/>
      <c r="L685"/>
      <c r="M685"/>
      <c r="N685"/>
      <c r="O685"/>
      <c r="P685"/>
      <c r="Q685"/>
    </row>
    <row r="686" spans="1:17" ht="14.1" customHeight="1">
      <c r="A686" s="37"/>
      <c r="B686"/>
      <c r="C686"/>
      <c r="D686"/>
      <c r="E686"/>
      <c r="F686"/>
      <c r="G686"/>
      <c r="H686"/>
      <c r="I686"/>
      <c r="J686"/>
      <c r="K686" s="240"/>
      <c r="L686"/>
      <c r="M686"/>
      <c r="N686"/>
      <c r="O686"/>
      <c r="P686"/>
      <c r="Q686"/>
    </row>
    <row r="687" spans="1:17" ht="14.1" customHeight="1">
      <c r="A687" s="37"/>
      <c r="B687"/>
      <c r="C687"/>
      <c r="D687"/>
      <c r="E687"/>
      <c r="F687"/>
      <c r="G687"/>
      <c r="H687"/>
      <c r="I687"/>
      <c r="J687"/>
      <c r="K687" s="240"/>
      <c r="L687"/>
      <c r="M687"/>
      <c r="N687"/>
      <c r="O687"/>
      <c r="P687"/>
      <c r="Q687"/>
    </row>
    <row r="688" spans="1:17" ht="14.1" customHeight="1">
      <c r="A688" s="37"/>
      <c r="B688"/>
      <c r="C688"/>
      <c r="D688"/>
      <c r="E688"/>
      <c r="F688"/>
      <c r="G688"/>
      <c r="H688"/>
      <c r="I688"/>
      <c r="J688"/>
      <c r="K688" s="240"/>
      <c r="L688"/>
      <c r="M688"/>
      <c r="N688"/>
      <c r="O688"/>
      <c r="P688"/>
      <c r="Q688"/>
    </row>
    <row r="689" spans="1:17" ht="14.1" customHeight="1">
      <c r="A689" s="37"/>
      <c r="B689"/>
      <c r="C689"/>
      <c r="D689"/>
      <c r="E689"/>
      <c r="F689"/>
      <c r="G689"/>
      <c r="H689"/>
      <c r="I689"/>
      <c r="J689"/>
      <c r="K689" s="240"/>
      <c r="L689"/>
      <c r="M689"/>
      <c r="N689"/>
      <c r="O689"/>
      <c r="P689"/>
      <c r="Q689"/>
    </row>
    <row r="690" spans="1:17" ht="14.1" customHeight="1">
      <c r="A690" s="37"/>
      <c r="B690"/>
      <c r="C690"/>
      <c r="D690"/>
      <c r="E690"/>
      <c r="F690"/>
      <c r="G690"/>
      <c r="H690"/>
      <c r="I690"/>
      <c r="J690"/>
      <c r="K690" s="240"/>
      <c r="L690"/>
      <c r="M690"/>
      <c r="N690"/>
      <c r="O690"/>
      <c r="P690"/>
      <c r="Q690"/>
    </row>
    <row r="691" spans="1:17" ht="14.1" customHeight="1">
      <c r="A691" s="37"/>
      <c r="B691"/>
      <c r="C691"/>
      <c r="D691"/>
      <c r="E691"/>
      <c r="F691"/>
      <c r="G691"/>
      <c r="H691"/>
      <c r="I691"/>
      <c r="J691"/>
      <c r="K691" s="240"/>
      <c r="L691"/>
      <c r="M691"/>
      <c r="N691"/>
      <c r="O691"/>
      <c r="P691"/>
      <c r="Q691"/>
    </row>
    <row r="692" spans="1:17" ht="14.1" customHeight="1">
      <c r="A692" s="37"/>
      <c r="B692"/>
      <c r="C692"/>
      <c r="D692"/>
      <c r="E692"/>
      <c r="F692"/>
      <c r="G692"/>
      <c r="H692"/>
      <c r="I692"/>
      <c r="J692"/>
      <c r="K692" s="240"/>
      <c r="L692"/>
      <c r="M692"/>
      <c r="N692"/>
      <c r="O692"/>
      <c r="P692"/>
      <c r="Q692"/>
    </row>
    <row r="693" spans="1:17" ht="14.1" customHeight="1">
      <c r="A693" s="37"/>
      <c r="B693"/>
      <c r="C693"/>
      <c r="D693"/>
      <c r="E693"/>
      <c r="F693"/>
      <c r="G693"/>
      <c r="H693"/>
      <c r="I693"/>
      <c r="J693"/>
      <c r="K693" s="240"/>
      <c r="L693"/>
      <c r="M693"/>
      <c r="N693"/>
      <c r="O693"/>
      <c r="P693"/>
      <c r="Q693"/>
    </row>
    <row r="694" spans="1:17" ht="14.1" customHeight="1">
      <c r="A694" s="37"/>
      <c r="B694"/>
      <c r="C694"/>
      <c r="D694"/>
      <c r="E694"/>
      <c r="F694"/>
      <c r="G694"/>
      <c r="H694"/>
      <c r="I694"/>
      <c r="J694"/>
      <c r="K694" s="240"/>
      <c r="L694"/>
      <c r="M694"/>
      <c r="N694"/>
      <c r="O694"/>
      <c r="P694"/>
      <c r="Q694"/>
    </row>
    <row r="695" spans="1:17" ht="14.1" customHeight="1">
      <c r="A695" s="37"/>
      <c r="B695"/>
      <c r="C695"/>
      <c r="D695"/>
      <c r="E695"/>
      <c r="F695"/>
      <c r="G695"/>
      <c r="H695"/>
      <c r="I695"/>
      <c r="J695"/>
      <c r="K695" s="240"/>
      <c r="L695"/>
      <c r="M695"/>
      <c r="N695"/>
      <c r="O695"/>
      <c r="P695"/>
      <c r="Q695"/>
    </row>
    <row r="696" spans="1:17" ht="14.1" customHeight="1">
      <c r="A696" s="37"/>
      <c r="B696"/>
      <c r="C696"/>
      <c r="D696"/>
      <c r="E696"/>
      <c r="F696"/>
      <c r="G696"/>
      <c r="H696"/>
      <c r="I696"/>
      <c r="J696"/>
      <c r="K696" s="240"/>
      <c r="L696"/>
      <c r="M696"/>
      <c r="N696"/>
      <c r="O696"/>
      <c r="P696"/>
      <c r="Q696"/>
    </row>
    <row r="697" spans="1:17" ht="14.1" customHeight="1">
      <c r="A697" s="37"/>
      <c r="B697"/>
      <c r="C697"/>
      <c r="D697"/>
      <c r="E697"/>
      <c r="F697"/>
      <c r="G697"/>
      <c r="H697"/>
      <c r="I697"/>
      <c r="J697"/>
      <c r="K697" s="240"/>
      <c r="L697"/>
      <c r="M697"/>
      <c r="N697"/>
      <c r="O697"/>
      <c r="P697"/>
      <c r="Q697"/>
    </row>
    <row r="698" spans="1:17" ht="14.1" customHeight="1">
      <c r="A698" s="37"/>
      <c r="B698"/>
      <c r="C698"/>
      <c r="D698"/>
      <c r="E698"/>
      <c r="F698"/>
      <c r="G698"/>
      <c r="H698"/>
      <c r="I698"/>
      <c r="J698"/>
      <c r="K698" s="240"/>
      <c r="L698"/>
      <c r="M698"/>
      <c r="N698"/>
      <c r="O698"/>
      <c r="P698"/>
      <c r="Q698"/>
    </row>
    <row r="699" spans="1:17" ht="14.1" customHeight="1">
      <c r="A699" s="37"/>
      <c r="B699"/>
      <c r="C699"/>
      <c r="D699"/>
      <c r="E699"/>
      <c r="F699"/>
      <c r="G699"/>
      <c r="H699"/>
      <c r="I699"/>
      <c r="J699"/>
      <c r="K699" s="240"/>
      <c r="L699"/>
      <c r="M699"/>
      <c r="N699"/>
      <c r="O699"/>
      <c r="P699"/>
      <c r="Q699"/>
    </row>
    <row r="700" spans="1:17" ht="14.1" customHeight="1">
      <c r="A700" s="37"/>
      <c r="B700"/>
      <c r="C700"/>
      <c r="D700"/>
      <c r="E700"/>
      <c r="F700"/>
      <c r="G700"/>
      <c r="H700"/>
      <c r="I700"/>
      <c r="J700"/>
      <c r="K700" s="240"/>
      <c r="L700"/>
      <c r="M700"/>
      <c r="N700"/>
      <c r="O700"/>
      <c r="P700"/>
      <c r="Q700"/>
    </row>
    <row r="701" spans="1:17" ht="14.1" customHeight="1">
      <c r="A701" s="37"/>
      <c r="B701"/>
      <c r="C701"/>
      <c r="D701"/>
      <c r="E701"/>
      <c r="F701"/>
      <c r="G701"/>
      <c r="H701"/>
      <c r="I701"/>
      <c r="J701"/>
      <c r="K701" s="240"/>
      <c r="L701"/>
      <c r="M701"/>
      <c r="N701"/>
      <c r="O701"/>
      <c r="P701"/>
      <c r="Q701"/>
    </row>
    <row r="702" spans="1:17" ht="14.1" customHeight="1">
      <c r="A702" s="37"/>
      <c r="B702"/>
      <c r="C702"/>
      <c r="D702"/>
      <c r="E702"/>
      <c r="F702"/>
      <c r="G702"/>
      <c r="H702"/>
      <c r="I702"/>
      <c r="J702"/>
      <c r="K702" s="240"/>
      <c r="L702"/>
      <c r="M702"/>
      <c r="N702"/>
      <c r="O702"/>
      <c r="P702"/>
      <c r="Q702"/>
    </row>
    <row r="703" spans="1:17" ht="14.1" customHeight="1">
      <c r="A703" s="37"/>
      <c r="B703"/>
      <c r="C703"/>
      <c r="D703"/>
      <c r="E703"/>
      <c r="F703"/>
      <c r="G703"/>
      <c r="H703"/>
      <c r="I703"/>
      <c r="J703"/>
      <c r="K703" s="240"/>
      <c r="L703"/>
      <c r="M703"/>
      <c r="N703"/>
      <c r="O703"/>
      <c r="P703"/>
      <c r="Q703"/>
    </row>
    <row r="704" spans="1:17" ht="14.1" customHeight="1">
      <c r="A704" s="37"/>
      <c r="B704"/>
      <c r="C704"/>
      <c r="D704"/>
      <c r="E704"/>
      <c r="F704"/>
      <c r="G704"/>
      <c r="H704"/>
      <c r="I704"/>
      <c r="J704"/>
      <c r="K704" s="240"/>
      <c r="L704"/>
      <c r="M704"/>
      <c r="N704"/>
      <c r="O704"/>
      <c r="P704"/>
      <c r="Q704"/>
    </row>
    <row r="705" spans="1:17" ht="14.1" customHeight="1">
      <c r="A705" s="37"/>
      <c r="B705"/>
      <c r="C705"/>
      <c r="D705"/>
      <c r="E705"/>
      <c r="F705"/>
      <c r="G705"/>
      <c r="H705"/>
      <c r="I705"/>
      <c r="J705"/>
      <c r="K705" s="240"/>
      <c r="L705"/>
      <c r="M705"/>
      <c r="N705"/>
      <c r="O705"/>
      <c r="P705"/>
      <c r="Q705"/>
    </row>
    <row r="706" spans="1:17" ht="14.1" customHeight="1">
      <c r="A706" s="37"/>
      <c r="B706"/>
      <c r="C706"/>
      <c r="D706"/>
      <c r="E706"/>
      <c r="F706"/>
      <c r="G706"/>
      <c r="H706"/>
      <c r="I706"/>
      <c r="J706"/>
      <c r="K706" s="240"/>
      <c r="L706"/>
      <c r="M706"/>
      <c r="N706"/>
      <c r="O706"/>
      <c r="P706"/>
      <c r="Q706"/>
    </row>
    <row r="707" spans="1:17" ht="14.1" customHeight="1">
      <c r="A707" s="37"/>
      <c r="B707"/>
      <c r="C707"/>
      <c r="D707"/>
      <c r="E707"/>
      <c r="F707"/>
      <c r="G707"/>
      <c r="H707"/>
      <c r="I707"/>
      <c r="J707"/>
      <c r="K707" s="240"/>
      <c r="L707"/>
      <c r="M707"/>
      <c r="N707"/>
      <c r="O707"/>
      <c r="P707"/>
      <c r="Q707"/>
    </row>
    <row r="708" spans="1:17" ht="14.1" customHeight="1">
      <c r="A708" s="37"/>
      <c r="B708"/>
      <c r="C708"/>
      <c r="D708"/>
      <c r="E708"/>
      <c r="F708"/>
      <c r="G708"/>
      <c r="H708"/>
      <c r="I708"/>
      <c r="J708"/>
      <c r="K708" s="240"/>
      <c r="L708"/>
      <c r="M708"/>
      <c r="N708"/>
      <c r="O708"/>
      <c r="P708"/>
      <c r="Q708"/>
    </row>
    <row r="709" spans="1:17" ht="14.1" customHeight="1">
      <c r="A709" s="37"/>
      <c r="B709"/>
      <c r="C709"/>
      <c r="D709"/>
      <c r="E709"/>
      <c r="F709"/>
      <c r="G709"/>
      <c r="H709"/>
      <c r="I709"/>
      <c r="J709"/>
      <c r="K709" s="240"/>
      <c r="L709"/>
      <c r="M709"/>
      <c r="N709"/>
      <c r="O709"/>
      <c r="P709"/>
      <c r="Q709"/>
    </row>
    <row r="710" spans="1:17" ht="14.1" customHeight="1">
      <c r="A710" s="37"/>
      <c r="B710"/>
      <c r="C710"/>
      <c r="D710"/>
      <c r="E710"/>
      <c r="F710"/>
      <c r="G710"/>
      <c r="H710"/>
      <c r="I710"/>
      <c r="J710"/>
      <c r="K710" s="240"/>
      <c r="L710"/>
      <c r="M710"/>
      <c r="N710"/>
      <c r="O710"/>
      <c r="P710"/>
      <c r="Q710"/>
    </row>
    <row r="711" spans="1:17" ht="14.1" customHeight="1">
      <c r="A711" s="37"/>
      <c r="B711"/>
      <c r="C711"/>
      <c r="D711"/>
      <c r="E711"/>
      <c r="F711"/>
      <c r="G711"/>
      <c r="H711"/>
      <c r="I711"/>
      <c r="J711"/>
      <c r="K711" s="240"/>
      <c r="L711"/>
      <c r="M711"/>
      <c r="N711"/>
      <c r="O711"/>
      <c r="P711"/>
      <c r="Q711"/>
    </row>
    <row r="712" spans="1:17" ht="14.1" customHeight="1">
      <c r="A712" s="37"/>
      <c r="B712"/>
      <c r="C712"/>
      <c r="D712"/>
      <c r="E712"/>
      <c r="F712"/>
      <c r="G712"/>
      <c r="H712"/>
      <c r="I712"/>
      <c r="J712"/>
      <c r="K712" s="240"/>
      <c r="L712"/>
      <c r="M712"/>
      <c r="N712"/>
      <c r="O712"/>
      <c r="P712"/>
      <c r="Q712"/>
    </row>
    <row r="713" spans="1:17" ht="14.1" customHeight="1">
      <c r="A713" s="37"/>
      <c r="B713"/>
      <c r="C713"/>
      <c r="D713"/>
      <c r="E713"/>
      <c r="F713"/>
      <c r="G713"/>
      <c r="H713"/>
      <c r="I713"/>
      <c r="J713"/>
      <c r="K713" s="240"/>
      <c r="L713"/>
      <c r="M713"/>
      <c r="N713"/>
      <c r="O713"/>
      <c r="P713"/>
      <c r="Q713"/>
    </row>
    <row r="714" spans="1:17" ht="14.1" customHeight="1">
      <c r="A714" s="37"/>
      <c r="B714"/>
      <c r="C714"/>
      <c r="D714"/>
      <c r="E714"/>
      <c r="F714"/>
      <c r="G714"/>
      <c r="H714"/>
      <c r="I714"/>
      <c r="J714"/>
      <c r="K714" s="240"/>
      <c r="L714"/>
      <c r="M714"/>
      <c r="N714"/>
      <c r="O714"/>
      <c r="P714"/>
      <c r="Q714"/>
    </row>
    <row r="715" spans="1:17" ht="14.1" customHeight="1">
      <c r="A715" s="37"/>
      <c r="B715"/>
      <c r="C715"/>
      <c r="D715"/>
      <c r="E715"/>
      <c r="F715"/>
      <c r="G715"/>
      <c r="H715"/>
      <c r="I715"/>
      <c r="J715"/>
      <c r="K715" s="240"/>
      <c r="L715"/>
      <c r="M715"/>
      <c r="N715"/>
      <c r="O715"/>
      <c r="P715"/>
      <c r="Q715"/>
    </row>
    <row r="716" spans="1:17" ht="14.1" customHeight="1">
      <c r="A716" s="37"/>
      <c r="B716"/>
      <c r="C716"/>
      <c r="D716"/>
      <c r="E716"/>
      <c r="F716"/>
      <c r="G716"/>
      <c r="H716"/>
      <c r="I716"/>
      <c r="J716"/>
      <c r="K716" s="240"/>
      <c r="L716"/>
      <c r="M716"/>
      <c r="N716"/>
      <c r="O716"/>
      <c r="P716"/>
      <c r="Q716"/>
    </row>
    <row r="717" spans="1:17" ht="14.1" customHeight="1">
      <c r="A717" s="37"/>
      <c r="B717"/>
      <c r="C717"/>
      <c r="D717"/>
      <c r="E717"/>
      <c r="F717"/>
      <c r="G717"/>
      <c r="H717"/>
      <c r="I717"/>
      <c r="J717"/>
      <c r="K717" s="240"/>
      <c r="L717"/>
      <c r="M717"/>
      <c r="N717"/>
      <c r="O717"/>
      <c r="P717"/>
      <c r="Q717"/>
    </row>
    <row r="718" spans="1:17" ht="14.1" customHeight="1">
      <c r="A718" s="37"/>
      <c r="B718"/>
      <c r="C718"/>
      <c r="D718"/>
      <c r="E718"/>
      <c r="F718"/>
      <c r="G718"/>
      <c r="H718"/>
      <c r="I718"/>
      <c r="J718"/>
      <c r="K718" s="240"/>
      <c r="L718"/>
      <c r="M718"/>
      <c r="N718"/>
      <c r="O718"/>
      <c r="P718"/>
      <c r="Q718"/>
    </row>
    <row r="719" spans="1:17" ht="14.1" customHeight="1">
      <c r="A719" s="37"/>
      <c r="B719"/>
      <c r="C719"/>
      <c r="D719"/>
      <c r="E719"/>
      <c r="F719"/>
      <c r="G719"/>
      <c r="H719"/>
      <c r="I719"/>
      <c r="J719"/>
      <c r="K719" s="240"/>
      <c r="L719"/>
      <c r="M719"/>
      <c r="N719"/>
      <c r="O719"/>
      <c r="P719"/>
      <c r="Q719"/>
    </row>
    <row r="720" spans="1:17" ht="14.1" customHeight="1">
      <c r="A720" s="37"/>
      <c r="B720"/>
      <c r="C720"/>
      <c r="D720"/>
      <c r="E720"/>
      <c r="F720"/>
      <c r="G720"/>
      <c r="H720"/>
      <c r="I720"/>
      <c r="J720"/>
      <c r="K720" s="240"/>
      <c r="L720"/>
      <c r="M720"/>
      <c r="N720"/>
      <c r="O720"/>
      <c r="P720"/>
      <c r="Q720"/>
    </row>
    <row r="721" spans="1:17" ht="14.1" customHeight="1">
      <c r="A721" s="37"/>
      <c r="B721"/>
      <c r="C721"/>
      <c r="D721"/>
      <c r="E721"/>
      <c r="F721"/>
      <c r="G721"/>
      <c r="H721"/>
      <c r="I721"/>
      <c r="J721"/>
      <c r="K721" s="240"/>
      <c r="L721"/>
      <c r="M721"/>
      <c r="N721"/>
      <c r="O721"/>
      <c r="P721"/>
      <c r="Q721"/>
    </row>
    <row r="722" spans="1:17" ht="14.1" customHeight="1">
      <c r="A722" s="37"/>
      <c r="B722"/>
      <c r="C722"/>
      <c r="D722"/>
      <c r="E722"/>
      <c r="F722"/>
      <c r="G722"/>
      <c r="H722"/>
      <c r="I722"/>
      <c r="J722"/>
      <c r="K722" s="240"/>
      <c r="L722"/>
      <c r="M722"/>
      <c r="N722"/>
      <c r="O722"/>
      <c r="P722"/>
      <c r="Q722"/>
    </row>
    <row r="723" spans="1:17" ht="14.1" customHeight="1">
      <c r="A723" s="37"/>
      <c r="B723"/>
      <c r="C723"/>
      <c r="D723"/>
      <c r="E723"/>
      <c r="F723"/>
      <c r="G723"/>
      <c r="H723"/>
      <c r="I723"/>
      <c r="J723"/>
      <c r="K723" s="240"/>
      <c r="L723"/>
      <c r="M723"/>
      <c r="N723"/>
      <c r="O723"/>
      <c r="P723"/>
      <c r="Q723"/>
    </row>
    <row r="724" spans="1:17" ht="14.1" customHeight="1">
      <c r="A724" s="37"/>
      <c r="B724"/>
      <c r="C724"/>
      <c r="D724"/>
      <c r="E724"/>
      <c r="F724"/>
      <c r="G724"/>
      <c r="H724"/>
      <c r="I724"/>
      <c r="J724"/>
      <c r="K724" s="240"/>
      <c r="L724"/>
      <c r="M724"/>
      <c r="N724"/>
      <c r="O724"/>
      <c r="P724"/>
      <c r="Q724"/>
    </row>
    <row r="725" spans="1:17" ht="14.1" customHeight="1">
      <c r="A725" s="37"/>
      <c r="B725"/>
      <c r="C725"/>
      <c r="D725"/>
      <c r="E725"/>
      <c r="F725"/>
      <c r="G725"/>
      <c r="H725"/>
      <c r="I725"/>
      <c r="J725"/>
      <c r="K725" s="240"/>
      <c r="L725"/>
      <c r="M725"/>
      <c r="N725"/>
      <c r="O725"/>
      <c r="P725"/>
      <c r="Q725"/>
    </row>
    <row r="726" spans="1:17" ht="14.1" customHeight="1">
      <c r="A726" s="37"/>
      <c r="B726"/>
      <c r="C726"/>
      <c r="D726"/>
      <c r="E726"/>
      <c r="F726"/>
      <c r="G726"/>
      <c r="H726"/>
      <c r="I726"/>
      <c r="J726"/>
      <c r="K726" s="240"/>
      <c r="L726"/>
      <c r="M726"/>
      <c r="N726"/>
      <c r="O726"/>
      <c r="P726"/>
      <c r="Q726"/>
    </row>
    <row r="727" spans="1:17" ht="14.1" customHeight="1">
      <c r="A727" s="37"/>
      <c r="B727"/>
      <c r="C727"/>
      <c r="D727"/>
      <c r="E727"/>
      <c r="F727"/>
      <c r="G727"/>
      <c r="H727"/>
      <c r="I727"/>
      <c r="J727"/>
      <c r="K727" s="240"/>
      <c r="L727"/>
      <c r="M727"/>
      <c r="N727"/>
      <c r="O727"/>
      <c r="P727"/>
      <c r="Q727"/>
    </row>
    <row r="728" spans="1:17" ht="14.1" customHeight="1">
      <c r="A728" s="37"/>
      <c r="B728"/>
      <c r="C728"/>
      <c r="D728"/>
      <c r="E728"/>
      <c r="F728"/>
      <c r="G728"/>
      <c r="H728"/>
      <c r="I728"/>
      <c r="J728"/>
      <c r="K728" s="240"/>
      <c r="L728"/>
      <c r="M728"/>
      <c r="N728"/>
      <c r="O728"/>
      <c r="P728"/>
      <c r="Q728"/>
    </row>
    <row r="729" spans="1:17" ht="14.1" customHeight="1">
      <c r="A729" s="37"/>
      <c r="B729"/>
      <c r="C729"/>
      <c r="D729"/>
      <c r="E729"/>
      <c r="F729"/>
      <c r="G729"/>
      <c r="H729"/>
      <c r="I729"/>
      <c r="J729"/>
      <c r="K729" s="240"/>
      <c r="L729"/>
      <c r="M729"/>
      <c r="N729"/>
      <c r="O729"/>
      <c r="P729"/>
      <c r="Q729"/>
    </row>
    <row r="730" spans="1:17" ht="14.1" customHeight="1">
      <c r="A730" s="37"/>
      <c r="B730"/>
      <c r="C730"/>
      <c r="D730"/>
      <c r="E730"/>
      <c r="F730"/>
      <c r="G730"/>
      <c r="H730"/>
      <c r="I730"/>
      <c r="J730"/>
      <c r="K730" s="240"/>
      <c r="L730"/>
      <c r="M730"/>
      <c r="N730"/>
      <c r="O730"/>
      <c r="P730"/>
      <c r="Q730"/>
    </row>
    <row r="731" spans="1:17" ht="14.1" customHeight="1">
      <c r="A731" s="37"/>
      <c r="B731"/>
      <c r="C731"/>
      <c r="D731"/>
      <c r="E731"/>
      <c r="F731"/>
      <c r="G731"/>
      <c r="H731"/>
      <c r="I731"/>
      <c r="J731"/>
      <c r="K731" s="240"/>
      <c r="L731"/>
      <c r="M731"/>
      <c r="N731"/>
      <c r="O731"/>
      <c r="P731"/>
      <c r="Q731"/>
    </row>
    <row r="732" spans="1:17" ht="14.1" customHeight="1">
      <c r="A732" s="37"/>
      <c r="B732"/>
      <c r="C732"/>
      <c r="D732"/>
      <c r="E732"/>
      <c r="F732"/>
      <c r="G732"/>
      <c r="H732"/>
      <c r="I732"/>
      <c r="J732"/>
      <c r="K732" s="240"/>
      <c r="L732"/>
      <c r="M732"/>
      <c r="N732"/>
      <c r="O732"/>
      <c r="P732"/>
      <c r="Q732"/>
    </row>
    <row r="733" spans="1:17" ht="14.1" customHeight="1">
      <c r="A733" s="37"/>
      <c r="B733"/>
      <c r="C733"/>
      <c r="D733"/>
      <c r="E733"/>
      <c r="F733"/>
      <c r="G733"/>
      <c r="H733"/>
      <c r="I733"/>
      <c r="J733"/>
      <c r="K733" s="240"/>
      <c r="L733"/>
      <c r="M733"/>
      <c r="N733"/>
      <c r="O733"/>
      <c r="P733"/>
      <c r="Q733"/>
    </row>
    <row r="734" spans="1:17" ht="14.1" customHeight="1">
      <c r="A734" s="37"/>
      <c r="B734"/>
      <c r="C734"/>
      <c r="D734"/>
      <c r="E734"/>
      <c r="F734"/>
      <c r="G734"/>
      <c r="H734"/>
      <c r="I734"/>
      <c r="J734"/>
      <c r="K734" s="240"/>
      <c r="L734"/>
      <c r="M734"/>
      <c r="N734"/>
      <c r="O734"/>
      <c r="P734"/>
      <c r="Q734"/>
    </row>
    <row r="735" spans="1:17" ht="14.1" customHeight="1">
      <c r="A735" s="37"/>
      <c r="B735"/>
      <c r="C735"/>
      <c r="D735"/>
      <c r="E735"/>
      <c r="F735"/>
      <c r="G735"/>
      <c r="H735"/>
      <c r="I735"/>
      <c r="J735"/>
      <c r="K735" s="240"/>
      <c r="L735"/>
      <c r="M735"/>
      <c r="N735"/>
      <c r="O735"/>
      <c r="P735"/>
      <c r="Q735"/>
    </row>
    <row r="736" spans="1:17" ht="14.1" customHeight="1">
      <c r="A736" s="37"/>
      <c r="B736"/>
      <c r="C736"/>
      <c r="D736"/>
      <c r="E736"/>
      <c r="F736"/>
      <c r="G736"/>
      <c r="H736"/>
      <c r="I736"/>
      <c r="J736"/>
      <c r="K736" s="240"/>
      <c r="L736"/>
      <c r="M736"/>
      <c r="N736"/>
      <c r="O736"/>
      <c r="P736"/>
      <c r="Q736"/>
    </row>
    <row r="737" spans="1:17" ht="14.1" customHeight="1">
      <c r="A737" s="37"/>
      <c r="B737"/>
      <c r="C737"/>
      <c r="D737"/>
      <c r="E737"/>
      <c r="F737"/>
      <c r="G737"/>
      <c r="H737"/>
      <c r="I737"/>
      <c r="J737"/>
      <c r="K737" s="240"/>
      <c r="L737"/>
      <c r="M737"/>
      <c r="N737"/>
      <c r="O737"/>
      <c r="P737"/>
      <c r="Q737"/>
    </row>
    <row r="738" spans="1:17" ht="14.1" customHeight="1">
      <c r="A738" s="37"/>
      <c r="B738"/>
      <c r="C738"/>
      <c r="D738"/>
      <c r="E738"/>
      <c r="F738"/>
      <c r="G738"/>
      <c r="H738"/>
      <c r="I738"/>
      <c r="J738"/>
      <c r="K738" s="240"/>
      <c r="L738"/>
      <c r="M738"/>
      <c r="N738"/>
      <c r="O738"/>
      <c r="P738"/>
      <c r="Q738"/>
    </row>
    <row r="739" spans="1:17" ht="14.1" customHeight="1">
      <c r="A739" s="37"/>
      <c r="B739"/>
      <c r="C739"/>
      <c r="D739"/>
      <c r="E739"/>
      <c r="F739"/>
      <c r="G739"/>
      <c r="H739"/>
      <c r="I739"/>
      <c r="J739"/>
      <c r="K739" s="240"/>
      <c r="L739"/>
      <c r="M739"/>
      <c r="N739"/>
      <c r="O739"/>
      <c r="P739"/>
      <c r="Q739"/>
    </row>
    <row r="740" spans="1:17" ht="14.1" customHeight="1">
      <c r="A740" s="37"/>
      <c r="B740"/>
      <c r="C740"/>
      <c r="D740"/>
      <c r="E740"/>
      <c r="F740"/>
      <c r="G740"/>
      <c r="H740"/>
      <c r="I740"/>
      <c r="J740"/>
      <c r="K740" s="240"/>
      <c r="L740"/>
      <c r="M740"/>
      <c r="N740"/>
      <c r="O740"/>
      <c r="P740"/>
      <c r="Q740"/>
    </row>
    <row r="741" spans="1:17" ht="14.1" customHeight="1">
      <c r="A741" s="37"/>
      <c r="B741"/>
      <c r="C741"/>
      <c r="D741"/>
      <c r="E741"/>
      <c r="F741"/>
      <c r="G741"/>
      <c r="H741"/>
      <c r="I741"/>
      <c r="J741"/>
      <c r="K741" s="240"/>
      <c r="L741"/>
      <c r="M741"/>
      <c r="N741"/>
      <c r="O741"/>
      <c r="P741"/>
      <c r="Q741"/>
    </row>
    <row r="742" spans="1:17" ht="14.1" customHeight="1">
      <c r="A742" s="37"/>
      <c r="B742"/>
      <c r="C742"/>
      <c r="D742"/>
      <c r="E742"/>
      <c r="F742"/>
      <c r="G742"/>
      <c r="H742"/>
      <c r="I742"/>
      <c r="J742"/>
      <c r="K742" s="240"/>
      <c r="L742"/>
      <c r="M742"/>
      <c r="N742"/>
      <c r="O742"/>
      <c r="P742"/>
      <c r="Q742"/>
    </row>
    <row r="743" spans="1:17" ht="14.1" customHeight="1">
      <c r="A743" s="37"/>
      <c r="B743"/>
      <c r="C743"/>
      <c r="D743"/>
      <c r="E743"/>
      <c r="F743"/>
      <c r="G743"/>
      <c r="H743"/>
      <c r="I743"/>
      <c r="J743"/>
      <c r="K743" s="240"/>
      <c r="L743"/>
      <c r="M743"/>
      <c r="N743"/>
      <c r="O743"/>
      <c r="P743"/>
      <c r="Q743"/>
    </row>
    <row r="744" spans="1:17" ht="14.1" customHeight="1">
      <c r="A744" s="37"/>
      <c r="B744"/>
      <c r="C744"/>
      <c r="D744"/>
      <c r="E744"/>
      <c r="F744"/>
      <c r="G744"/>
      <c r="H744"/>
      <c r="I744"/>
      <c r="J744"/>
      <c r="K744" s="240"/>
      <c r="L744"/>
      <c r="M744"/>
      <c r="N744"/>
      <c r="O744"/>
      <c r="P744"/>
      <c r="Q744"/>
    </row>
    <row r="745" spans="1:17" ht="14.1" customHeight="1">
      <c r="A745" s="37"/>
      <c r="B745"/>
      <c r="C745"/>
      <c r="D745"/>
      <c r="E745"/>
      <c r="F745"/>
      <c r="G745"/>
      <c r="H745"/>
      <c r="I745"/>
      <c r="J745"/>
      <c r="K745" s="240"/>
      <c r="L745"/>
      <c r="M745"/>
      <c r="N745"/>
      <c r="O745"/>
      <c r="P745"/>
      <c r="Q745"/>
    </row>
    <row r="746" spans="1:17" ht="14.1" customHeight="1">
      <c r="A746" s="37"/>
      <c r="B746"/>
      <c r="C746"/>
      <c r="D746"/>
      <c r="E746"/>
      <c r="F746"/>
      <c r="G746"/>
      <c r="H746"/>
      <c r="I746"/>
      <c r="J746"/>
      <c r="K746" s="240"/>
      <c r="L746"/>
      <c r="M746"/>
      <c r="N746"/>
      <c r="O746"/>
      <c r="P746"/>
      <c r="Q746"/>
    </row>
    <row r="747" spans="1:17" ht="14.1" customHeight="1">
      <c r="A747" s="37"/>
      <c r="B747"/>
      <c r="C747"/>
      <c r="D747"/>
      <c r="E747"/>
      <c r="F747"/>
      <c r="G747"/>
      <c r="H747"/>
      <c r="I747"/>
      <c r="J747"/>
      <c r="K747" s="240"/>
      <c r="L747"/>
      <c r="M747"/>
      <c r="N747"/>
      <c r="O747"/>
      <c r="P747"/>
      <c r="Q747"/>
    </row>
    <row r="748" spans="1:17" ht="14.1" customHeight="1">
      <c r="A748" s="37"/>
      <c r="B748"/>
      <c r="C748"/>
      <c r="D748"/>
      <c r="E748"/>
      <c r="F748"/>
      <c r="G748"/>
      <c r="H748"/>
      <c r="I748"/>
      <c r="J748"/>
      <c r="K748" s="240"/>
      <c r="L748"/>
      <c r="M748"/>
      <c r="N748"/>
      <c r="O748"/>
      <c r="P748"/>
      <c r="Q748"/>
    </row>
    <row r="749" spans="1:17" ht="14.1" customHeight="1">
      <c r="A749" s="37"/>
      <c r="B749"/>
      <c r="C749"/>
      <c r="D749"/>
      <c r="E749"/>
      <c r="F749"/>
      <c r="G749"/>
      <c r="H749"/>
      <c r="I749"/>
      <c r="J749"/>
      <c r="K749" s="240"/>
      <c r="L749"/>
      <c r="M749"/>
      <c r="N749"/>
      <c r="O749"/>
      <c r="P749"/>
      <c r="Q749"/>
    </row>
    <row r="750" spans="1:17" ht="14.1" customHeight="1">
      <c r="A750" s="37"/>
      <c r="B750"/>
      <c r="C750"/>
      <c r="D750"/>
      <c r="E750"/>
      <c r="F750"/>
      <c r="G750"/>
      <c r="H750"/>
      <c r="I750"/>
      <c r="J750"/>
      <c r="K750" s="240"/>
      <c r="L750"/>
      <c r="M750"/>
      <c r="N750"/>
      <c r="O750"/>
      <c r="P750"/>
      <c r="Q750"/>
    </row>
    <row r="751" spans="1:17" ht="14.1" customHeight="1">
      <c r="A751" s="37"/>
      <c r="B751"/>
      <c r="C751"/>
      <c r="D751"/>
      <c r="E751"/>
      <c r="F751"/>
      <c r="G751"/>
      <c r="H751"/>
      <c r="I751"/>
      <c r="J751"/>
      <c r="K751" s="240"/>
      <c r="L751"/>
      <c r="M751"/>
      <c r="N751"/>
      <c r="O751"/>
      <c r="P751"/>
      <c r="Q751"/>
    </row>
    <row r="752" spans="1:17" ht="14.1" customHeight="1">
      <c r="A752" s="37"/>
      <c r="B752"/>
      <c r="C752"/>
      <c r="D752"/>
      <c r="E752"/>
      <c r="F752"/>
      <c r="G752"/>
      <c r="H752"/>
      <c r="I752"/>
      <c r="J752"/>
      <c r="K752" s="240"/>
      <c r="L752"/>
      <c r="M752"/>
      <c r="N752"/>
      <c r="O752"/>
      <c r="P752"/>
      <c r="Q752"/>
    </row>
    <row r="753" spans="1:17" ht="14.1" customHeight="1">
      <c r="A753" s="37"/>
      <c r="B753"/>
      <c r="C753"/>
      <c r="D753"/>
      <c r="E753"/>
      <c r="F753"/>
      <c r="G753"/>
      <c r="H753"/>
      <c r="I753"/>
      <c r="J753"/>
      <c r="K753" s="240"/>
      <c r="L753"/>
      <c r="M753"/>
      <c r="N753"/>
      <c r="O753"/>
      <c r="P753"/>
      <c r="Q753"/>
    </row>
    <row r="754" spans="1:17" ht="14.1" customHeight="1">
      <c r="A754" s="37"/>
      <c r="B754"/>
      <c r="C754"/>
      <c r="D754"/>
      <c r="E754"/>
      <c r="F754"/>
      <c r="G754"/>
      <c r="H754"/>
      <c r="I754"/>
      <c r="J754"/>
      <c r="K754" s="240"/>
      <c r="L754"/>
      <c r="M754"/>
      <c r="N754"/>
      <c r="O754"/>
      <c r="P754"/>
      <c r="Q754"/>
    </row>
    <row r="755" spans="1:17" ht="14.1" customHeight="1">
      <c r="A755" s="37"/>
      <c r="B755"/>
      <c r="C755"/>
      <c r="D755"/>
      <c r="E755"/>
      <c r="F755"/>
      <c r="G755"/>
      <c r="H755"/>
      <c r="I755"/>
      <c r="J755"/>
      <c r="K755" s="240"/>
      <c r="L755"/>
      <c r="M755"/>
      <c r="N755"/>
      <c r="O755"/>
      <c r="P755"/>
      <c r="Q755"/>
    </row>
    <row r="756" spans="1:17" ht="14.1" customHeight="1">
      <c r="A756" s="37"/>
      <c r="B756"/>
      <c r="C756"/>
      <c r="D756"/>
      <c r="E756"/>
      <c r="F756"/>
      <c r="G756"/>
      <c r="H756"/>
      <c r="I756"/>
      <c r="J756"/>
      <c r="K756" s="240"/>
      <c r="L756"/>
      <c r="M756"/>
      <c r="N756"/>
      <c r="O756"/>
      <c r="P756"/>
      <c r="Q756"/>
    </row>
  </sheetData>
  <autoFilter ref="B9:S615" xr:uid="{00000000-0009-0000-0000-000004000000}">
    <sortState xmlns:xlrd2="http://schemas.microsoft.com/office/spreadsheetml/2017/richdata2" ref="B10:S614">
      <sortCondition ref="E9:E615"/>
    </sortState>
  </autoFilter>
  <mergeCells count="1">
    <mergeCell ref="P6:P7"/>
  </mergeCells>
  <phoneticPr fontId="14"/>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58" sqref="B58"/>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9" t="s">
        <v>4</v>
      </c>
      <c r="B1" s="51"/>
      <c r="C1" s="2"/>
      <c r="D1" s="2"/>
      <c r="E1" s="2"/>
      <c r="F1" s="2"/>
      <c r="G1" s="2"/>
    </row>
    <row r="2" spans="1:8">
      <c r="A2" s="2"/>
      <c r="B2" s="2"/>
      <c r="C2" s="2"/>
      <c r="D2" s="2"/>
      <c r="E2" s="2"/>
      <c r="F2" s="2"/>
      <c r="G2" s="2"/>
    </row>
    <row r="3" spans="1:8" ht="15">
      <c r="A3" s="23" t="str">
        <f>'2-Kosten per locatie'!A3</f>
        <v>Naam opdrachtgever</v>
      </c>
      <c r="B3" s="35" t="str">
        <f>'2-Kosten per locatie'!B3</f>
        <v>Hogeschool InHolland</v>
      </c>
      <c r="C3" s="2"/>
      <c r="D3" s="2"/>
      <c r="E3" s="130"/>
      <c r="F3" s="2"/>
      <c r="G3" s="2"/>
    </row>
    <row r="4" spans="1:8" ht="15">
      <c r="A4" s="23" t="str">
        <f>'2-Kosten per locatie'!A4</f>
        <v>Calculatie onderdeel</v>
      </c>
      <c r="B4" s="35" t="str">
        <f ca="1">MID(CELL("bestandsnaam",$C$9),SEARCH("]",CELL("bestandsnaam",$C$9),1)+1,256)</f>
        <v>5-Premies en opslagen</v>
      </c>
      <c r="C4" s="52"/>
      <c r="D4" s="53"/>
      <c r="E4" s="5"/>
      <c r="F4" s="5"/>
      <c r="G4" s="5"/>
    </row>
    <row r="5" spans="1:8" ht="15">
      <c r="A5" s="23" t="str">
        <f>'2-Kosten per locatie'!A5</f>
        <v>Gebouw/plaats</v>
      </c>
      <c r="B5" s="35" t="str">
        <f>'2-Kosten per locatie'!B5</f>
        <v>Divers</v>
      </c>
      <c r="C5" s="23"/>
      <c r="D5" s="10"/>
      <c r="E5" s="54"/>
      <c r="F5" s="6"/>
      <c r="G5" s="5"/>
    </row>
    <row r="6" spans="1:8" ht="15">
      <c r="A6" s="23" t="str">
        <f>'2-Kosten per locatie'!A6</f>
        <v>Referentie nummer</v>
      </c>
      <c r="B6" s="35" t="str">
        <f>'2-Kosten per locatie'!B6</f>
        <v>IH-EA-MvD-DK-2023</v>
      </c>
      <c r="C6" s="39"/>
      <c r="D6" s="10"/>
      <c r="E6" s="132"/>
      <c r="F6" s="131"/>
      <c r="G6" s="133"/>
      <c r="H6" s="134"/>
    </row>
    <row r="7" spans="1:8" ht="15">
      <c r="A7" s="23" t="str">
        <f>'2-Kosten per locatie'!A7</f>
        <v>Naam dienstverlener</v>
      </c>
      <c r="B7" s="35" t="str">
        <f>'2-Kosten per locatie'!B7</f>
        <v>Voorcalculatie</v>
      </c>
      <c r="C7" s="39"/>
      <c r="D7" s="10"/>
      <c r="E7" s="54"/>
      <c r="F7" s="6"/>
      <c r="G7" s="5"/>
    </row>
    <row r="8" spans="1:8" ht="15">
      <c r="A8" s="23" t="str">
        <f>'2-Kosten per locatie'!A9</f>
        <v>Prijspeil</v>
      </c>
      <c r="B8" s="197">
        <f>'2-Kosten per locatie'!B9</f>
        <v>45474</v>
      </c>
      <c r="C8" s="54"/>
      <c r="D8" s="54"/>
      <c r="E8" s="54"/>
      <c r="F8" s="6"/>
      <c r="G8" s="5"/>
    </row>
    <row r="9" spans="1:8" ht="15">
      <c r="A9" s="55"/>
      <c r="B9" s="54"/>
      <c r="C9" s="54"/>
      <c r="D9" s="54"/>
      <c r="E9" s="54"/>
      <c r="F9" s="6"/>
      <c r="G9" s="5"/>
    </row>
    <row r="10" spans="1:8" ht="17.399999999999999">
      <c r="A10" s="290" t="s">
        <v>828</v>
      </c>
      <c r="B10" s="291"/>
      <c r="C10" s="292"/>
      <c r="D10" s="54"/>
      <c r="E10" s="54"/>
      <c r="F10" s="6"/>
      <c r="G10" s="5"/>
    </row>
    <row r="11" spans="1:8">
      <c r="A11" s="56"/>
      <c r="B11" s="4"/>
      <c r="C11" s="4"/>
      <c r="D11" s="54"/>
      <c r="E11" s="54"/>
      <c r="F11" s="5"/>
      <c r="G11" s="5"/>
    </row>
    <row r="12" spans="1:8">
      <c r="A12" s="293"/>
      <c r="B12" s="294"/>
      <c r="C12" s="295" t="s">
        <v>829</v>
      </c>
      <c r="D12" s="54"/>
      <c r="E12" s="54"/>
      <c r="F12" s="6"/>
      <c r="G12" s="5"/>
    </row>
    <row r="13" spans="1:8">
      <c r="A13" s="137" t="s">
        <v>830</v>
      </c>
      <c r="B13" s="294"/>
      <c r="C13" s="136">
        <v>0</v>
      </c>
      <c r="D13" s="54"/>
      <c r="E13" s="54"/>
      <c r="F13" s="57"/>
      <c r="G13" s="5"/>
    </row>
    <row r="14" spans="1:8">
      <c r="A14" s="137" t="s">
        <v>831</v>
      </c>
      <c r="B14" s="294"/>
      <c r="C14" s="136">
        <v>0</v>
      </c>
      <c r="D14" s="54"/>
      <c r="E14" s="54"/>
      <c r="F14" s="57"/>
      <c r="G14" s="5"/>
    </row>
    <row r="15" spans="1:8">
      <c r="A15" s="137" t="s">
        <v>832</v>
      </c>
      <c r="B15" s="294"/>
      <c r="C15" s="136">
        <v>0</v>
      </c>
      <c r="D15" s="54"/>
      <c r="E15" s="54"/>
      <c r="F15" s="57"/>
      <c r="G15" s="5"/>
    </row>
    <row r="16" spans="1:8">
      <c r="A16" s="218" t="s">
        <v>38</v>
      </c>
      <c r="B16" s="296"/>
      <c r="C16" s="297">
        <f>SUM(C13:C15)</f>
        <v>0</v>
      </c>
      <c r="D16" s="54"/>
      <c r="E16" s="54"/>
      <c r="F16" s="5"/>
    </row>
    <row r="17" spans="1:7">
      <c r="A17" s="218"/>
      <c r="B17" s="296"/>
      <c r="C17" s="297"/>
      <c r="D17" s="54"/>
      <c r="E17" s="54"/>
      <c r="F17" s="5"/>
    </row>
    <row r="18" spans="1:7">
      <c r="A18" s="409" t="s">
        <v>833</v>
      </c>
      <c r="B18" s="410"/>
      <c r="C18" s="136">
        <v>0</v>
      </c>
      <c r="D18" s="54"/>
      <c r="E18" s="54"/>
      <c r="F18" s="5"/>
    </row>
    <row r="19" spans="1:7">
      <c r="A19" s="137" t="s">
        <v>834</v>
      </c>
      <c r="B19" s="135"/>
      <c r="C19" s="136">
        <v>0</v>
      </c>
      <c r="D19" s="54"/>
      <c r="E19" s="54"/>
      <c r="F19" s="5"/>
    </row>
    <row r="20" spans="1:7">
      <c r="A20" s="409" t="s">
        <v>835</v>
      </c>
      <c r="B20" s="410"/>
      <c r="C20" s="136">
        <v>0</v>
      </c>
      <c r="D20" s="54"/>
      <c r="E20" s="54"/>
      <c r="F20" s="5"/>
    </row>
    <row r="21" spans="1:7">
      <c r="A21" s="409" t="s">
        <v>836</v>
      </c>
      <c r="B21" s="410"/>
      <c r="C21" s="298" t="e">
        <f>C34</f>
        <v>#DIV/0!</v>
      </c>
      <c r="D21" s="54"/>
      <c r="E21" s="54"/>
      <c r="F21" s="5"/>
    </row>
    <row r="22" spans="1:7">
      <c r="A22" s="409" t="s">
        <v>837</v>
      </c>
      <c r="B22" s="410"/>
      <c r="C22" s="136">
        <v>0</v>
      </c>
      <c r="D22" s="54"/>
      <c r="E22" s="54"/>
      <c r="F22" s="5"/>
    </row>
    <row r="23" spans="1:7">
      <c r="A23" s="409" t="s">
        <v>838</v>
      </c>
      <c r="B23" s="410"/>
      <c r="C23" s="136">
        <v>0</v>
      </c>
      <c r="D23" s="54"/>
      <c r="E23" s="54"/>
      <c r="F23" s="5"/>
    </row>
    <row r="24" spans="1:7">
      <c r="A24" s="411" t="s">
        <v>839</v>
      </c>
      <c r="B24" s="412"/>
      <c r="C24" s="299" t="e">
        <f>SUM(C16:C23)</f>
        <v>#DIV/0!</v>
      </c>
      <c r="D24" s="54"/>
      <c r="E24" s="54"/>
      <c r="F24" s="5"/>
    </row>
    <row r="25" spans="1:7">
      <c r="A25" s="58"/>
      <c r="B25" s="53"/>
      <c r="C25" s="8"/>
      <c r="D25" s="54"/>
      <c r="E25" s="54"/>
      <c r="F25" s="9"/>
      <c r="G25" s="5"/>
    </row>
    <row r="26" spans="1:7" ht="17.399999999999999">
      <c r="A26" s="290" t="s">
        <v>840</v>
      </c>
      <c r="B26" s="291"/>
      <c r="C26" s="292"/>
      <c r="D26" s="54"/>
      <c r="E26" s="54"/>
      <c r="F26" s="6"/>
      <c r="G26" s="5"/>
    </row>
    <row r="27" spans="1:7">
      <c r="A27" s="56"/>
      <c r="B27" s="4"/>
      <c r="C27" s="4"/>
      <c r="D27" s="54"/>
      <c r="E27" s="54"/>
      <c r="F27" s="5"/>
      <c r="G27" s="5"/>
    </row>
    <row r="28" spans="1:7">
      <c r="A28" s="4"/>
      <c r="B28" s="4"/>
      <c r="C28" s="300" t="s">
        <v>841</v>
      </c>
      <c r="D28" s="54"/>
      <c r="E28" s="54"/>
      <c r="F28" s="5"/>
      <c r="G28" s="5"/>
    </row>
    <row r="29" spans="1:7">
      <c r="A29" s="137" t="s">
        <v>842</v>
      </c>
      <c r="B29" s="294"/>
      <c r="C29" s="301">
        <f>'6-Opbouw uurtarief productie'!E21</f>
        <v>0</v>
      </c>
      <c r="D29" s="54"/>
      <c r="E29" s="54"/>
      <c r="G29" s="5"/>
    </row>
    <row r="30" spans="1:7">
      <c r="A30" s="137" t="s">
        <v>843</v>
      </c>
      <c r="B30" s="121" t="s">
        <v>844</v>
      </c>
      <c r="C30" s="302">
        <v>0</v>
      </c>
      <c r="D30" s="54"/>
      <c r="E30" s="54"/>
      <c r="F30" s="6"/>
      <c r="G30" s="5"/>
    </row>
    <row r="31" spans="1:7">
      <c r="A31" s="137" t="s">
        <v>845</v>
      </c>
      <c r="B31" s="294"/>
      <c r="C31" s="59">
        <f>C29+C30</f>
        <v>0</v>
      </c>
      <c r="D31" s="54"/>
      <c r="E31" s="54"/>
      <c r="F31" s="6"/>
      <c r="G31" s="5"/>
    </row>
    <row r="32" spans="1:7">
      <c r="A32" s="303" t="s">
        <v>846</v>
      </c>
      <c r="B32" s="60"/>
      <c r="C32" s="304">
        <v>0</v>
      </c>
      <c r="E32" s="61"/>
      <c r="F32" s="6"/>
      <c r="G32" s="5"/>
    </row>
    <row r="33" spans="1:7">
      <c r="A33" s="56"/>
      <c r="B33" s="305"/>
      <c r="C33" s="62"/>
      <c r="E33" s="4"/>
      <c r="F33" s="5"/>
      <c r="G33" s="5"/>
    </row>
    <row r="34" spans="1:7">
      <c r="A34" s="306" t="s">
        <v>847</v>
      </c>
      <c r="B34" s="219"/>
      <c r="C34" s="307" t="e">
        <f>(C31/C29)*C32</f>
        <v>#DIV/0!</v>
      </c>
      <c r="E34" s="63"/>
      <c r="F34" s="6"/>
      <c r="G34" s="64"/>
    </row>
    <row r="35" spans="1:7">
      <c r="A35" s="56"/>
      <c r="B35" s="4"/>
      <c r="C35" s="4"/>
      <c r="E35" s="63"/>
      <c r="F35" s="6"/>
      <c r="G35" s="5"/>
    </row>
    <row r="36" spans="1:7" ht="17.399999999999999">
      <c r="A36" s="308" t="s">
        <v>848</v>
      </c>
      <c r="B36" s="309"/>
      <c r="C36" s="310"/>
      <c r="E36" s="63"/>
      <c r="F36" s="6"/>
      <c r="G36" s="5"/>
    </row>
    <row r="37" spans="1:7">
      <c r="A37" s="58"/>
      <c r="B37" s="53"/>
      <c r="C37" s="8"/>
      <c r="E37" s="63"/>
      <c r="F37" s="6"/>
      <c r="G37" s="5"/>
    </row>
    <row r="38" spans="1:7">
      <c r="A38" s="58"/>
      <c r="B38" s="311" t="s">
        <v>849</v>
      </c>
      <c r="C38" s="8"/>
      <c r="E38" s="63"/>
      <c r="F38" s="6"/>
      <c r="G38" s="5"/>
    </row>
    <row r="39" spans="1:7">
      <c r="A39" s="312" t="s">
        <v>850</v>
      </c>
      <c r="B39" s="313">
        <v>365</v>
      </c>
      <c r="C39" s="8"/>
      <c r="E39" s="63"/>
      <c r="F39" s="6"/>
      <c r="G39" s="11"/>
    </row>
    <row r="40" spans="1:7">
      <c r="A40" s="312" t="s">
        <v>851</v>
      </c>
      <c r="B40" s="313">
        <v>104</v>
      </c>
      <c r="C40" s="8"/>
      <c r="E40" s="63"/>
      <c r="F40" s="6"/>
      <c r="G40" s="11"/>
    </row>
    <row r="41" spans="1:7">
      <c r="A41" s="314" t="s">
        <v>852</v>
      </c>
      <c r="B41" s="315">
        <f>B39-B40</f>
        <v>261</v>
      </c>
      <c r="C41" s="8"/>
      <c r="E41" s="63"/>
      <c r="F41" s="6"/>
      <c r="G41" s="7"/>
    </row>
    <row r="42" spans="1:7">
      <c r="A42" s="316"/>
      <c r="B42" s="268"/>
      <c r="C42" s="8"/>
      <c r="E42" s="63"/>
      <c r="F42" s="6"/>
      <c r="G42" s="7"/>
    </row>
    <row r="43" spans="1:7">
      <c r="A43" s="312" t="s">
        <v>853</v>
      </c>
      <c r="B43" s="317">
        <v>0</v>
      </c>
      <c r="C43" s="8"/>
      <c r="E43" s="63"/>
      <c r="F43" s="6"/>
      <c r="G43" s="7"/>
    </row>
    <row r="44" spans="1:7">
      <c r="A44" s="312" t="s">
        <v>854</v>
      </c>
      <c r="B44" s="317">
        <v>0</v>
      </c>
      <c r="C44" s="8"/>
      <c r="E44" s="63"/>
      <c r="F44" s="6"/>
      <c r="G44" s="7"/>
    </row>
    <row r="45" spans="1:7">
      <c r="A45" s="312" t="s">
        <v>855</v>
      </c>
      <c r="B45" s="317">
        <v>0</v>
      </c>
      <c r="C45" s="8"/>
      <c r="E45" s="63"/>
      <c r="F45" s="6"/>
      <c r="G45" s="7"/>
    </row>
    <row r="46" spans="1:7">
      <c r="A46" s="312" t="s">
        <v>856</v>
      </c>
      <c r="B46" s="317"/>
      <c r="C46" s="8"/>
      <c r="E46" s="63"/>
      <c r="F46" s="6"/>
      <c r="G46" s="7"/>
    </row>
    <row r="47" spans="1:7">
      <c r="A47" s="314" t="s">
        <v>857</v>
      </c>
      <c r="B47" s="315">
        <f>B41-SUM(B43:B46)</f>
        <v>261</v>
      </c>
      <c r="C47" s="8"/>
      <c r="E47" s="63"/>
      <c r="F47" s="6"/>
      <c r="G47" s="7"/>
    </row>
    <row r="48" spans="1:7">
      <c r="A48" s="318"/>
      <c r="B48" s="268"/>
      <c r="C48" s="8"/>
      <c r="E48" s="63"/>
      <c r="F48" s="6"/>
      <c r="G48" s="7"/>
    </row>
    <row r="49" spans="1:7">
      <c r="A49" s="319" t="s">
        <v>858</v>
      </c>
      <c r="B49" s="320">
        <f>IF(B43=0,0,B43/$B$47)</f>
        <v>0</v>
      </c>
      <c r="C49" s="8"/>
      <c r="E49" s="63"/>
      <c r="F49" s="6"/>
      <c r="G49" s="7"/>
    </row>
    <row r="50" spans="1:7">
      <c r="A50" s="319" t="s">
        <v>854</v>
      </c>
      <c r="B50" s="320">
        <f>IF(B44=0,0,B44/$B$47)</f>
        <v>0</v>
      </c>
      <c r="C50" s="8"/>
      <c r="E50" s="63"/>
      <c r="F50" s="6"/>
      <c r="G50" s="7"/>
    </row>
    <row r="51" spans="1:7">
      <c r="A51" s="312" t="s">
        <v>855</v>
      </c>
      <c r="B51" s="320">
        <f>IF(B45=0,0,B45/$B$47)</f>
        <v>0</v>
      </c>
      <c r="C51" s="8"/>
      <c r="E51" s="63"/>
      <c r="F51" s="6"/>
      <c r="G51" s="7"/>
    </row>
    <row r="52" spans="1:7">
      <c r="A52" s="319" t="s">
        <v>856</v>
      </c>
      <c r="B52" s="320">
        <f>IF(B46=0,0,B46/$B$47)</f>
        <v>0</v>
      </c>
      <c r="C52" s="8"/>
      <c r="E52" s="63"/>
      <c r="F52" s="6"/>
      <c r="G52" s="12"/>
    </row>
    <row r="53" spans="1:7">
      <c r="A53" s="314" t="s">
        <v>859</v>
      </c>
      <c r="B53" s="321">
        <f>SUM(B49:B52)</f>
        <v>0</v>
      </c>
      <c r="C53" s="8"/>
      <c r="E53" s="63"/>
      <c r="F53" s="6"/>
      <c r="G53" s="13"/>
    </row>
    <row r="54" spans="1:7">
      <c r="A54" s="14"/>
      <c r="B54" s="14"/>
      <c r="C54" s="14"/>
      <c r="E54" s="63"/>
      <c r="F54" s="6"/>
      <c r="G54" s="2"/>
    </row>
    <row r="55" spans="1:7" ht="31.2" customHeight="1">
      <c r="A55" s="406" t="s">
        <v>860</v>
      </c>
      <c r="B55" s="407"/>
      <c r="C55" s="408"/>
      <c r="E55" s="63"/>
      <c r="F55" s="6"/>
      <c r="G55" s="2"/>
    </row>
    <row r="58" spans="1:7" ht="13.8">
      <c r="A58" s="65"/>
      <c r="B58" s="1"/>
    </row>
    <row r="59" spans="1:7" ht="13.8">
      <c r="A59" s="65"/>
      <c r="B59" s="1"/>
    </row>
    <row r="60" spans="1:7" ht="13.8">
      <c r="A60" s="65"/>
      <c r="B60" s="1"/>
    </row>
    <row r="61" spans="1:7" ht="13.8">
      <c r="A61" s="65"/>
      <c r="B61" s="1"/>
    </row>
    <row r="62" spans="1:7" ht="13.8">
      <c r="A62" s="6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67"/>
    </row>
    <row r="71" spans="1:3" ht="13.8">
      <c r="A71" s="1"/>
      <c r="B71" s="1"/>
    </row>
    <row r="72" spans="1:3" ht="13.8">
      <c r="B72" s="1"/>
    </row>
    <row r="73" spans="1:3" ht="13.8">
      <c r="A73" s="1"/>
      <c r="B73" s="1"/>
      <c r="C73" s="1"/>
    </row>
    <row r="74" spans="1:3" ht="13.8">
      <c r="A74" s="68"/>
      <c r="B74" s="1"/>
      <c r="C74" s="68"/>
    </row>
    <row r="75" spans="1:3" ht="13.8">
      <c r="A75" s="1"/>
      <c r="B75" s="1"/>
      <c r="C75" s="1"/>
    </row>
    <row r="76" spans="1:3" ht="13.8">
      <c r="A76" s="1"/>
      <c r="B76" s="1"/>
      <c r="C76" s="1"/>
    </row>
    <row r="77" spans="1:3" ht="13.8">
      <c r="A77" s="1"/>
      <c r="B77" s="1"/>
      <c r="C77" s="1"/>
    </row>
    <row r="78" spans="1:3" ht="13.8">
      <c r="A78" s="68"/>
      <c r="B78" s="1"/>
      <c r="C78" s="68"/>
    </row>
    <row r="79" spans="1:3" ht="13.8">
      <c r="A79" s="68"/>
      <c r="B79" s="1"/>
      <c r="C79" s="68"/>
    </row>
    <row r="80" spans="1:3" ht="13.8">
      <c r="A80" s="68"/>
      <c r="B80" s="1"/>
      <c r="C80" s="68"/>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70" zoomScaleNormal="70" zoomScalePageLayoutView="50" workbookViewId="0">
      <pane ySplit="10" topLeftCell="A11" activePane="bottomLeft" state="frozen"/>
      <selection activeCell="B1" sqref="B1"/>
      <selection pane="bottomLeft" activeCell="O29" sqref="O29"/>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20.77734375" style="3" bestFit="1" customWidth="1"/>
    <col min="6" max="6" width="18" style="3" bestFit="1" customWidth="1"/>
    <col min="7" max="7" width="6" style="3" customWidth="1"/>
    <col min="8" max="8" width="27.5546875" style="3" customWidth="1"/>
    <col min="9" max="16384" width="11.44140625" style="3"/>
  </cols>
  <sheetData>
    <row r="1" spans="1:15" ht="12.75" customHeight="1">
      <c r="A1" s="289" t="s">
        <v>4</v>
      </c>
      <c r="B1" s="51"/>
      <c r="C1" s="2"/>
      <c r="D1" s="2"/>
      <c r="E1" s="2"/>
      <c r="F1" s="2"/>
      <c r="H1" s="416"/>
      <c r="I1" s="416"/>
      <c r="J1" s="416"/>
      <c r="K1" s="416"/>
      <c r="L1" s="416"/>
      <c r="M1" s="416"/>
      <c r="N1" s="416"/>
    </row>
    <row r="2" spans="1:15">
      <c r="A2" s="69"/>
      <c r="B2" s="70"/>
      <c r="C2" s="71"/>
      <c r="D2" s="70"/>
      <c r="E2" s="72"/>
      <c r="F2" s="73"/>
      <c r="H2" s="416"/>
      <c r="I2" s="416"/>
      <c r="J2" s="416"/>
      <c r="K2" s="416"/>
      <c r="L2" s="416"/>
      <c r="M2" s="416"/>
      <c r="N2" s="416"/>
    </row>
    <row r="3" spans="1:15" ht="14.25" customHeight="1">
      <c r="A3" s="95" t="str">
        <f>'2-Kosten per locatie'!A3</f>
        <v>Naam opdrachtgever</v>
      </c>
      <c r="B3" s="96" t="str">
        <f>'2-Kosten per locatie'!B3</f>
        <v>Hogeschool InHolland</v>
      </c>
      <c r="C3" s="97"/>
      <c r="D3" s="70"/>
      <c r="E3" s="142"/>
      <c r="F3" s="75"/>
      <c r="H3" s="416"/>
      <c r="I3" s="416"/>
      <c r="J3" s="416"/>
      <c r="K3" s="416"/>
      <c r="L3" s="416"/>
      <c r="M3" s="416"/>
      <c r="N3" s="416"/>
    </row>
    <row r="4" spans="1:15" ht="15.75" customHeight="1">
      <c r="A4" s="95" t="str">
        <f>'2-Kosten per locatie'!A4</f>
        <v>Calculatie onderdeel</v>
      </c>
      <c r="B4" s="98" t="str">
        <f ca="1">MID(CELL("bestandsnaam",$C$9),SEARCH("]",CELL("bestandsnaam",$C$9),1)+1,256)</f>
        <v>6-Opbouw uurtarief productie</v>
      </c>
      <c r="C4" s="99"/>
      <c r="D4" s="78"/>
      <c r="H4" s="416"/>
      <c r="I4" s="416"/>
      <c r="J4" s="416"/>
      <c r="K4" s="416"/>
      <c r="L4" s="416"/>
      <c r="M4" s="416"/>
      <c r="N4" s="416"/>
    </row>
    <row r="5" spans="1:15" ht="15">
      <c r="A5" s="95" t="str">
        <f>'2-Kosten per locatie'!A5</f>
        <v>Gebouw/plaats</v>
      </c>
      <c r="B5" s="96" t="str">
        <f>'2-Kosten per locatie'!B5</f>
        <v>Divers</v>
      </c>
      <c r="C5" s="99"/>
      <c r="D5" s="78"/>
      <c r="H5" s="416"/>
      <c r="I5" s="416"/>
      <c r="J5" s="416"/>
      <c r="K5" s="416"/>
      <c r="L5" s="416"/>
      <c r="M5" s="416"/>
      <c r="N5" s="416"/>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t="str">
        <f>'2-Kosten per locatie'!B7</f>
        <v>Voorcalculatie</v>
      </c>
      <c r="C7" s="99"/>
      <c r="D7" s="78"/>
      <c r="H7" s="79"/>
      <c r="I7" s="79"/>
      <c r="J7" s="79"/>
      <c r="K7" s="79"/>
      <c r="L7" s="79"/>
      <c r="M7" s="79"/>
      <c r="N7" s="79"/>
    </row>
    <row r="8" spans="1:15" ht="15">
      <c r="A8" s="95" t="str">
        <f>'2-Kosten per locatie'!A9</f>
        <v>Prijspeil</v>
      </c>
      <c r="B8" s="198">
        <f>'2-Kosten per locatie'!B9</f>
        <v>45474</v>
      </c>
      <c r="C8" s="99"/>
      <c r="D8" s="78"/>
      <c r="J8" s="79"/>
      <c r="K8" s="79"/>
      <c r="L8" s="79"/>
      <c r="M8" s="79"/>
      <c r="N8" s="79"/>
      <c r="O8" s="82"/>
    </row>
    <row r="9" spans="1:15" ht="15">
      <c r="A9" s="74"/>
      <c r="B9" s="76"/>
      <c r="C9" s="77"/>
      <c r="D9" s="78"/>
      <c r="E9" s="143"/>
      <c r="F9" s="80"/>
    </row>
    <row r="10" spans="1:15" s="82" customFormat="1" ht="30.75" customHeight="1">
      <c r="A10" s="322" t="s">
        <v>861</v>
      </c>
      <c r="B10" s="323"/>
      <c r="C10" s="324"/>
      <c r="D10" s="81"/>
      <c r="E10" s="414" t="s">
        <v>862</v>
      </c>
      <c r="F10" s="415"/>
      <c r="H10" s="122" t="s">
        <v>863</v>
      </c>
      <c r="I10" s="413" t="s">
        <v>864</v>
      </c>
      <c r="J10" s="413"/>
      <c r="K10" s="413"/>
      <c r="L10" s="413"/>
      <c r="M10" s="413"/>
      <c r="N10" s="413"/>
    </row>
    <row r="11" spans="1:15" ht="30" customHeight="1">
      <c r="A11" s="123"/>
      <c r="B11" s="325" t="s">
        <v>865</v>
      </c>
      <c r="C11" s="326" t="s">
        <v>865</v>
      </c>
      <c r="D11" s="78"/>
      <c r="E11" s="144"/>
      <c r="F11" s="327"/>
      <c r="H11" s="123"/>
      <c r="I11" s="124">
        <v>1</v>
      </c>
      <c r="J11" s="124">
        <v>2</v>
      </c>
      <c r="K11" s="124">
        <v>3</v>
      </c>
      <c r="L11" s="124">
        <v>4</v>
      </c>
      <c r="M11" s="124">
        <v>5</v>
      </c>
      <c r="N11" s="124">
        <v>6</v>
      </c>
    </row>
    <row r="12" spans="1:15">
      <c r="A12" s="123" t="s">
        <v>866</v>
      </c>
      <c r="B12" s="328" t="s">
        <v>867</v>
      </c>
      <c r="C12" s="329"/>
      <c r="D12" s="78"/>
      <c r="E12" s="145">
        <f>SUM(I40:N40)</f>
        <v>0</v>
      </c>
      <c r="F12" s="83"/>
      <c r="H12" s="123" t="s">
        <v>868</v>
      </c>
      <c r="I12" s="200"/>
      <c r="J12" s="200"/>
      <c r="K12" s="200"/>
      <c r="L12" s="200"/>
      <c r="M12" s="200"/>
      <c r="N12" s="200"/>
    </row>
    <row r="13" spans="1:15" ht="13.8">
      <c r="A13" s="123" t="s">
        <v>869</v>
      </c>
      <c r="B13" s="328" t="s">
        <v>867</v>
      </c>
      <c r="C13" s="330"/>
      <c r="D13" s="78"/>
      <c r="E13" s="146">
        <v>0</v>
      </c>
      <c r="F13" s="83"/>
      <c r="H13" s="123" t="s">
        <v>870</v>
      </c>
      <c r="I13" s="200"/>
      <c r="J13" s="200"/>
      <c r="K13" s="200"/>
      <c r="L13" s="200"/>
      <c r="M13" s="200"/>
      <c r="N13" s="200"/>
    </row>
    <row r="14" spans="1:15" ht="13.8">
      <c r="A14" s="201" t="s">
        <v>871</v>
      </c>
      <c r="B14" s="328" t="s">
        <v>867</v>
      </c>
      <c r="C14" s="202"/>
      <c r="D14" s="78"/>
      <c r="E14" s="146">
        <v>0</v>
      </c>
      <c r="F14" s="83"/>
      <c r="H14" s="123" t="s">
        <v>872</v>
      </c>
      <c r="I14" s="200"/>
      <c r="J14" s="200"/>
      <c r="K14" s="200"/>
      <c r="L14" s="200"/>
      <c r="M14" s="200"/>
      <c r="N14" s="200"/>
    </row>
    <row r="15" spans="1:15" ht="13.8">
      <c r="A15" s="331" t="s">
        <v>873</v>
      </c>
      <c r="B15" s="332"/>
      <c r="C15" s="333"/>
      <c r="D15" s="112"/>
      <c r="E15" s="147">
        <f>SUM(E12:E14)</f>
        <v>0</v>
      </c>
      <c r="F15" s="83"/>
      <c r="H15" s="123" t="s">
        <v>874</v>
      </c>
      <c r="I15" s="200"/>
      <c r="J15" s="200"/>
      <c r="K15" s="200"/>
      <c r="L15" s="200"/>
      <c r="M15" s="200"/>
      <c r="N15" s="200"/>
    </row>
    <row r="16" spans="1:15" ht="13.8">
      <c r="A16" s="201"/>
      <c r="B16" s="334"/>
      <c r="C16" s="335"/>
      <c r="D16" s="78"/>
      <c r="E16" s="148"/>
      <c r="F16" s="83"/>
      <c r="H16" s="123" t="s">
        <v>875</v>
      </c>
      <c r="I16" s="200"/>
      <c r="J16" s="200"/>
      <c r="K16" s="200"/>
      <c r="L16" s="200"/>
      <c r="M16" s="200"/>
      <c r="N16" s="200"/>
    </row>
    <row r="17" spans="1:15" ht="13.8">
      <c r="A17" s="336" t="s">
        <v>876</v>
      </c>
      <c r="B17" s="328" t="s">
        <v>867</v>
      </c>
      <c r="C17" s="337">
        <v>0</v>
      </c>
      <c r="D17" s="78"/>
      <c r="E17" s="149">
        <f>$C17*E15</f>
        <v>0</v>
      </c>
      <c r="F17" s="83"/>
      <c r="H17" s="123" t="s">
        <v>877</v>
      </c>
      <c r="I17" s="200"/>
      <c r="J17" s="200"/>
      <c r="K17" s="200"/>
      <c r="L17" s="200"/>
      <c r="M17" s="200"/>
      <c r="N17" s="200"/>
    </row>
    <row r="18" spans="1:15" ht="13.8">
      <c r="A18" s="336" t="s">
        <v>878</v>
      </c>
      <c r="B18" s="328" t="s">
        <v>867</v>
      </c>
      <c r="C18" s="337">
        <v>0</v>
      </c>
      <c r="D18" s="78"/>
      <c r="E18" s="150">
        <f>$C18*E15</f>
        <v>0</v>
      </c>
      <c r="F18" s="83"/>
      <c r="H18" s="123" t="s">
        <v>879</v>
      </c>
      <c r="I18" s="200"/>
      <c r="J18" s="200"/>
      <c r="K18" s="200"/>
      <c r="L18" s="200"/>
      <c r="M18" s="200"/>
      <c r="N18" s="200"/>
    </row>
    <row r="19" spans="1:15" ht="13.8">
      <c r="A19" s="331" t="s">
        <v>880</v>
      </c>
      <c r="B19" s="338"/>
      <c r="C19" s="202"/>
      <c r="D19" s="78"/>
      <c r="E19" s="147">
        <f>SUM(E15:E18)</f>
        <v>0</v>
      </c>
      <c r="F19" s="339">
        <f>IF(E19=0,0,E19/E$47)</f>
        <v>0</v>
      </c>
    </row>
    <row r="20" spans="1:15" ht="13.8">
      <c r="A20" s="201"/>
      <c r="B20" s="334"/>
      <c r="C20" s="335"/>
      <c r="D20" s="78"/>
      <c r="E20" s="148"/>
      <c r="F20" s="83"/>
      <c r="H20" s="122" t="s">
        <v>863</v>
      </c>
      <c r="I20" s="417" t="s">
        <v>881</v>
      </c>
      <c r="J20" s="418"/>
      <c r="K20" s="418"/>
      <c r="L20" s="418"/>
      <c r="M20" s="418"/>
      <c r="N20" s="419"/>
    </row>
    <row r="21" spans="1:15" ht="13.8">
      <c r="A21" s="340" t="s">
        <v>882</v>
      </c>
      <c r="B21" s="341"/>
      <c r="C21" s="335"/>
      <c r="D21" s="84"/>
      <c r="E21" s="151">
        <f>E19*0.96</f>
        <v>0</v>
      </c>
      <c r="F21" s="85"/>
      <c r="G21" s="47"/>
      <c r="H21" s="123"/>
      <c r="I21" s="124">
        <v>1</v>
      </c>
      <c r="J21" s="124">
        <v>2</v>
      </c>
      <c r="K21" s="124">
        <v>3</v>
      </c>
      <c r="L21" s="124">
        <v>4</v>
      </c>
      <c r="M21" s="124">
        <v>5</v>
      </c>
      <c r="N21" s="124">
        <v>6</v>
      </c>
      <c r="O21" s="47"/>
    </row>
    <row r="22" spans="1:15" s="47" customFormat="1" ht="13.8">
      <c r="A22" s="336" t="s">
        <v>883</v>
      </c>
      <c r="B22" s="341"/>
      <c r="C22" s="342" t="s">
        <v>884</v>
      </c>
      <c r="D22" s="78"/>
      <c r="E22" s="149" t="e">
        <f>E21*'5-Premies en opslagen'!$C24</f>
        <v>#DIV/0!</v>
      </c>
      <c r="F22" s="83"/>
      <c r="G22" s="3"/>
      <c r="H22" s="123" t="s">
        <v>868</v>
      </c>
      <c r="I22" s="343"/>
      <c r="J22" s="343"/>
      <c r="K22" s="343"/>
      <c r="L22" s="343"/>
      <c r="M22" s="343"/>
      <c r="N22" s="343"/>
      <c r="O22" s="3"/>
    </row>
    <row r="23" spans="1:15" ht="14.25" customHeight="1">
      <c r="A23" s="331" t="s">
        <v>885</v>
      </c>
      <c r="B23" s="344"/>
      <c r="C23" s="202"/>
      <c r="D23" s="78"/>
      <c r="E23" s="147" t="e">
        <f>E22+E19</f>
        <v>#DIV/0!</v>
      </c>
      <c r="F23" s="339" t="e">
        <f>IF(E23=0,0,E23/E$47)</f>
        <v>#DIV/0!</v>
      </c>
      <c r="H23" s="123" t="s">
        <v>870</v>
      </c>
      <c r="I23" s="343"/>
      <c r="J23" s="343"/>
      <c r="K23" s="343"/>
      <c r="L23" s="343"/>
      <c r="M23" s="343"/>
      <c r="N23" s="343"/>
    </row>
    <row r="24" spans="1:15" ht="12.75" customHeight="1">
      <c r="A24" s="201"/>
      <c r="B24" s="338"/>
      <c r="C24" s="202"/>
      <c r="D24" s="78"/>
      <c r="E24" s="144"/>
      <c r="F24" s="83"/>
      <c r="H24" s="123" t="s">
        <v>872</v>
      </c>
      <c r="I24" s="343"/>
      <c r="J24" s="343"/>
      <c r="K24" s="343"/>
      <c r="L24" s="343"/>
      <c r="M24" s="343"/>
      <c r="N24" s="343"/>
    </row>
    <row r="25" spans="1:15" ht="12.75" customHeight="1">
      <c r="A25" s="336" t="s">
        <v>886</v>
      </c>
      <c r="B25" s="341"/>
      <c r="C25" s="342" t="s">
        <v>884</v>
      </c>
      <c r="D25" s="78"/>
      <c r="E25" s="149" t="e">
        <f>E23*'5-Premies en opslagen'!$B53</f>
        <v>#DIV/0!</v>
      </c>
      <c r="F25" s="83"/>
      <c r="H25" s="123" t="s">
        <v>874</v>
      </c>
      <c r="I25" s="343"/>
      <c r="J25" s="343"/>
      <c r="K25" s="343"/>
      <c r="L25" s="343"/>
      <c r="M25" s="343"/>
      <c r="N25" s="343"/>
    </row>
    <row r="26" spans="1:15" ht="13.8">
      <c r="A26" s="331" t="s">
        <v>887</v>
      </c>
      <c r="B26" s="338"/>
      <c r="C26" s="202"/>
      <c r="D26" s="78"/>
      <c r="E26" s="147" t="e">
        <f>SUM(E23:E25)</f>
        <v>#DIV/0!</v>
      </c>
      <c r="F26" s="339" t="e">
        <f>IF(E26=0,0,E26/E$47)</f>
        <v>#DIV/0!</v>
      </c>
      <c r="H26" s="123" t="s">
        <v>875</v>
      </c>
      <c r="I26" s="343"/>
      <c r="J26" s="343"/>
      <c r="K26" s="343"/>
      <c r="L26" s="343"/>
      <c r="M26" s="343"/>
      <c r="N26" s="343"/>
    </row>
    <row r="27" spans="1:15" ht="13.8">
      <c r="A27" s="201"/>
      <c r="B27" s="338"/>
      <c r="C27" s="202"/>
      <c r="D27" s="78"/>
      <c r="E27" s="144"/>
      <c r="F27" s="83"/>
      <c r="H27" s="123" t="s">
        <v>877</v>
      </c>
      <c r="I27" s="343"/>
      <c r="J27" s="343"/>
      <c r="K27" s="343"/>
      <c r="L27" s="343"/>
      <c r="M27" s="343"/>
      <c r="N27" s="343"/>
    </row>
    <row r="28" spans="1:15" ht="13.8">
      <c r="A28" s="201" t="s">
        <v>888</v>
      </c>
      <c r="B28" s="345"/>
      <c r="C28" s="330" t="s">
        <v>889</v>
      </c>
      <c r="D28" s="78"/>
      <c r="E28" s="146">
        <v>0</v>
      </c>
      <c r="F28" s="83">
        <v>0</v>
      </c>
      <c r="H28" s="123" t="s">
        <v>879</v>
      </c>
      <c r="I28" s="343"/>
      <c r="J28" s="343"/>
      <c r="K28" s="343"/>
      <c r="L28" s="343"/>
      <c r="M28" s="343"/>
      <c r="N28" s="343"/>
    </row>
    <row r="29" spans="1:15" ht="13.8">
      <c r="A29" s="201" t="s">
        <v>890</v>
      </c>
      <c r="B29" s="346"/>
      <c r="C29" s="330" t="s">
        <v>889</v>
      </c>
      <c r="D29" s="78"/>
      <c r="E29" s="146">
        <v>0</v>
      </c>
      <c r="F29" s="83">
        <v>0</v>
      </c>
      <c r="H29" s="127" t="s">
        <v>891</v>
      </c>
      <c r="I29" s="227">
        <f t="shared" ref="I29:N29" si="0">SUM(I22:I28)</f>
        <v>0</v>
      </c>
      <c r="J29" s="227">
        <f t="shared" si="0"/>
        <v>0</v>
      </c>
      <c r="K29" s="227">
        <f t="shared" si="0"/>
        <v>0</v>
      </c>
      <c r="L29" s="227">
        <f t="shared" si="0"/>
        <v>0</v>
      </c>
      <c r="M29" s="227">
        <f t="shared" si="0"/>
        <v>0</v>
      </c>
      <c r="N29" s="227">
        <f t="shared" si="0"/>
        <v>0</v>
      </c>
    </row>
    <row r="30" spans="1:15" ht="13.8">
      <c r="A30" s="201" t="s">
        <v>892</v>
      </c>
      <c r="B30" s="338"/>
      <c r="C30" s="202" t="s">
        <v>865</v>
      </c>
      <c r="D30" s="78"/>
      <c r="E30" s="146">
        <v>0</v>
      </c>
      <c r="F30" s="83"/>
      <c r="H30" s="47"/>
      <c r="I30" s="47"/>
      <c r="J30" s="47"/>
      <c r="K30" s="47"/>
      <c r="L30" s="47"/>
      <c r="M30" s="47"/>
      <c r="N30" s="47"/>
    </row>
    <row r="31" spans="1:15" ht="12.75" customHeight="1">
      <c r="A31" s="347"/>
      <c r="B31" s="348"/>
      <c r="C31" s="349" t="s">
        <v>865</v>
      </c>
      <c r="D31" s="78"/>
      <c r="E31" s="146"/>
      <c r="F31" s="83"/>
      <c r="H31" s="122" t="s">
        <v>863</v>
      </c>
      <c r="I31" s="413" t="s">
        <v>893</v>
      </c>
      <c r="J31" s="413"/>
      <c r="K31" s="413"/>
      <c r="L31" s="413"/>
      <c r="M31" s="413"/>
      <c r="N31" s="413"/>
    </row>
    <row r="32" spans="1:15" ht="12.75" customHeight="1">
      <c r="A32" s="331" t="s">
        <v>894</v>
      </c>
      <c r="B32" s="338"/>
      <c r="C32" s="202"/>
      <c r="D32" s="78"/>
      <c r="E32" s="147" t="e">
        <f>SUM(E26:E31)</f>
        <v>#DIV/0!</v>
      </c>
      <c r="F32" s="339" t="e">
        <f>IF(E32=0,0,E32/E$47)</f>
        <v>#DIV/0!</v>
      </c>
      <c r="H32" s="123"/>
      <c r="I32" s="124">
        <v>1</v>
      </c>
      <c r="J32" s="124">
        <v>2</v>
      </c>
      <c r="K32" s="124">
        <v>3</v>
      </c>
      <c r="L32" s="124">
        <v>4</v>
      </c>
      <c r="M32" s="124">
        <v>5</v>
      </c>
      <c r="N32" s="124">
        <v>6</v>
      </c>
    </row>
    <row r="33" spans="1:15" ht="12.75" customHeight="1">
      <c r="A33" s="201"/>
      <c r="B33" s="338"/>
      <c r="C33" s="202"/>
      <c r="D33" s="78"/>
      <c r="E33" s="144"/>
      <c r="F33" s="83"/>
      <c r="H33" s="123" t="s">
        <v>868</v>
      </c>
      <c r="I33" s="125">
        <f t="shared" ref="I33:N39" si="1">I22*I12</f>
        <v>0</v>
      </c>
      <c r="J33" s="125">
        <f t="shared" si="1"/>
        <v>0</v>
      </c>
      <c r="K33" s="125">
        <f t="shared" si="1"/>
        <v>0</v>
      </c>
      <c r="L33" s="125">
        <f t="shared" si="1"/>
        <v>0</v>
      </c>
      <c r="M33" s="125">
        <f t="shared" si="1"/>
        <v>0</v>
      </c>
      <c r="N33" s="126">
        <f t="shared" si="1"/>
        <v>0</v>
      </c>
    </row>
    <row r="34" spans="1:15" ht="12.75" customHeight="1">
      <c r="A34" s="201" t="s">
        <v>895</v>
      </c>
      <c r="B34" s="338"/>
      <c r="C34" s="350"/>
      <c r="D34" s="78"/>
      <c r="E34" s="146">
        <v>0</v>
      </c>
      <c r="F34" s="138" t="e">
        <f t="shared" ref="F34:F41" si="2">E34/$E$47</f>
        <v>#DIV/0!</v>
      </c>
      <c r="H34" s="123" t="s">
        <v>870</v>
      </c>
      <c r="I34" s="125">
        <f t="shared" si="1"/>
        <v>0</v>
      </c>
      <c r="J34" s="125">
        <f t="shared" si="1"/>
        <v>0</v>
      </c>
      <c r="K34" s="125">
        <f t="shared" si="1"/>
        <v>0</v>
      </c>
      <c r="L34" s="125">
        <f t="shared" si="1"/>
        <v>0</v>
      </c>
      <c r="M34" s="125">
        <f t="shared" si="1"/>
        <v>0</v>
      </c>
      <c r="N34" s="126">
        <f t="shared" si="1"/>
        <v>0</v>
      </c>
    </row>
    <row r="35" spans="1:15" ht="12.75" customHeight="1">
      <c r="A35" s="201" t="s">
        <v>896</v>
      </c>
      <c r="B35" s="338"/>
      <c r="C35" s="350"/>
      <c r="D35" s="78"/>
      <c r="E35" s="146">
        <v>0</v>
      </c>
      <c r="F35" s="138" t="e">
        <f t="shared" si="2"/>
        <v>#DIV/0!</v>
      </c>
      <c r="H35" s="123" t="s">
        <v>872</v>
      </c>
      <c r="I35" s="125">
        <f t="shared" si="1"/>
        <v>0</v>
      </c>
      <c r="J35" s="125">
        <f t="shared" si="1"/>
        <v>0</v>
      </c>
      <c r="K35" s="125">
        <f t="shared" si="1"/>
        <v>0</v>
      </c>
      <c r="L35" s="125">
        <f t="shared" si="1"/>
        <v>0</v>
      </c>
      <c r="M35" s="125">
        <f t="shared" si="1"/>
        <v>0</v>
      </c>
      <c r="N35" s="126">
        <f t="shared" si="1"/>
        <v>0</v>
      </c>
      <c r="O35" s="47"/>
    </row>
    <row r="36" spans="1:15" ht="14.25" customHeight="1">
      <c r="A36" s="201" t="s">
        <v>897</v>
      </c>
      <c r="B36" s="338"/>
      <c r="C36" s="350"/>
      <c r="D36" s="78"/>
      <c r="E36" s="146">
        <v>0</v>
      </c>
      <c r="F36" s="138" t="e">
        <f t="shared" si="2"/>
        <v>#DIV/0!</v>
      </c>
      <c r="H36" s="123" t="s">
        <v>874</v>
      </c>
      <c r="I36" s="125">
        <f t="shared" si="1"/>
        <v>0</v>
      </c>
      <c r="J36" s="125">
        <f t="shared" si="1"/>
        <v>0</v>
      </c>
      <c r="K36" s="125">
        <f t="shared" si="1"/>
        <v>0</v>
      </c>
      <c r="L36" s="125">
        <f t="shared" si="1"/>
        <v>0</v>
      </c>
      <c r="M36" s="125">
        <f t="shared" si="1"/>
        <v>0</v>
      </c>
      <c r="N36" s="126">
        <f t="shared" si="1"/>
        <v>0</v>
      </c>
      <c r="O36" s="47"/>
    </row>
    <row r="37" spans="1:15" ht="13.8">
      <c r="A37" s="201" t="s">
        <v>898</v>
      </c>
      <c r="B37" s="338"/>
      <c r="C37" s="351"/>
      <c r="D37" s="78"/>
      <c r="E37" s="146">
        <v>0</v>
      </c>
      <c r="F37" s="138" t="e">
        <f t="shared" si="2"/>
        <v>#DIV/0!</v>
      </c>
      <c r="H37" s="123" t="s">
        <v>875</v>
      </c>
      <c r="I37" s="125">
        <f t="shared" si="1"/>
        <v>0</v>
      </c>
      <c r="J37" s="125">
        <f t="shared" si="1"/>
        <v>0</v>
      </c>
      <c r="K37" s="125">
        <f t="shared" si="1"/>
        <v>0</v>
      </c>
      <c r="L37" s="125">
        <f t="shared" si="1"/>
        <v>0</v>
      </c>
      <c r="M37" s="125">
        <f t="shared" si="1"/>
        <v>0</v>
      </c>
      <c r="N37" s="126">
        <f t="shared" si="1"/>
        <v>0</v>
      </c>
      <c r="O37" s="47"/>
    </row>
    <row r="38" spans="1:15" ht="13.8">
      <c r="A38" s="201" t="s">
        <v>899</v>
      </c>
      <c r="B38" s="338"/>
      <c r="C38" s="350"/>
      <c r="D38" s="78"/>
      <c r="E38" s="146">
        <v>0</v>
      </c>
      <c r="F38" s="138" t="e">
        <f t="shared" si="2"/>
        <v>#DIV/0!</v>
      </c>
      <c r="H38" s="123" t="s">
        <v>877</v>
      </c>
      <c r="I38" s="125">
        <f t="shared" si="1"/>
        <v>0</v>
      </c>
      <c r="J38" s="125">
        <f t="shared" si="1"/>
        <v>0</v>
      </c>
      <c r="K38" s="125">
        <f t="shared" si="1"/>
        <v>0</v>
      </c>
      <c r="L38" s="125">
        <f t="shared" si="1"/>
        <v>0</v>
      </c>
      <c r="M38" s="125">
        <f t="shared" si="1"/>
        <v>0</v>
      </c>
      <c r="N38" s="126">
        <f t="shared" si="1"/>
        <v>0</v>
      </c>
      <c r="O38" s="47"/>
    </row>
    <row r="39" spans="1:15" ht="13.8">
      <c r="A39" s="201" t="s">
        <v>900</v>
      </c>
      <c r="B39" s="338"/>
      <c r="C39" s="351"/>
      <c r="D39" s="78"/>
      <c r="E39" s="146">
        <v>0</v>
      </c>
      <c r="F39" s="138" t="e">
        <f t="shared" si="2"/>
        <v>#DIV/0!</v>
      </c>
      <c r="H39" s="123" t="s">
        <v>879</v>
      </c>
      <c r="I39" s="125">
        <f t="shared" si="1"/>
        <v>0</v>
      </c>
      <c r="J39" s="125">
        <f t="shared" si="1"/>
        <v>0</v>
      </c>
      <c r="K39" s="125">
        <f t="shared" si="1"/>
        <v>0</v>
      </c>
      <c r="L39" s="125">
        <f t="shared" si="1"/>
        <v>0</v>
      </c>
      <c r="M39" s="125">
        <f t="shared" si="1"/>
        <v>0</v>
      </c>
      <c r="N39" s="126">
        <f t="shared" si="1"/>
        <v>0</v>
      </c>
      <c r="O39" s="47"/>
    </row>
    <row r="40" spans="1:15" ht="13.8">
      <c r="A40" s="201" t="s">
        <v>901</v>
      </c>
      <c r="B40" s="338"/>
      <c r="C40" s="330" t="s">
        <v>889</v>
      </c>
      <c r="D40" s="78"/>
      <c r="E40" s="146">
        <v>0</v>
      </c>
      <c r="F40" s="138" t="e">
        <f t="shared" si="2"/>
        <v>#DIV/0!</v>
      </c>
      <c r="H40" s="127" t="s">
        <v>891</v>
      </c>
      <c r="I40" s="128">
        <f t="shared" ref="I40:N40" si="3">SUM(I33:I39)</f>
        <v>0</v>
      </c>
      <c r="J40" s="128">
        <f t="shared" si="3"/>
        <v>0</v>
      </c>
      <c r="K40" s="128">
        <f t="shared" si="3"/>
        <v>0</v>
      </c>
      <c r="L40" s="128">
        <f t="shared" si="3"/>
        <v>0</v>
      </c>
      <c r="M40" s="128">
        <f t="shared" si="3"/>
        <v>0</v>
      </c>
      <c r="N40" s="128">
        <f t="shared" si="3"/>
        <v>0</v>
      </c>
      <c r="O40" s="47"/>
    </row>
    <row r="41" spans="1:15" ht="13.8">
      <c r="A41" s="201" t="s">
        <v>902</v>
      </c>
      <c r="B41" s="338"/>
      <c r="C41" s="330"/>
      <c r="D41" s="78"/>
      <c r="E41" s="146">
        <v>0</v>
      </c>
      <c r="F41" s="138" t="e">
        <f t="shared" si="2"/>
        <v>#DIV/0!</v>
      </c>
      <c r="H41" s="47"/>
      <c r="I41" s="47"/>
      <c r="J41" s="47"/>
      <c r="K41" s="47"/>
      <c r="L41" s="47"/>
      <c r="M41" s="47"/>
      <c r="N41" s="47"/>
      <c r="O41" s="47"/>
    </row>
    <row r="42" spans="1:15" ht="13.8">
      <c r="A42" s="347"/>
      <c r="B42" s="348"/>
      <c r="C42" s="352"/>
      <c r="D42" s="78"/>
      <c r="E42" s="146">
        <v>0</v>
      </c>
      <c r="F42" s="83" t="e">
        <f>E42/$E$47</f>
        <v>#DIV/0!</v>
      </c>
      <c r="H42" s="47"/>
      <c r="I42" s="47"/>
      <c r="J42" s="47"/>
      <c r="K42" s="47"/>
      <c r="L42" s="47"/>
      <c r="M42" s="47"/>
      <c r="N42" s="47"/>
      <c r="O42" s="47"/>
    </row>
    <row r="43" spans="1:15" ht="34.200000000000003">
      <c r="A43" s="331" t="s">
        <v>903</v>
      </c>
      <c r="B43" s="338"/>
      <c r="C43" s="202"/>
      <c r="D43" s="78"/>
      <c r="E43" s="147" t="e">
        <f>SUM(E32:E42)</f>
        <v>#DIV/0!</v>
      </c>
      <c r="F43" s="339" t="e">
        <f>IF(E43=0,0,E43/E$47)</f>
        <v>#DIV/0!</v>
      </c>
      <c r="H43" s="322" t="s">
        <v>904</v>
      </c>
      <c r="I43" s="323"/>
      <c r="J43" s="324"/>
      <c r="K43" s="171" t="s">
        <v>862</v>
      </c>
      <c r="L43" s="47"/>
      <c r="M43" s="47"/>
      <c r="N43" s="47"/>
    </row>
    <row r="44" spans="1:15" ht="13.8">
      <c r="A44" s="201"/>
      <c r="B44" s="338"/>
      <c r="C44" s="202"/>
      <c r="D44" s="78"/>
      <c r="E44" s="144"/>
      <c r="F44" s="86"/>
      <c r="H44" s="123"/>
      <c r="I44" s="325" t="s">
        <v>865</v>
      </c>
      <c r="J44" s="326" t="s">
        <v>865</v>
      </c>
      <c r="K44" s="144"/>
      <c r="L44" s="47"/>
      <c r="M44" s="47"/>
      <c r="N44" s="47"/>
    </row>
    <row r="45" spans="1:15" ht="13.8">
      <c r="A45" s="201" t="s">
        <v>905</v>
      </c>
      <c r="B45" s="338"/>
      <c r="C45" s="351"/>
      <c r="D45" s="78"/>
      <c r="E45" s="146">
        <v>0</v>
      </c>
      <c r="F45" s="339">
        <f>(IF(E45=0,0,E45/E$47))</f>
        <v>0</v>
      </c>
      <c r="H45" s="168" t="s">
        <v>873</v>
      </c>
      <c r="I45" s="169"/>
      <c r="J45" s="170"/>
      <c r="K45" s="147">
        <f>E15</f>
        <v>0</v>
      </c>
      <c r="L45" s="47"/>
      <c r="M45" s="47"/>
      <c r="N45" s="47"/>
    </row>
    <row r="46" spans="1:15" ht="30" customHeight="1">
      <c r="A46" s="201"/>
      <c r="B46" s="353"/>
      <c r="C46" s="202"/>
      <c r="D46" s="78"/>
      <c r="E46" s="144"/>
      <c r="F46" s="83"/>
      <c r="H46" s="167" t="s">
        <v>876</v>
      </c>
      <c r="I46" s="165"/>
      <c r="J46" s="166"/>
      <c r="K46" s="149">
        <f>E17</f>
        <v>0</v>
      </c>
      <c r="L46" s="47"/>
      <c r="M46" s="47"/>
      <c r="N46" s="47"/>
    </row>
    <row r="47" spans="1:15" ht="13.8">
      <c r="A47" s="331" t="s">
        <v>906</v>
      </c>
      <c r="B47" s="354"/>
      <c r="C47" s="355"/>
      <c r="D47" s="78"/>
      <c r="E47" s="113" t="e">
        <f>SUM(E43:E46)</f>
        <v>#DIV/0!</v>
      </c>
      <c r="F47" s="114" t="e">
        <f>SUM(F43:F46)</f>
        <v>#DIV/0!</v>
      </c>
      <c r="H47" s="336" t="s">
        <v>878</v>
      </c>
      <c r="I47" s="165"/>
      <c r="J47" s="166"/>
      <c r="K47" s="150">
        <f>E18</f>
        <v>0</v>
      </c>
      <c r="L47" s="47"/>
      <c r="M47" s="47"/>
      <c r="N47" s="47"/>
      <c r="O47" s="47"/>
    </row>
    <row r="48" spans="1:15" ht="13.8">
      <c r="B48" s="87"/>
      <c r="C48" s="356"/>
      <c r="D48" s="78"/>
      <c r="F48" s="88"/>
      <c r="H48" s="336" t="s">
        <v>883</v>
      </c>
      <c r="I48" s="165"/>
      <c r="J48" s="166"/>
      <c r="K48" s="149" t="e">
        <f>E22</f>
        <v>#DIV/0!</v>
      </c>
      <c r="L48" s="47"/>
      <c r="M48" s="47"/>
      <c r="N48" s="47"/>
      <c r="O48" s="47"/>
    </row>
    <row r="49" spans="1:15" ht="13.8">
      <c r="A49" s="357" t="s">
        <v>907</v>
      </c>
      <c r="B49" s="358"/>
      <c r="C49" s="359"/>
      <c r="D49" s="47"/>
      <c r="E49" s="152" t="e">
        <f>(E$26*1.3)+($E$47-$E$26)</f>
        <v>#DIV/0!</v>
      </c>
      <c r="F49" s="89"/>
      <c r="G49" s="47"/>
      <c r="H49" s="336" t="s">
        <v>886</v>
      </c>
      <c r="I49" s="341"/>
      <c r="J49" s="342"/>
      <c r="K49" s="149" t="e">
        <f>E25</f>
        <v>#DIV/0!</v>
      </c>
      <c r="L49" s="47"/>
      <c r="M49" s="47"/>
      <c r="N49" s="47"/>
      <c r="O49" s="47"/>
    </row>
    <row r="50" spans="1:15" s="47" customFormat="1" ht="13.8">
      <c r="B50" s="90"/>
      <c r="C50" s="91"/>
      <c r="H50" s="201" t="s">
        <v>888</v>
      </c>
      <c r="I50" s="345"/>
      <c r="J50" s="330"/>
      <c r="K50" s="145">
        <f>E28</f>
        <v>0</v>
      </c>
    </row>
    <row r="51" spans="1:15" s="47" customFormat="1" ht="13.8">
      <c r="A51" s="357" t="s">
        <v>908</v>
      </c>
      <c r="B51" s="358"/>
      <c r="C51" s="359"/>
      <c r="E51" s="152" t="e">
        <f>(E$26*1.5)+($E$47-$E$26)</f>
        <v>#DIV/0!</v>
      </c>
      <c r="F51" s="89"/>
      <c r="H51" s="201" t="s">
        <v>890</v>
      </c>
      <c r="I51" s="346"/>
      <c r="J51" s="330"/>
      <c r="K51" s="145">
        <f t="shared" ref="K51:K52" si="4">E29</f>
        <v>0</v>
      </c>
      <c r="M51" s="3"/>
    </row>
    <row r="52" spans="1:15" s="47" customFormat="1" ht="13.8">
      <c r="B52" s="90"/>
      <c r="C52" s="91"/>
      <c r="H52" s="201" t="s">
        <v>892</v>
      </c>
      <c r="I52" s="338"/>
      <c r="J52" s="202" t="s">
        <v>865</v>
      </c>
      <c r="K52" s="145">
        <f t="shared" si="4"/>
        <v>0</v>
      </c>
      <c r="M52" s="3"/>
    </row>
    <row r="53" spans="1:15" s="47" customFormat="1" ht="13.8">
      <c r="A53" s="357" t="s">
        <v>909</v>
      </c>
      <c r="B53" s="358"/>
      <c r="C53" s="359"/>
      <c r="E53" s="152" t="e">
        <f>(E$26*2.5)+($E$47-$E$26)</f>
        <v>#DIV/0!</v>
      </c>
      <c r="H53" s="201" t="s">
        <v>895</v>
      </c>
      <c r="I53" s="338"/>
      <c r="J53" s="350"/>
      <c r="K53" s="145">
        <f>E34</f>
        <v>0</v>
      </c>
      <c r="M53" s="3"/>
    </row>
    <row r="54" spans="1:15" s="47" customFormat="1" ht="13.8">
      <c r="B54" s="90"/>
      <c r="C54" s="92"/>
      <c r="F54" s="93"/>
      <c r="H54" s="201" t="s">
        <v>896</v>
      </c>
      <c r="I54" s="338"/>
      <c r="J54" s="350"/>
      <c r="K54" s="145">
        <f t="shared" ref="K54:K60" si="5">E35</f>
        <v>0</v>
      </c>
      <c r="M54" s="3"/>
    </row>
    <row r="55" spans="1:15" s="47" customFormat="1" ht="13.8">
      <c r="B55" s="90"/>
      <c r="C55" s="92"/>
      <c r="F55" s="93"/>
      <c r="H55" s="201" t="s">
        <v>897</v>
      </c>
      <c r="I55" s="338"/>
      <c r="J55" s="350"/>
      <c r="K55" s="145">
        <f t="shared" si="5"/>
        <v>0</v>
      </c>
      <c r="M55" s="3"/>
    </row>
    <row r="56" spans="1:15" s="47" customFormat="1" ht="13.8">
      <c r="C56" s="94"/>
      <c r="F56" s="93"/>
      <c r="H56" s="201" t="s">
        <v>898</v>
      </c>
      <c r="I56" s="338"/>
      <c r="J56" s="351"/>
      <c r="K56" s="145">
        <f t="shared" si="5"/>
        <v>0</v>
      </c>
      <c r="M56" s="3"/>
    </row>
    <row r="57" spans="1:15" s="47" customFormat="1" ht="13.8">
      <c r="C57" s="94"/>
      <c r="F57" s="93"/>
      <c r="H57" s="201" t="s">
        <v>899</v>
      </c>
      <c r="I57" s="338"/>
      <c r="J57" s="350"/>
      <c r="K57" s="145">
        <f t="shared" si="5"/>
        <v>0</v>
      </c>
      <c r="M57" s="3"/>
    </row>
    <row r="58" spans="1:15" s="47" customFormat="1" ht="13.8">
      <c r="A58" s="3"/>
      <c r="C58" s="94"/>
      <c r="F58" s="93"/>
      <c r="H58" s="201" t="s">
        <v>900</v>
      </c>
      <c r="I58" s="338"/>
      <c r="J58" s="351"/>
      <c r="K58" s="145">
        <f t="shared" si="5"/>
        <v>0</v>
      </c>
      <c r="M58" s="3"/>
      <c r="N58" s="3"/>
    </row>
    <row r="59" spans="1:15" s="47" customFormat="1" ht="13.8">
      <c r="C59" s="94"/>
      <c r="F59" s="93"/>
      <c r="H59" s="201" t="s">
        <v>901</v>
      </c>
      <c r="I59" s="338"/>
      <c r="J59" s="330"/>
      <c r="K59" s="145">
        <f t="shared" si="5"/>
        <v>0</v>
      </c>
      <c r="M59" s="3"/>
      <c r="N59" s="3"/>
    </row>
    <row r="60" spans="1:15" s="47" customFormat="1" ht="13.8">
      <c r="C60" s="94"/>
      <c r="F60" s="93"/>
      <c r="H60" s="201" t="s">
        <v>902</v>
      </c>
      <c r="I60" s="338"/>
      <c r="J60" s="330"/>
      <c r="K60" s="145">
        <f t="shared" si="5"/>
        <v>0</v>
      </c>
      <c r="M60" s="3"/>
      <c r="N60" s="3"/>
    </row>
    <row r="61" spans="1:15" s="47" customFormat="1" ht="13.8">
      <c r="C61" s="94"/>
      <c r="F61" s="93"/>
      <c r="H61" s="201" t="s">
        <v>905</v>
      </c>
      <c r="I61" s="338"/>
      <c r="J61" s="351"/>
      <c r="K61" s="145">
        <f>E45</f>
        <v>0</v>
      </c>
      <c r="M61" s="3"/>
      <c r="N61" s="3"/>
    </row>
    <row r="62" spans="1:15" s="47" customFormat="1" ht="13.8">
      <c r="C62" s="94"/>
      <c r="F62" s="93"/>
      <c r="H62" s="201"/>
      <c r="I62" s="353"/>
      <c r="J62" s="202"/>
      <c r="K62" s="144"/>
      <c r="M62" s="3"/>
      <c r="N62" s="3"/>
    </row>
    <row r="63" spans="1:15" s="47" customFormat="1" ht="13.8">
      <c r="C63" s="94"/>
      <c r="F63" s="93"/>
      <c r="H63" s="331" t="s">
        <v>906</v>
      </c>
      <c r="I63" s="354"/>
      <c r="J63" s="355"/>
      <c r="K63" s="113" t="e">
        <f>SUM(K45:K62)</f>
        <v>#DIV/0!</v>
      </c>
      <c r="M63" s="3"/>
      <c r="N63" s="3"/>
    </row>
    <row r="64" spans="1:15" s="47" customFormat="1" ht="13.8">
      <c r="C64" s="94"/>
      <c r="F64" s="93"/>
      <c r="H64" s="3"/>
      <c r="I64" s="87"/>
      <c r="J64" s="356"/>
      <c r="K64" s="3"/>
      <c r="M64" s="3"/>
      <c r="N64" s="3"/>
      <c r="O64" s="3"/>
    </row>
    <row r="65" spans="1:15" s="47" customFormat="1" ht="13.8">
      <c r="C65" s="94"/>
      <c r="E65" s="3"/>
      <c r="F65" s="93"/>
      <c r="H65" s="357" t="s">
        <v>907</v>
      </c>
      <c r="I65" s="358"/>
      <c r="J65" s="359"/>
      <c r="K65" s="152" t="e">
        <f>E49</f>
        <v>#DIV/0!</v>
      </c>
      <c r="M65" s="3"/>
      <c r="N65" s="3"/>
      <c r="O65" s="3"/>
    </row>
    <row r="66" spans="1:15" s="47" customFormat="1" ht="13.8">
      <c r="A66" s="3"/>
      <c r="B66" s="3"/>
      <c r="C66" s="3"/>
      <c r="D66" s="3"/>
      <c r="E66" s="3"/>
      <c r="F66" s="3"/>
      <c r="G66" s="3"/>
      <c r="I66" s="90"/>
      <c r="J66" s="91"/>
      <c r="M66" s="3"/>
      <c r="N66" s="3"/>
      <c r="O66" s="3"/>
    </row>
    <row r="67" spans="1:15" ht="13.8">
      <c r="H67" s="357" t="s">
        <v>908</v>
      </c>
      <c r="I67" s="358"/>
      <c r="J67" s="359"/>
      <c r="K67" s="152" t="e">
        <f>E51</f>
        <v>#DIV/0!</v>
      </c>
      <c r="L67" s="47"/>
    </row>
    <row r="68" spans="1:15" ht="13.8">
      <c r="H68" s="47"/>
      <c r="I68" s="90"/>
      <c r="J68" s="91"/>
      <c r="K68" s="47"/>
      <c r="L68" s="47"/>
    </row>
    <row r="69" spans="1:15" ht="13.8">
      <c r="H69" s="357" t="s">
        <v>909</v>
      </c>
      <c r="I69" s="358"/>
      <c r="J69" s="359"/>
      <c r="K69" s="152" t="e">
        <f>E53</f>
        <v>#DIV/0!</v>
      </c>
      <c r="L69" s="47"/>
    </row>
    <row r="70" spans="1:15">
      <c r="L70" s="47"/>
    </row>
    <row r="71" spans="1:15">
      <c r="L71" s="47"/>
    </row>
    <row r="72" spans="1:15">
      <c r="L72" s="47"/>
    </row>
  </sheetData>
  <dataConsolidate/>
  <mergeCells count="7">
    <mergeCell ref="I31:N31"/>
    <mergeCell ref="E10:F10"/>
    <mergeCell ref="H1:N2"/>
    <mergeCell ref="H3:N3"/>
    <mergeCell ref="H4:N5"/>
    <mergeCell ref="I10:N10"/>
    <mergeCell ref="I20:N20"/>
  </mergeCells>
  <phoneticPr fontId="14"/>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P76"/>
  <sheetViews>
    <sheetView showGridLines="0" zoomScale="89" zoomScaleNormal="89" zoomScalePageLayoutView="50" workbookViewId="0">
      <pane ySplit="9" topLeftCell="A10" activePane="bottomLeft" state="frozen"/>
      <selection activeCell="B1" sqref="B1"/>
      <selection pane="bottomLeft" activeCell="O23" sqref="O23"/>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289" t="s">
        <v>4</v>
      </c>
      <c r="B1" s="51"/>
      <c r="C1" s="2"/>
      <c r="D1" s="2"/>
      <c r="E1" s="2"/>
      <c r="F1" s="2"/>
      <c r="H1" s="416"/>
      <c r="I1" s="416"/>
      <c r="J1" s="416"/>
      <c r="K1" s="416"/>
      <c r="L1" s="416"/>
      <c r="M1" s="416"/>
      <c r="N1" s="416"/>
    </row>
    <row r="2" spans="1:15">
      <c r="A2" s="69"/>
      <c r="B2" s="70"/>
      <c r="C2" s="71"/>
      <c r="D2" s="70"/>
      <c r="E2" s="72"/>
      <c r="F2" s="73"/>
      <c r="H2" s="416"/>
      <c r="I2" s="416"/>
      <c r="J2" s="416"/>
      <c r="K2" s="416"/>
      <c r="L2" s="416"/>
      <c r="M2" s="416"/>
      <c r="N2" s="416"/>
    </row>
    <row r="3" spans="1:15" ht="14.25" customHeight="1">
      <c r="A3" s="95" t="str">
        <f>'2-Kosten per locatie'!A3</f>
        <v>Naam opdrachtgever</v>
      </c>
      <c r="B3" s="96" t="str">
        <f>'2-Kosten per locatie'!B3</f>
        <v>Hogeschool InHolland</v>
      </c>
      <c r="C3" s="97"/>
      <c r="D3" s="70"/>
      <c r="E3" s="142"/>
      <c r="F3" s="75"/>
      <c r="H3" s="416"/>
      <c r="I3" s="416"/>
      <c r="J3" s="416"/>
      <c r="K3" s="416"/>
      <c r="L3" s="416"/>
      <c r="M3" s="416"/>
      <c r="N3" s="416"/>
    </row>
    <row r="4" spans="1:15" ht="15.75" customHeight="1">
      <c r="A4" s="95" t="str">
        <f>'2-Kosten per locatie'!A4</f>
        <v>Calculatie onderdeel</v>
      </c>
      <c r="B4" s="98" t="str">
        <f ca="1">MID(CELL("bestandsnaam",$C$9),SEARCH("]",CELL("bestandsnaam",$C$9),1)+1,256)</f>
        <v>7-Opbouw uurtarief toezicht</v>
      </c>
      <c r="C4" s="99"/>
      <c r="D4" s="78"/>
      <c r="H4" s="416"/>
      <c r="I4" s="416"/>
      <c r="J4" s="416"/>
      <c r="K4" s="416"/>
      <c r="L4" s="416"/>
      <c r="M4" s="416"/>
      <c r="N4" s="416"/>
    </row>
    <row r="5" spans="1:15" ht="15">
      <c r="A5" s="95" t="str">
        <f>'2-Kosten per locatie'!A5</f>
        <v>Gebouw/plaats</v>
      </c>
      <c r="B5" s="96" t="str">
        <f>'2-Kosten per locatie'!B5</f>
        <v>Divers</v>
      </c>
      <c r="C5" s="99"/>
      <c r="D5" s="78"/>
      <c r="H5" s="416"/>
      <c r="I5" s="416"/>
      <c r="J5" s="416"/>
      <c r="K5" s="416"/>
      <c r="L5" s="416"/>
      <c r="M5" s="416"/>
      <c r="N5" s="416"/>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t="str">
        <f>'2-Kosten per locatie'!B7</f>
        <v>Voorcalculatie</v>
      </c>
      <c r="C7" s="99"/>
      <c r="D7" s="78"/>
      <c r="H7" s="79"/>
      <c r="I7" s="79"/>
      <c r="J7" s="79"/>
      <c r="K7" s="79"/>
      <c r="L7" s="79"/>
      <c r="M7" s="79"/>
      <c r="N7" s="79"/>
      <c r="O7" s="82"/>
    </row>
    <row r="8" spans="1:15" ht="15">
      <c r="A8" s="95" t="str">
        <f>'2-Kosten per locatie'!A9</f>
        <v>Prijspeil</v>
      </c>
      <c r="B8" s="198">
        <f>'2-Kosten per locatie'!B9</f>
        <v>45474</v>
      </c>
      <c r="C8" s="99"/>
      <c r="D8" s="78"/>
      <c r="L8" s="79"/>
      <c r="M8" s="79"/>
      <c r="N8" s="79"/>
    </row>
    <row r="9" spans="1:15" ht="15">
      <c r="A9" s="74"/>
      <c r="B9" s="76"/>
      <c r="C9" s="77"/>
      <c r="D9" s="78"/>
      <c r="E9" s="143"/>
      <c r="F9" s="80"/>
    </row>
    <row r="10" spans="1:15" s="82" customFormat="1" ht="30.75" customHeight="1">
      <c r="A10" s="322" t="s">
        <v>910</v>
      </c>
      <c r="B10" s="323"/>
      <c r="C10" s="324"/>
      <c r="D10" s="81"/>
      <c r="E10" s="414" t="s">
        <v>911</v>
      </c>
      <c r="F10" s="420"/>
      <c r="H10" s="122" t="s">
        <v>863</v>
      </c>
      <c r="I10" s="413" t="s">
        <v>912</v>
      </c>
      <c r="J10" s="413"/>
      <c r="K10" s="413"/>
      <c r="L10" s="413"/>
      <c r="M10" s="413"/>
      <c r="N10" s="413"/>
    </row>
    <row r="11" spans="1:15" ht="30" customHeight="1">
      <c r="A11" s="123"/>
      <c r="B11" s="325" t="s">
        <v>865</v>
      </c>
      <c r="C11" s="326" t="s">
        <v>865</v>
      </c>
      <c r="D11" s="78"/>
      <c r="E11" s="144"/>
      <c r="F11" s="327"/>
      <c r="H11" s="123"/>
      <c r="I11" s="139">
        <v>1</v>
      </c>
      <c r="J11" s="139">
        <v>2</v>
      </c>
      <c r="K11" s="139">
        <v>3</v>
      </c>
      <c r="L11" s="139">
        <v>4</v>
      </c>
      <c r="M11" s="139">
        <v>5</v>
      </c>
      <c r="N11" s="139">
        <v>6</v>
      </c>
    </row>
    <row r="12" spans="1:15" ht="12.75" customHeight="1">
      <c r="A12" s="123" t="s">
        <v>866</v>
      </c>
      <c r="B12" s="328" t="s">
        <v>867</v>
      </c>
      <c r="C12" s="329"/>
      <c r="D12" s="78"/>
      <c r="E12" s="145">
        <f>SUM(I31:N31)</f>
        <v>0</v>
      </c>
      <c r="F12" s="83"/>
      <c r="H12" s="360" t="s">
        <v>874</v>
      </c>
      <c r="I12" s="200"/>
      <c r="J12" s="200"/>
      <c r="K12" s="200"/>
      <c r="L12" s="200"/>
      <c r="M12" s="200"/>
      <c r="N12" s="200"/>
    </row>
    <row r="13" spans="1:15" ht="13.8">
      <c r="A13" s="123" t="s">
        <v>869</v>
      </c>
      <c r="B13" s="328" t="s">
        <v>867</v>
      </c>
      <c r="C13" s="330"/>
      <c r="D13" s="78"/>
      <c r="E13" s="146">
        <v>0</v>
      </c>
      <c r="F13" s="83"/>
      <c r="H13" s="360" t="s">
        <v>875</v>
      </c>
      <c r="I13" s="200"/>
      <c r="J13" s="200"/>
      <c r="K13" s="200"/>
      <c r="L13" s="200"/>
      <c r="M13" s="200"/>
      <c r="N13" s="200"/>
    </row>
    <row r="14" spans="1:15" ht="13.8">
      <c r="A14" s="201" t="s">
        <v>871</v>
      </c>
      <c r="B14" s="328" t="s">
        <v>867</v>
      </c>
      <c r="C14" s="202"/>
      <c r="D14" s="78"/>
      <c r="E14" s="146">
        <v>0</v>
      </c>
      <c r="F14" s="83"/>
      <c r="H14" s="360" t="s">
        <v>877</v>
      </c>
      <c r="I14" s="200"/>
      <c r="J14" s="200"/>
      <c r="K14" s="200"/>
      <c r="L14" s="200"/>
      <c r="M14" s="200"/>
      <c r="N14" s="200"/>
    </row>
    <row r="15" spans="1:15" ht="13.8">
      <c r="A15" s="331" t="s">
        <v>873</v>
      </c>
      <c r="B15" s="332"/>
      <c r="C15" s="202"/>
      <c r="D15" s="78"/>
      <c r="E15" s="147">
        <f>SUM(E12:E14)</f>
        <v>0</v>
      </c>
      <c r="F15" s="83"/>
      <c r="H15" s="360" t="s">
        <v>879</v>
      </c>
      <c r="I15" s="200"/>
      <c r="J15" s="200"/>
      <c r="K15" s="200"/>
      <c r="L15" s="200"/>
      <c r="M15" s="200"/>
      <c r="N15" s="200"/>
    </row>
    <row r="16" spans="1:15" ht="13.8">
      <c r="A16" s="201"/>
      <c r="B16" s="334"/>
      <c r="C16" s="335"/>
      <c r="D16" s="78"/>
      <c r="E16" s="148"/>
      <c r="F16" s="83"/>
      <c r="H16" s="119"/>
      <c r="I16" s="120"/>
      <c r="J16" s="120"/>
      <c r="K16" s="120"/>
      <c r="L16" s="120"/>
      <c r="M16" s="120"/>
      <c r="N16" s="120"/>
    </row>
    <row r="17" spans="1:16" ht="13.8">
      <c r="A17" s="336" t="s">
        <v>876</v>
      </c>
      <c r="B17" s="328" t="s">
        <v>867</v>
      </c>
      <c r="C17" s="337">
        <v>0</v>
      </c>
      <c r="D17" s="78"/>
      <c r="E17" s="149">
        <f>$C17*E15</f>
        <v>0</v>
      </c>
      <c r="F17" s="83"/>
      <c r="H17" s="122" t="s">
        <v>863</v>
      </c>
      <c r="I17" s="417" t="s">
        <v>881</v>
      </c>
      <c r="J17" s="418"/>
      <c r="K17" s="418"/>
      <c r="L17" s="418"/>
      <c r="M17" s="418"/>
      <c r="N17" s="419"/>
    </row>
    <row r="18" spans="1:16" ht="13.8">
      <c r="A18" s="336" t="s">
        <v>878</v>
      </c>
      <c r="B18" s="328" t="s">
        <v>867</v>
      </c>
      <c r="C18" s="337">
        <v>0</v>
      </c>
      <c r="D18" s="78"/>
      <c r="E18" s="150">
        <f>$C18*E15</f>
        <v>0</v>
      </c>
      <c r="F18" s="83"/>
      <c r="H18" s="123"/>
      <c r="I18" s="124">
        <v>1</v>
      </c>
      <c r="J18" s="124">
        <v>2</v>
      </c>
      <c r="K18" s="124">
        <v>3</v>
      </c>
      <c r="L18" s="124">
        <v>4</v>
      </c>
      <c r="M18" s="124">
        <v>5</v>
      </c>
      <c r="N18" s="124">
        <v>6</v>
      </c>
    </row>
    <row r="19" spans="1:16" ht="13.8">
      <c r="A19" s="331" t="s">
        <v>880</v>
      </c>
      <c r="B19" s="338"/>
      <c r="C19" s="202"/>
      <c r="D19" s="78"/>
      <c r="E19" s="147">
        <f>SUM(E15:E18)</f>
        <v>0</v>
      </c>
      <c r="F19" s="339">
        <f>IF(E19=0,0,E19/E$47)</f>
        <v>0</v>
      </c>
      <c r="H19" s="123" t="s">
        <v>874</v>
      </c>
      <c r="I19" s="343"/>
      <c r="J19" s="343"/>
      <c r="K19" s="343"/>
      <c r="L19" s="343"/>
      <c r="M19" s="343"/>
      <c r="N19" s="343"/>
    </row>
    <row r="20" spans="1:16" ht="13.8">
      <c r="A20" s="201"/>
      <c r="B20" s="334"/>
      <c r="C20" s="335"/>
      <c r="D20" s="78"/>
      <c r="E20" s="148"/>
      <c r="F20" s="83"/>
      <c r="H20" s="123" t="s">
        <v>875</v>
      </c>
      <c r="I20" s="343"/>
      <c r="J20" s="343"/>
      <c r="K20" s="343"/>
      <c r="L20" s="343"/>
      <c r="M20" s="343"/>
      <c r="N20" s="343"/>
    </row>
    <row r="21" spans="1:16" ht="13.8">
      <c r="A21" s="361" t="s">
        <v>882</v>
      </c>
      <c r="B21" s="341"/>
      <c r="C21" s="335"/>
      <c r="D21" s="84"/>
      <c r="E21" s="151">
        <f>E19*0.96</f>
        <v>0</v>
      </c>
      <c r="F21" s="85"/>
      <c r="G21" s="47"/>
      <c r="H21" s="123" t="s">
        <v>877</v>
      </c>
      <c r="I21" s="343"/>
      <c r="J21" s="343"/>
      <c r="K21" s="343"/>
      <c r="L21" s="343"/>
      <c r="M21" s="343"/>
      <c r="N21" s="343"/>
      <c r="O21" s="47"/>
      <c r="P21" s="47"/>
    </row>
    <row r="22" spans="1:16" s="47" customFormat="1" ht="13.8">
      <c r="A22" s="336" t="s">
        <v>883</v>
      </c>
      <c r="B22" s="341"/>
      <c r="C22" s="342" t="s">
        <v>884</v>
      </c>
      <c r="D22" s="78"/>
      <c r="E22" s="149" t="e">
        <f>E21*'5-Premies en opslagen'!$C24</f>
        <v>#DIV/0!</v>
      </c>
      <c r="F22" s="83"/>
      <c r="G22" s="3"/>
      <c r="H22" s="123" t="s">
        <v>879</v>
      </c>
      <c r="I22" s="343"/>
      <c r="J22" s="343"/>
      <c r="K22" s="343"/>
      <c r="L22" s="343"/>
      <c r="M22" s="343"/>
      <c r="N22" s="343"/>
      <c r="P22" s="3"/>
    </row>
    <row r="23" spans="1:16" ht="14.25" customHeight="1">
      <c r="A23" s="331" t="s">
        <v>885</v>
      </c>
      <c r="B23" s="338"/>
      <c r="C23" s="202"/>
      <c r="D23" s="78"/>
      <c r="E23" s="147" t="e">
        <f>E22+E19</f>
        <v>#DIV/0!</v>
      </c>
      <c r="F23" s="339" t="e">
        <f>IF(E23=0,0,E23/E$47)</f>
        <v>#DIV/0!</v>
      </c>
      <c r="H23" s="127" t="s">
        <v>891</v>
      </c>
      <c r="I23" s="362">
        <f t="shared" ref="I23:N23" si="0">SUM(I19:I22)</f>
        <v>0</v>
      </c>
      <c r="J23" s="362">
        <f t="shared" si="0"/>
        <v>0</v>
      </c>
      <c r="K23" s="362">
        <f t="shared" si="0"/>
        <v>0</v>
      </c>
      <c r="L23" s="362">
        <f t="shared" si="0"/>
        <v>0</v>
      </c>
      <c r="M23" s="362">
        <f t="shared" si="0"/>
        <v>0</v>
      </c>
      <c r="N23" s="362">
        <f t="shared" si="0"/>
        <v>0</v>
      </c>
      <c r="O23" s="47"/>
    </row>
    <row r="24" spans="1:16" ht="12.75" customHeight="1">
      <c r="A24" s="201"/>
      <c r="B24" s="338"/>
      <c r="C24" s="202"/>
      <c r="D24" s="78"/>
      <c r="E24" s="144"/>
      <c r="F24" s="83"/>
      <c r="O24" s="47"/>
    </row>
    <row r="25" spans="1:16" ht="12.75" customHeight="1">
      <c r="A25" s="336" t="s">
        <v>886</v>
      </c>
      <c r="B25" s="341"/>
      <c r="C25" s="342" t="s">
        <v>884</v>
      </c>
      <c r="D25" s="78"/>
      <c r="E25" s="149" t="e">
        <f>E23*'5-Premies en opslagen'!$B53</f>
        <v>#DIV/0!</v>
      </c>
      <c r="F25" s="83"/>
      <c r="H25" s="122" t="s">
        <v>863</v>
      </c>
      <c r="I25" s="413" t="s">
        <v>893</v>
      </c>
      <c r="J25" s="413"/>
      <c r="K25" s="413"/>
      <c r="L25" s="413"/>
      <c r="M25" s="413"/>
      <c r="N25" s="413"/>
      <c r="O25" s="47"/>
    </row>
    <row r="26" spans="1:16" ht="13.8">
      <c r="A26" s="331" t="s">
        <v>887</v>
      </c>
      <c r="B26" s="338"/>
      <c r="C26" s="202"/>
      <c r="D26" s="78"/>
      <c r="E26" s="147" t="e">
        <f>SUM(E23:E25)</f>
        <v>#DIV/0!</v>
      </c>
      <c r="F26" s="339" t="e">
        <f>IF(E26=0,0,E26/E$47)</f>
        <v>#DIV/0!</v>
      </c>
      <c r="H26" s="123"/>
      <c r="I26" s="124">
        <v>1</v>
      </c>
      <c r="J26" s="124">
        <v>2</v>
      </c>
      <c r="K26" s="124">
        <v>3</v>
      </c>
      <c r="L26" s="124">
        <v>4</v>
      </c>
      <c r="M26" s="124">
        <v>5</v>
      </c>
      <c r="N26" s="124">
        <v>6</v>
      </c>
      <c r="O26" s="47"/>
    </row>
    <row r="27" spans="1:16" ht="13.8">
      <c r="A27" s="201"/>
      <c r="B27" s="338"/>
      <c r="C27" s="202"/>
      <c r="D27" s="78"/>
      <c r="E27" s="144"/>
      <c r="F27" s="83"/>
      <c r="H27" s="123" t="s">
        <v>874</v>
      </c>
      <c r="I27" s="125">
        <f t="shared" ref="I27:N30" si="1">I19*I12</f>
        <v>0</v>
      </c>
      <c r="J27" s="125">
        <f t="shared" si="1"/>
        <v>0</v>
      </c>
      <c r="K27" s="125">
        <f t="shared" si="1"/>
        <v>0</v>
      </c>
      <c r="L27" s="125">
        <f t="shared" si="1"/>
        <v>0</v>
      </c>
      <c r="M27" s="125">
        <f t="shared" si="1"/>
        <v>0</v>
      </c>
      <c r="N27" s="126">
        <f t="shared" si="1"/>
        <v>0</v>
      </c>
    </row>
    <row r="28" spans="1:16" ht="13.8">
      <c r="A28" s="201" t="s">
        <v>888</v>
      </c>
      <c r="B28" s="345"/>
      <c r="C28" s="330" t="s">
        <v>889</v>
      </c>
      <c r="D28" s="78"/>
      <c r="E28" s="146">
        <v>0</v>
      </c>
      <c r="F28" s="115">
        <v>0</v>
      </c>
      <c r="H28" s="123" t="s">
        <v>875</v>
      </c>
      <c r="I28" s="125">
        <f t="shared" si="1"/>
        <v>0</v>
      </c>
      <c r="J28" s="125">
        <f t="shared" si="1"/>
        <v>0</v>
      </c>
      <c r="K28" s="125">
        <f t="shared" si="1"/>
        <v>0</v>
      </c>
      <c r="L28" s="125">
        <f t="shared" si="1"/>
        <v>0</v>
      </c>
      <c r="M28" s="125">
        <f t="shared" si="1"/>
        <v>0</v>
      </c>
      <c r="N28" s="126">
        <f t="shared" si="1"/>
        <v>0</v>
      </c>
    </row>
    <row r="29" spans="1:16" ht="13.8">
      <c r="A29" s="201" t="s">
        <v>890</v>
      </c>
      <c r="B29" s="346"/>
      <c r="C29" s="330" t="s">
        <v>889</v>
      </c>
      <c r="D29" s="78"/>
      <c r="E29" s="146">
        <v>0</v>
      </c>
      <c r="F29" s="115">
        <v>0</v>
      </c>
      <c r="H29" s="123" t="s">
        <v>877</v>
      </c>
      <c r="I29" s="125">
        <f t="shared" si="1"/>
        <v>0</v>
      </c>
      <c r="J29" s="125">
        <f t="shared" si="1"/>
        <v>0</v>
      </c>
      <c r="K29" s="125">
        <f t="shared" si="1"/>
        <v>0</v>
      </c>
      <c r="L29" s="125">
        <f t="shared" si="1"/>
        <v>0</v>
      </c>
      <c r="M29" s="125">
        <f t="shared" si="1"/>
        <v>0</v>
      </c>
      <c r="N29" s="126">
        <f t="shared" si="1"/>
        <v>0</v>
      </c>
    </row>
    <row r="30" spans="1:16" ht="13.8">
      <c r="A30" s="201"/>
      <c r="B30" s="338"/>
      <c r="C30" s="202"/>
      <c r="D30" s="78"/>
      <c r="E30" s="144"/>
      <c r="F30" s="83"/>
      <c r="H30" s="123" t="s">
        <v>879</v>
      </c>
      <c r="I30" s="125">
        <f t="shared" si="1"/>
        <v>0</v>
      </c>
      <c r="J30" s="125">
        <f t="shared" si="1"/>
        <v>0</v>
      </c>
      <c r="K30" s="125">
        <f t="shared" si="1"/>
        <v>0</v>
      </c>
      <c r="L30" s="125">
        <f t="shared" si="1"/>
        <v>0</v>
      </c>
      <c r="M30" s="125">
        <f t="shared" si="1"/>
        <v>0</v>
      </c>
      <c r="N30" s="126">
        <f t="shared" si="1"/>
        <v>0</v>
      </c>
    </row>
    <row r="31" spans="1:16" ht="12.75" customHeight="1">
      <c r="A31" s="347"/>
      <c r="B31" s="348"/>
      <c r="C31" s="349" t="s">
        <v>865</v>
      </c>
      <c r="D31" s="78"/>
      <c r="E31" s="146"/>
      <c r="F31" s="83"/>
      <c r="H31" s="127" t="s">
        <v>891</v>
      </c>
      <c r="I31" s="128">
        <f t="shared" ref="I31:N31" si="2">SUM(I27:I30)</f>
        <v>0</v>
      </c>
      <c r="J31" s="128">
        <f t="shared" si="2"/>
        <v>0</v>
      </c>
      <c r="K31" s="128">
        <f t="shared" si="2"/>
        <v>0</v>
      </c>
      <c r="L31" s="128">
        <f t="shared" si="2"/>
        <v>0</v>
      </c>
      <c r="M31" s="128">
        <f t="shared" si="2"/>
        <v>0</v>
      </c>
      <c r="N31" s="128">
        <f t="shared" si="2"/>
        <v>0</v>
      </c>
    </row>
    <row r="32" spans="1:16" ht="12.75" customHeight="1">
      <c r="A32" s="331" t="s">
        <v>894</v>
      </c>
      <c r="B32" s="338"/>
      <c r="C32" s="202"/>
      <c r="D32" s="78"/>
      <c r="E32" s="147" t="e">
        <f>SUM(E26:E31)</f>
        <v>#DIV/0!</v>
      </c>
      <c r="F32" s="339" t="e">
        <f>IF(E32=0,0,E32/E$47)</f>
        <v>#DIV/0!</v>
      </c>
      <c r="H32" s="47"/>
      <c r="I32" s="47"/>
      <c r="J32" s="47"/>
      <c r="K32" s="47"/>
      <c r="L32" s="47"/>
      <c r="M32" s="47"/>
      <c r="N32" s="47"/>
    </row>
    <row r="33" spans="1:15" ht="12.75" customHeight="1">
      <c r="A33" s="201"/>
      <c r="B33" s="338"/>
      <c r="C33" s="202"/>
      <c r="D33" s="78"/>
      <c r="E33" s="144"/>
      <c r="F33" s="83"/>
      <c r="H33" s="47"/>
      <c r="I33" s="47"/>
      <c r="J33" s="47"/>
      <c r="K33" s="47"/>
      <c r="L33" s="47"/>
      <c r="M33" s="47"/>
      <c r="N33" s="47"/>
    </row>
    <row r="34" spans="1:15" ht="12.75" customHeight="1">
      <c r="A34" s="201" t="s">
        <v>895</v>
      </c>
      <c r="B34" s="338"/>
      <c r="C34" s="350"/>
      <c r="D34" s="78"/>
      <c r="E34" s="146">
        <v>0</v>
      </c>
      <c r="F34" s="138" t="e">
        <f>E34/$E$47</f>
        <v>#DIV/0!</v>
      </c>
      <c r="H34" s="47"/>
      <c r="I34" s="47"/>
      <c r="J34" s="47"/>
      <c r="K34" s="47"/>
      <c r="L34" s="47"/>
      <c r="M34" s="47"/>
      <c r="N34" s="47"/>
    </row>
    <row r="35" spans="1:15" ht="12.75" customHeight="1">
      <c r="A35" s="201" t="s">
        <v>896</v>
      </c>
      <c r="B35" s="338"/>
      <c r="C35" s="350"/>
      <c r="D35" s="78"/>
      <c r="E35" s="146">
        <v>0</v>
      </c>
      <c r="F35" s="138" t="e">
        <f t="shared" ref="F35:F41" si="3">E35/$E$47</f>
        <v>#DIV/0!</v>
      </c>
      <c r="H35" s="47"/>
      <c r="I35" s="47"/>
      <c r="J35" s="47"/>
      <c r="K35" s="47"/>
      <c r="L35" s="47"/>
      <c r="M35" s="47"/>
      <c r="N35" s="47"/>
    </row>
    <row r="36" spans="1:15" ht="14.25" customHeight="1">
      <c r="A36" s="201" t="s">
        <v>897</v>
      </c>
      <c r="B36" s="338"/>
      <c r="C36" s="350"/>
      <c r="D36" s="78"/>
      <c r="E36" s="146">
        <v>0</v>
      </c>
      <c r="F36" s="138" t="e">
        <f t="shared" si="3"/>
        <v>#DIV/0!</v>
      </c>
      <c r="H36" s="47"/>
      <c r="I36" s="47"/>
      <c r="J36" s="47"/>
      <c r="K36" s="47"/>
      <c r="L36" s="47"/>
      <c r="M36" s="47"/>
      <c r="N36" s="47"/>
    </row>
    <row r="37" spans="1:15" ht="13.8">
      <c r="A37" s="201" t="s">
        <v>898</v>
      </c>
      <c r="B37" s="338"/>
      <c r="C37" s="351"/>
      <c r="D37" s="78"/>
      <c r="E37" s="146">
        <v>0</v>
      </c>
      <c r="F37" s="138" t="e">
        <f t="shared" si="3"/>
        <v>#DIV/0!</v>
      </c>
      <c r="H37" s="47"/>
      <c r="I37" s="47"/>
      <c r="J37" s="47"/>
      <c r="K37" s="47"/>
      <c r="L37" s="47"/>
      <c r="M37" s="47"/>
      <c r="N37" s="47"/>
    </row>
    <row r="38" spans="1:15" ht="13.8">
      <c r="A38" s="201" t="s">
        <v>899</v>
      </c>
      <c r="B38" s="338"/>
      <c r="C38" s="350"/>
      <c r="D38" s="78"/>
      <c r="E38" s="146">
        <v>0</v>
      </c>
      <c r="F38" s="138" t="e">
        <f t="shared" si="3"/>
        <v>#DIV/0!</v>
      </c>
      <c r="H38" s="47"/>
      <c r="I38" s="47"/>
      <c r="J38" s="47"/>
      <c r="K38" s="47"/>
      <c r="L38" s="47"/>
      <c r="M38" s="47"/>
      <c r="N38" s="47"/>
    </row>
    <row r="39" spans="1:15" ht="13.8">
      <c r="A39" s="201" t="s">
        <v>900</v>
      </c>
      <c r="B39" s="338"/>
      <c r="C39" s="351"/>
      <c r="D39" s="78"/>
      <c r="E39" s="146">
        <v>0</v>
      </c>
      <c r="F39" s="138" t="e">
        <f t="shared" si="3"/>
        <v>#DIV/0!</v>
      </c>
      <c r="H39" s="47"/>
      <c r="I39" s="47"/>
      <c r="J39" s="47"/>
      <c r="K39" s="47"/>
      <c r="L39" s="47"/>
      <c r="M39" s="47"/>
      <c r="N39" s="47"/>
    </row>
    <row r="40" spans="1:15" ht="13.8">
      <c r="A40" s="201" t="s">
        <v>901</v>
      </c>
      <c r="B40" s="338"/>
      <c r="C40" s="330" t="s">
        <v>889</v>
      </c>
      <c r="D40" s="78"/>
      <c r="E40" s="146">
        <v>0</v>
      </c>
      <c r="F40" s="138" t="e">
        <f t="shared" si="3"/>
        <v>#DIV/0!</v>
      </c>
      <c r="H40" s="47"/>
      <c r="I40" s="47"/>
      <c r="J40" s="47"/>
      <c r="K40" s="47"/>
      <c r="L40" s="47"/>
      <c r="M40" s="47"/>
      <c r="N40" s="47"/>
    </row>
    <row r="41" spans="1:15" ht="13.8">
      <c r="A41" s="201" t="s">
        <v>902</v>
      </c>
      <c r="B41" s="338"/>
      <c r="C41" s="330"/>
      <c r="D41" s="78"/>
      <c r="E41" s="146">
        <v>0</v>
      </c>
      <c r="F41" s="138" t="e">
        <f t="shared" si="3"/>
        <v>#DIV/0!</v>
      </c>
      <c r="H41" s="47"/>
      <c r="I41" s="47"/>
      <c r="J41" s="47"/>
      <c r="K41" s="47"/>
      <c r="L41" s="47"/>
      <c r="M41" s="47"/>
      <c r="N41" s="47"/>
    </row>
    <row r="42" spans="1:15" ht="13.8">
      <c r="A42" s="347"/>
      <c r="B42" s="348"/>
      <c r="C42" s="352"/>
      <c r="D42" s="78"/>
      <c r="E42" s="146">
        <v>0</v>
      </c>
      <c r="F42" s="83"/>
      <c r="H42" s="47"/>
      <c r="I42" s="47"/>
      <c r="J42" s="47"/>
      <c r="K42" s="47"/>
      <c r="L42" s="47"/>
      <c r="M42" s="47"/>
      <c r="N42" s="47"/>
    </row>
    <row r="43" spans="1:15" ht="34.200000000000003">
      <c r="A43" s="331" t="s">
        <v>903</v>
      </c>
      <c r="B43" s="338"/>
      <c r="C43" s="202"/>
      <c r="D43" s="78"/>
      <c r="E43" s="147" t="e">
        <f>SUM(E32:E42)</f>
        <v>#DIV/0!</v>
      </c>
      <c r="F43" s="339" t="e">
        <f>IF(E43=0,0,E43/E$47)</f>
        <v>#DIV/0!</v>
      </c>
      <c r="H43" s="322" t="s">
        <v>904</v>
      </c>
      <c r="I43" s="323"/>
      <c r="J43" s="324"/>
      <c r="K43" s="171" t="s">
        <v>862</v>
      </c>
      <c r="L43" s="47"/>
      <c r="M43" s="47"/>
      <c r="N43" s="47"/>
    </row>
    <row r="44" spans="1:15" ht="13.8">
      <c r="A44" s="201"/>
      <c r="B44" s="338"/>
      <c r="C44" s="202"/>
      <c r="D44" s="78"/>
      <c r="E44" s="144"/>
      <c r="F44" s="86"/>
      <c r="H44" s="123"/>
      <c r="I44" s="325" t="s">
        <v>865</v>
      </c>
      <c r="J44" s="326" t="s">
        <v>865</v>
      </c>
      <c r="K44" s="144"/>
      <c r="L44" s="47"/>
      <c r="M44" s="47"/>
      <c r="N44" s="47"/>
    </row>
    <row r="45" spans="1:15" ht="13.8">
      <c r="A45" s="201" t="s">
        <v>905</v>
      </c>
      <c r="B45" s="338"/>
      <c r="C45" s="351"/>
      <c r="D45" s="78"/>
      <c r="E45" s="146">
        <v>0</v>
      </c>
      <c r="F45" s="339">
        <f>(IF(E45=0,0,E45/E$47))</f>
        <v>0</v>
      </c>
      <c r="H45" s="168" t="s">
        <v>873</v>
      </c>
      <c r="I45" s="169"/>
      <c r="J45" s="170"/>
      <c r="K45" s="147">
        <f>E15</f>
        <v>0</v>
      </c>
      <c r="L45" s="47"/>
      <c r="M45" s="47"/>
      <c r="N45" s="47"/>
    </row>
    <row r="46" spans="1:15" ht="13.8">
      <c r="A46" s="201"/>
      <c r="B46" s="353"/>
      <c r="C46" s="202"/>
      <c r="D46" s="78"/>
      <c r="E46" s="144"/>
      <c r="F46" s="83"/>
      <c r="H46" s="167" t="s">
        <v>876</v>
      </c>
      <c r="I46" s="165"/>
      <c r="J46" s="166"/>
      <c r="K46" s="149">
        <f>E17</f>
        <v>0</v>
      </c>
      <c r="L46" s="47"/>
      <c r="M46" s="47"/>
      <c r="N46" s="47"/>
    </row>
    <row r="47" spans="1:15" ht="13.8">
      <c r="A47" s="331" t="s">
        <v>906</v>
      </c>
      <c r="B47" s="363"/>
      <c r="C47" s="355"/>
      <c r="D47" s="78"/>
      <c r="E47" s="113" t="e">
        <f>SUM(E43:E46)</f>
        <v>#DIV/0!</v>
      </c>
      <c r="F47" s="114" t="e">
        <f>SUM(F43:F46)</f>
        <v>#DIV/0!</v>
      </c>
      <c r="H47" s="336" t="s">
        <v>878</v>
      </c>
      <c r="I47" s="165"/>
      <c r="J47" s="166"/>
      <c r="K47" s="150">
        <f>E18</f>
        <v>0</v>
      </c>
      <c r="L47" s="47"/>
      <c r="M47" s="47"/>
      <c r="N47" s="47"/>
      <c r="O47" s="47"/>
    </row>
    <row r="48" spans="1:15" ht="13.8">
      <c r="B48" s="87"/>
      <c r="C48" s="356"/>
      <c r="D48" s="78"/>
      <c r="F48" s="88"/>
      <c r="H48" s="336" t="s">
        <v>883</v>
      </c>
      <c r="I48" s="165"/>
      <c r="J48" s="166"/>
      <c r="K48" s="149" t="e">
        <f>E22</f>
        <v>#DIV/0!</v>
      </c>
      <c r="L48" s="47"/>
      <c r="M48" s="47"/>
      <c r="N48" s="47"/>
      <c r="O48" s="47"/>
    </row>
    <row r="49" spans="1:16" ht="13.8">
      <c r="A49" s="357" t="s">
        <v>907</v>
      </c>
      <c r="B49" s="358"/>
      <c r="C49" s="359"/>
      <c r="D49" s="47"/>
      <c r="E49" s="152" t="e">
        <f>(E$26*1.3)+($E$47-$E$26)</f>
        <v>#DIV/0!</v>
      </c>
      <c r="F49" s="89"/>
      <c r="G49" s="47"/>
      <c r="H49" s="336" t="s">
        <v>886</v>
      </c>
      <c r="I49" s="341"/>
      <c r="J49" s="342"/>
      <c r="K49" s="149" t="e">
        <f>E25</f>
        <v>#DIV/0!</v>
      </c>
      <c r="L49" s="47"/>
      <c r="M49" s="47"/>
      <c r="N49" s="47"/>
      <c r="O49" s="47"/>
      <c r="P49" s="47"/>
    </row>
    <row r="50" spans="1:16" s="47" customFormat="1" ht="13.8">
      <c r="B50" s="90"/>
      <c r="C50" s="91"/>
      <c r="H50" s="201" t="s">
        <v>888</v>
      </c>
      <c r="I50" s="345"/>
      <c r="J50" s="330"/>
      <c r="K50" s="145">
        <f>E28</f>
        <v>0</v>
      </c>
    </row>
    <row r="51" spans="1:16" s="47" customFormat="1" ht="13.8">
      <c r="A51" s="357" t="s">
        <v>908</v>
      </c>
      <c r="B51" s="358"/>
      <c r="C51" s="359"/>
      <c r="E51" s="152" t="e">
        <f>(E$26*1.5)+($E$47-$E$26)</f>
        <v>#DIV/0!</v>
      </c>
      <c r="F51" s="89"/>
      <c r="H51" s="201" t="s">
        <v>890</v>
      </c>
      <c r="I51" s="346"/>
      <c r="J51" s="330"/>
      <c r="K51" s="145">
        <f t="shared" ref="K51:K52" si="4">E29</f>
        <v>0</v>
      </c>
    </row>
    <row r="52" spans="1:16" s="47" customFormat="1" ht="13.8">
      <c r="B52" s="90"/>
      <c r="C52" s="91"/>
      <c r="H52" s="201" t="s">
        <v>892</v>
      </c>
      <c r="I52" s="338"/>
      <c r="J52" s="202" t="s">
        <v>865</v>
      </c>
      <c r="K52" s="145">
        <f t="shared" si="4"/>
        <v>0</v>
      </c>
    </row>
    <row r="53" spans="1:16" s="47" customFormat="1" ht="13.8">
      <c r="A53" s="357" t="s">
        <v>909</v>
      </c>
      <c r="B53" s="358"/>
      <c r="C53" s="359"/>
      <c r="E53" s="152" t="e">
        <f>(E$26*2.5)+($E$47-$E$26)</f>
        <v>#DIV/0!</v>
      </c>
      <c r="H53" s="201" t="s">
        <v>895</v>
      </c>
      <c r="I53" s="338"/>
      <c r="J53" s="350"/>
      <c r="K53" s="145">
        <f>E34</f>
        <v>0</v>
      </c>
    </row>
    <row r="54" spans="1:16" s="47" customFormat="1" ht="13.8">
      <c r="B54" s="90"/>
      <c r="C54" s="92"/>
      <c r="F54" s="93"/>
      <c r="H54" s="201" t="s">
        <v>896</v>
      </c>
      <c r="I54" s="338"/>
      <c r="J54" s="350"/>
      <c r="K54" s="145">
        <f t="shared" ref="K54:K60" si="5">E35</f>
        <v>0</v>
      </c>
    </row>
    <row r="55" spans="1:16" s="47" customFormat="1" ht="13.8">
      <c r="C55" s="94"/>
      <c r="F55" s="93"/>
      <c r="H55" s="201" t="s">
        <v>897</v>
      </c>
      <c r="I55" s="338"/>
      <c r="J55" s="350"/>
      <c r="K55" s="145">
        <f t="shared" si="5"/>
        <v>0</v>
      </c>
    </row>
    <row r="56" spans="1:16" s="47" customFormat="1" ht="13.8">
      <c r="C56" s="94"/>
      <c r="F56" s="93"/>
      <c r="H56" s="201" t="s">
        <v>898</v>
      </c>
      <c r="I56" s="338"/>
      <c r="J56" s="351"/>
      <c r="K56" s="145">
        <f t="shared" si="5"/>
        <v>0</v>
      </c>
    </row>
    <row r="57" spans="1:16" s="47" customFormat="1" ht="13.8">
      <c r="A57" s="3"/>
      <c r="C57" s="94"/>
      <c r="F57" s="93"/>
      <c r="H57" s="201" t="s">
        <v>899</v>
      </c>
      <c r="I57" s="338"/>
      <c r="J57" s="350"/>
      <c r="K57" s="145">
        <f t="shared" si="5"/>
        <v>0</v>
      </c>
    </row>
    <row r="58" spans="1:16" s="47" customFormat="1" ht="13.8">
      <c r="C58" s="94"/>
      <c r="F58" s="93"/>
      <c r="H58" s="201" t="s">
        <v>900</v>
      </c>
      <c r="I58" s="338"/>
      <c r="J58" s="351"/>
      <c r="K58" s="145">
        <f t="shared" si="5"/>
        <v>0</v>
      </c>
      <c r="M58" s="3"/>
      <c r="N58" s="3"/>
    </row>
    <row r="59" spans="1:16" s="47" customFormat="1" ht="13.8">
      <c r="C59" s="94"/>
      <c r="F59" s="93"/>
      <c r="H59" s="201" t="s">
        <v>901</v>
      </c>
      <c r="I59" s="338"/>
      <c r="J59" s="330"/>
      <c r="K59" s="145">
        <f t="shared" si="5"/>
        <v>0</v>
      </c>
      <c r="M59" s="3"/>
      <c r="N59" s="3"/>
    </row>
    <row r="60" spans="1:16" s="47" customFormat="1" ht="13.8">
      <c r="C60" s="94"/>
      <c r="F60" s="93"/>
      <c r="H60" s="201" t="s">
        <v>902</v>
      </c>
      <c r="I60" s="338"/>
      <c r="J60" s="330"/>
      <c r="K60" s="145">
        <f t="shared" si="5"/>
        <v>0</v>
      </c>
      <c r="M60" s="3"/>
      <c r="N60" s="3"/>
      <c r="O60" s="3"/>
    </row>
    <row r="61" spans="1:16" s="47" customFormat="1" ht="13.8">
      <c r="C61" s="94"/>
      <c r="F61" s="93"/>
      <c r="H61" s="201" t="s">
        <v>905</v>
      </c>
      <c r="I61" s="338"/>
      <c r="J61" s="351"/>
      <c r="K61" s="145">
        <f>E45</f>
        <v>0</v>
      </c>
      <c r="M61" s="3"/>
      <c r="N61" s="3"/>
    </row>
    <row r="62" spans="1:16" s="47" customFormat="1" ht="13.8">
      <c r="C62" s="94"/>
      <c r="F62" s="93"/>
      <c r="H62" s="201"/>
      <c r="I62" s="353"/>
      <c r="J62" s="202"/>
      <c r="K62" s="144"/>
      <c r="M62" s="3"/>
      <c r="N62" s="3"/>
    </row>
    <row r="63" spans="1:16" s="47" customFormat="1" ht="13.8">
      <c r="C63" s="94"/>
      <c r="F63" s="93"/>
      <c r="H63" s="331" t="s">
        <v>906</v>
      </c>
      <c r="I63" s="354"/>
      <c r="J63" s="355"/>
      <c r="K63" s="113" t="e">
        <f>SUM(K45:K62)</f>
        <v>#DIV/0!</v>
      </c>
      <c r="M63" s="3"/>
      <c r="N63" s="3"/>
    </row>
    <row r="64" spans="1:16" s="47" customFormat="1" ht="13.8">
      <c r="C64" s="94"/>
      <c r="F64" s="93"/>
      <c r="H64" s="3"/>
      <c r="I64" s="87"/>
      <c r="J64" s="356"/>
      <c r="K64" s="3"/>
      <c r="M64" s="3"/>
      <c r="N64" s="3"/>
    </row>
    <row r="65" spans="1:16" s="47" customFormat="1" ht="13.8">
      <c r="A65" s="3"/>
      <c r="B65" s="3"/>
      <c r="C65" s="3"/>
      <c r="D65" s="3"/>
      <c r="E65" s="3"/>
      <c r="F65" s="3"/>
      <c r="H65" s="357" t="s">
        <v>907</v>
      </c>
      <c r="I65" s="358"/>
      <c r="J65" s="359"/>
      <c r="K65" s="152" t="e">
        <f>E49</f>
        <v>#DIV/0!</v>
      </c>
      <c r="M65" s="3"/>
      <c r="N65" s="3"/>
      <c r="P65" s="3"/>
    </row>
    <row r="66" spans="1:16" ht="13.8">
      <c r="H66" s="47"/>
      <c r="I66" s="90"/>
      <c r="J66" s="91"/>
      <c r="K66" s="47"/>
      <c r="L66" s="47"/>
      <c r="O66" s="47"/>
    </row>
    <row r="67" spans="1:16" ht="13.8">
      <c r="H67" s="357" t="s">
        <v>908</v>
      </c>
      <c r="I67" s="358"/>
      <c r="J67" s="359"/>
      <c r="K67" s="152" t="e">
        <f>E51</f>
        <v>#DIV/0!</v>
      </c>
      <c r="L67" s="47"/>
      <c r="O67" s="47"/>
    </row>
    <row r="68" spans="1:16" ht="13.8">
      <c r="H68" s="47"/>
      <c r="I68" s="90"/>
      <c r="J68" s="91"/>
      <c r="K68" s="47"/>
      <c r="L68" s="47"/>
      <c r="O68" s="47"/>
    </row>
    <row r="69" spans="1:16" ht="13.8">
      <c r="H69" s="357" t="s">
        <v>909</v>
      </c>
      <c r="I69" s="358"/>
      <c r="J69" s="359"/>
      <c r="K69" s="152" t="e">
        <f>E53</f>
        <v>#DIV/0!</v>
      </c>
      <c r="L69" s="47"/>
      <c r="O69" s="47"/>
    </row>
    <row r="70" spans="1:16">
      <c r="L70" s="47"/>
      <c r="O70" s="47"/>
    </row>
    <row r="71" spans="1:16">
      <c r="O71" s="47"/>
    </row>
    <row r="72" spans="1:16">
      <c r="O72" s="47"/>
    </row>
    <row r="73" spans="1:16">
      <c r="O73" s="47"/>
    </row>
    <row r="74" spans="1:16">
      <c r="O74" s="47"/>
    </row>
    <row r="75" spans="1:16">
      <c r="O75" s="47"/>
    </row>
    <row r="76" spans="1:16">
      <c r="O76" s="47"/>
    </row>
  </sheetData>
  <mergeCells count="7">
    <mergeCell ref="E10:F10"/>
    <mergeCell ref="I10:N10"/>
    <mergeCell ref="I25:N25"/>
    <mergeCell ref="H1:N2"/>
    <mergeCell ref="H3:N3"/>
    <mergeCell ref="H4:N5"/>
    <mergeCell ref="I17:N17"/>
  </mergeCells>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H15"/>
  <sheetViews>
    <sheetView showGridLines="0" zoomScale="85" zoomScaleNormal="85" workbookViewId="0">
      <pane ySplit="10" topLeftCell="A11" activePane="bottomLeft" state="frozen"/>
      <selection activeCell="B1" sqref="B1"/>
      <selection pane="bottomLeft" activeCell="F27" sqref="F27"/>
    </sheetView>
  </sheetViews>
  <sheetFormatPr defaultColWidth="9.109375" defaultRowHeight="13.2"/>
  <cols>
    <col min="1" max="1" width="26.109375" style="3" bestFit="1" customWidth="1"/>
    <col min="2" max="2" width="39.44140625" style="3"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8">
      <c r="A1" s="364" t="s">
        <v>4</v>
      </c>
    </row>
    <row r="3" spans="1:8" ht="15">
      <c r="A3" s="175" t="str">
        <f>'2-Kosten per locatie'!A3</f>
        <v>Naam opdrachtgever</v>
      </c>
      <c r="B3" s="15" t="str">
        <f>'2-Kosten per locatie'!B3</f>
        <v>Hogeschool InHolland</v>
      </c>
    </row>
    <row r="4" spans="1:8" ht="15">
      <c r="A4" s="175" t="str">
        <f>'2-Kosten per locatie'!A4</f>
        <v>Calculatie onderdeel</v>
      </c>
      <c r="B4" s="35" t="str">
        <f ca="1">MID(CELL("bestandsnaam",$C$9),SEARCH("]",CELL("bestandsnaam",$C$9),1)+1,256)</f>
        <v>8-Additionele kosten</v>
      </c>
    </row>
    <row r="5" spans="1:8" ht="15">
      <c r="A5" s="175" t="str">
        <f>'2-Kosten per locatie'!A5</f>
        <v>Gebouw/plaats</v>
      </c>
      <c r="B5" s="15" t="str">
        <f>'2-Kosten per locatie'!B5</f>
        <v>Divers</v>
      </c>
    </row>
    <row r="6" spans="1:8" ht="15">
      <c r="A6" s="175" t="str">
        <f>'2-Kosten per locatie'!A6</f>
        <v>Referentie nummer</v>
      </c>
      <c r="B6" s="15" t="str">
        <f>'2-Kosten per locatie'!B6</f>
        <v>IH-EA-MvD-DK-2023</v>
      </c>
    </row>
    <row r="7" spans="1:8" ht="15" customHeight="1">
      <c r="A7" s="175" t="str">
        <f>'2-Kosten per locatie'!A7</f>
        <v>Naam dienstverlener</v>
      </c>
      <c r="B7" s="15" t="str">
        <f>'2-Kosten per locatie'!B7</f>
        <v>Voorcalculatie</v>
      </c>
    </row>
    <row r="8" spans="1:8" ht="15">
      <c r="A8" s="175" t="str">
        <f>'2-Kosten per locatie'!A9</f>
        <v>Prijspeil</v>
      </c>
      <c r="B8" s="196">
        <f>'2-Kosten per locatie'!B9</f>
        <v>45474</v>
      </c>
    </row>
    <row r="10" spans="1:8" ht="25.2">
      <c r="A10" s="365" t="s">
        <v>20</v>
      </c>
      <c r="B10" s="365" t="s">
        <v>913</v>
      </c>
      <c r="C10" s="365" t="s">
        <v>914</v>
      </c>
      <c r="D10" s="365" t="s">
        <v>915</v>
      </c>
      <c r="E10" s="365" t="s">
        <v>916</v>
      </c>
      <c r="F10" s="365" t="s">
        <v>917</v>
      </c>
      <c r="G10" s="365" t="s">
        <v>918</v>
      </c>
      <c r="H10" s="365" t="s">
        <v>919</v>
      </c>
    </row>
    <row r="11" spans="1:8" ht="39.6">
      <c r="A11" s="366" t="s">
        <v>37</v>
      </c>
      <c r="B11" s="203" t="s">
        <v>920</v>
      </c>
      <c r="C11" s="204">
        <v>2</v>
      </c>
      <c r="D11" s="205">
        <v>40</v>
      </c>
      <c r="E11" s="206">
        <v>0</v>
      </c>
      <c r="F11" s="207">
        <f t="shared" ref="F11:F12" si="0">E11*D11*C11</f>
        <v>0</v>
      </c>
      <c r="G11" s="208">
        <v>0</v>
      </c>
      <c r="H11" s="209">
        <f t="shared" ref="H11:H13" si="1">G11*F11</f>
        <v>0</v>
      </c>
    </row>
    <row r="12" spans="1:8" ht="28.95" customHeight="1">
      <c r="A12" s="366" t="s">
        <v>37</v>
      </c>
      <c r="B12" s="203" t="s">
        <v>921</v>
      </c>
      <c r="C12" s="204">
        <v>1</v>
      </c>
      <c r="D12" s="205">
        <v>4</v>
      </c>
      <c r="E12" s="206">
        <v>0</v>
      </c>
      <c r="F12" s="207">
        <f t="shared" si="0"/>
        <v>0</v>
      </c>
      <c r="G12" s="208">
        <v>0</v>
      </c>
      <c r="H12" s="209">
        <f t="shared" si="1"/>
        <v>0</v>
      </c>
    </row>
    <row r="13" spans="1:8" ht="26.4">
      <c r="A13" s="366" t="s">
        <v>37</v>
      </c>
      <c r="B13" s="243" t="s">
        <v>922</v>
      </c>
      <c r="C13" s="204">
        <v>8</v>
      </c>
      <c r="D13" s="204">
        <v>200</v>
      </c>
      <c r="E13" s="206">
        <v>0</v>
      </c>
      <c r="F13" s="244">
        <f t="shared" ref="F13" si="2">D13*E13</f>
        <v>0</v>
      </c>
      <c r="G13" s="208">
        <v>0</v>
      </c>
      <c r="H13" s="245">
        <f t="shared" si="1"/>
        <v>0</v>
      </c>
    </row>
    <row r="15" spans="1:8">
      <c r="A15" s="218" t="s">
        <v>38</v>
      </c>
      <c r="B15" s="219"/>
      <c r="C15" s="219"/>
      <c r="D15" s="219"/>
      <c r="E15" s="219"/>
      <c r="F15" s="369">
        <f>SUM(F11:F13)</f>
        <v>0</v>
      </c>
      <c r="G15" s="219"/>
      <c r="H15" s="128">
        <f>SUM(H11:H14)</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82"/>
  <sheetViews>
    <sheetView showGridLines="0" showZeros="0" tabSelected="1" zoomScale="96" zoomScaleNormal="96" zoomScaleSheetLayoutView="75" zoomScalePageLayoutView="50" workbookViewId="0">
      <pane ySplit="9" topLeftCell="A12" activePane="bottomLeft" state="frozen"/>
      <selection activeCell="B1" sqref="B1"/>
      <selection pane="bottomLeft" activeCell="G22" sqref="G22:G27"/>
    </sheetView>
  </sheetViews>
  <sheetFormatPr defaultColWidth="11.44140625" defaultRowHeight="13.2"/>
  <cols>
    <col min="1" max="1" width="39" style="3" customWidth="1"/>
    <col min="2" max="2" width="20.33203125" style="3" customWidth="1"/>
    <col min="3" max="6" width="17.5546875" style="3" customWidth="1"/>
    <col min="7" max="7" width="62.6640625" style="3" bestFit="1" customWidth="1"/>
    <col min="8" max="16384" width="11.44140625" style="3"/>
  </cols>
  <sheetData>
    <row r="1" spans="1:6" ht="13.8">
      <c r="A1" s="364" t="s">
        <v>4</v>
      </c>
      <c r="B1" s="101"/>
      <c r="C1" s="101"/>
      <c r="D1" s="102"/>
    </row>
    <row r="3" spans="1:6" ht="15.6">
      <c r="A3" s="23" t="str">
        <f>'2-Kosten per locatie'!A3</f>
        <v>Naam opdrachtgever</v>
      </c>
      <c r="B3" s="35" t="str">
        <f>'2-Kosten per locatie'!B3</f>
        <v>Hogeschool InHolland</v>
      </c>
      <c r="C3" s="103"/>
      <c r="D3" s="103"/>
    </row>
    <row r="4" spans="1:6" ht="15">
      <c r="A4" s="23" t="str">
        <f>'2-Kosten per locatie'!A4</f>
        <v>Calculatie onderdeel</v>
      </c>
      <c r="B4" s="35" t="str">
        <f ca="1">MID(CELL("bestandsnaam",$C$9),SEARCH("]",CELL("bestandsnaam",$C$9),1)+1,256)</f>
        <v>9-Afroepprijs</v>
      </c>
      <c r="C4" s="104"/>
      <c r="D4" s="105"/>
    </row>
    <row r="5" spans="1:6" ht="15">
      <c r="A5" s="23" t="str">
        <f>'2-Kosten per locatie'!A5</f>
        <v>Gebouw/plaats</v>
      </c>
      <c r="B5" s="35" t="str">
        <f>'2-Kosten per locatie'!B5</f>
        <v>Divers</v>
      </c>
      <c r="C5" s="104"/>
      <c r="D5" s="105"/>
    </row>
    <row r="6" spans="1:6" ht="15">
      <c r="A6" s="23" t="str">
        <f>'2-Kosten per locatie'!A6</f>
        <v>Referentie nummer</v>
      </c>
      <c r="B6" s="35" t="str">
        <f>'2-Kosten per locatie'!B6</f>
        <v>IH-EA-MvD-DK-2023</v>
      </c>
      <c r="C6" s="104"/>
      <c r="D6" s="105"/>
    </row>
    <row r="7" spans="1:6" ht="15">
      <c r="A7" s="23" t="str">
        <f>'2-Kosten per locatie'!A7</f>
        <v>Naam dienstverlener</v>
      </c>
      <c r="B7" s="35" t="str">
        <f>'2-Kosten per locatie'!B7</f>
        <v>Voorcalculatie</v>
      </c>
      <c r="C7" s="104"/>
      <c r="D7" s="105"/>
      <c r="E7" s="134"/>
    </row>
    <row r="8" spans="1:6" ht="15">
      <c r="A8" s="23" t="str">
        <f>'2-Kosten per locatie'!A9</f>
        <v>Prijspeil</v>
      </c>
      <c r="B8" s="197">
        <f>'2-Kosten per locatie'!B9</f>
        <v>45474</v>
      </c>
      <c r="C8" s="104"/>
      <c r="D8" s="105"/>
    </row>
    <row r="9" spans="1:6" ht="15">
      <c r="A9" s="18"/>
      <c r="B9" s="106"/>
      <c r="C9" s="104"/>
      <c r="D9" s="105"/>
    </row>
    <row r="10" spans="1:6" ht="15">
      <c r="A10" s="370" t="s">
        <v>923</v>
      </c>
      <c r="B10" s="371"/>
      <c r="C10" s="371"/>
      <c r="D10" s="372"/>
      <c r="E10" s="372"/>
      <c r="F10" s="373"/>
    </row>
    <row r="12" spans="1:6">
      <c r="A12" s="374"/>
      <c r="B12" s="375"/>
      <c r="C12" s="424" t="s">
        <v>924</v>
      </c>
      <c r="D12" s="425"/>
      <c r="E12" s="425"/>
      <c r="F12" s="426"/>
    </row>
    <row r="13" spans="1:6">
      <c r="A13" s="376" t="s">
        <v>925</v>
      </c>
      <c r="B13" s="376" t="s">
        <v>926</v>
      </c>
      <c r="C13" s="377" t="s">
        <v>927</v>
      </c>
      <c r="D13" s="367" t="s">
        <v>928</v>
      </c>
      <c r="E13" s="367" t="s">
        <v>929</v>
      </c>
      <c r="F13" s="367" t="s">
        <v>930</v>
      </c>
    </row>
    <row r="14" spans="1:6" ht="13.8">
      <c r="A14" s="230" t="s">
        <v>931</v>
      </c>
      <c r="B14" s="230" t="s">
        <v>932</v>
      </c>
      <c r="C14" s="378">
        <v>0</v>
      </c>
      <c r="D14" s="378">
        <v>0</v>
      </c>
      <c r="E14" s="378">
        <v>0</v>
      </c>
      <c r="F14" s="378">
        <v>0</v>
      </c>
    </row>
    <row r="15" spans="1:6" ht="13.8">
      <c r="A15" s="230" t="s">
        <v>933</v>
      </c>
      <c r="B15" s="230" t="s">
        <v>932</v>
      </c>
      <c r="C15" s="378">
        <v>0</v>
      </c>
      <c r="D15" s="378">
        <v>0</v>
      </c>
      <c r="E15" s="378">
        <v>0</v>
      </c>
      <c r="F15" s="378">
        <v>0</v>
      </c>
    </row>
    <row r="16" spans="1:6" ht="13.8">
      <c r="A16" s="230" t="s">
        <v>934</v>
      </c>
      <c r="B16" s="230" t="s">
        <v>935</v>
      </c>
      <c r="C16" s="378">
        <v>0</v>
      </c>
      <c r="D16" s="378">
        <v>0</v>
      </c>
      <c r="E16" s="378">
        <v>0</v>
      </c>
      <c r="F16" s="378">
        <v>0</v>
      </c>
    </row>
    <row r="17" spans="1:7" ht="13.8">
      <c r="A17" s="376" t="s">
        <v>936</v>
      </c>
      <c r="B17" s="379"/>
      <c r="C17" s="378">
        <v>0</v>
      </c>
      <c r="D17" s="378">
        <v>0</v>
      </c>
      <c r="E17" s="378">
        <v>0</v>
      </c>
      <c r="F17" s="378">
        <v>0</v>
      </c>
    </row>
    <row r="18" spans="1:7" ht="13.8">
      <c r="A18" s="376" t="s">
        <v>937</v>
      </c>
      <c r="B18" s="379"/>
      <c r="C18" s="378">
        <v>0</v>
      </c>
      <c r="D18" s="378">
        <v>0</v>
      </c>
      <c r="E18" s="378">
        <v>0</v>
      </c>
      <c r="F18" s="378">
        <v>0</v>
      </c>
    </row>
    <row r="19" spans="1:7" ht="13.8">
      <c r="A19" s="376" t="s">
        <v>938</v>
      </c>
      <c r="B19" s="379"/>
      <c r="C19" s="378">
        <v>0</v>
      </c>
      <c r="D19" s="378">
        <v>0</v>
      </c>
      <c r="E19" s="378">
        <v>0</v>
      </c>
      <c r="F19" s="378">
        <v>0</v>
      </c>
    </row>
    <row r="20" spans="1:7" ht="13.8">
      <c r="A20" s="107"/>
      <c r="B20" s="107"/>
      <c r="C20" s="107"/>
      <c r="D20" s="101"/>
    </row>
    <row r="21" spans="1:7" ht="15">
      <c r="A21" s="370" t="s">
        <v>982</v>
      </c>
      <c r="B21" s="371"/>
      <c r="C21" s="371"/>
      <c r="D21" s="372"/>
      <c r="E21" s="372"/>
      <c r="F21" s="373"/>
    </row>
    <row r="22" spans="1:7" ht="13.8">
      <c r="A22" s="427" t="s">
        <v>983</v>
      </c>
      <c r="B22" s="428"/>
      <c r="C22" s="377" t="s">
        <v>988</v>
      </c>
      <c r="D22" s="367" t="s">
        <v>989</v>
      </c>
      <c r="E22" s="367" t="s">
        <v>990</v>
      </c>
      <c r="F22" s="367" t="s">
        <v>991</v>
      </c>
      <c r="G22" s="433" t="s">
        <v>926</v>
      </c>
    </row>
    <row r="23" spans="1:7" ht="13.8">
      <c r="A23" s="429" t="s">
        <v>984</v>
      </c>
      <c r="B23" s="430"/>
      <c r="C23" s="378">
        <v>0</v>
      </c>
      <c r="D23" s="378">
        <v>0</v>
      </c>
      <c r="E23" s="378">
        <v>0</v>
      </c>
      <c r="F23" s="378">
        <v>0</v>
      </c>
      <c r="G23" s="432" t="s">
        <v>1002</v>
      </c>
    </row>
    <row r="24" spans="1:7" ht="13.8">
      <c r="A24" s="429" t="s">
        <v>985</v>
      </c>
      <c r="B24" s="430"/>
      <c r="C24" s="378">
        <v>0</v>
      </c>
      <c r="D24" s="378">
        <v>0</v>
      </c>
      <c r="E24" s="378">
        <v>0</v>
      </c>
      <c r="F24" s="378">
        <v>0</v>
      </c>
      <c r="G24" s="432" t="s">
        <v>1002</v>
      </c>
    </row>
    <row r="25" spans="1:7" ht="13.8">
      <c r="A25" s="429" t="s">
        <v>986</v>
      </c>
      <c r="B25" s="430"/>
      <c r="C25" s="378">
        <v>0</v>
      </c>
      <c r="D25" s="378">
        <v>0</v>
      </c>
      <c r="E25" s="378">
        <v>0</v>
      </c>
      <c r="F25" s="378">
        <v>0</v>
      </c>
      <c r="G25" s="432" t="s">
        <v>1002</v>
      </c>
    </row>
    <row r="26" spans="1:7" ht="13.8">
      <c r="A26" s="429" t="s">
        <v>992</v>
      </c>
      <c r="B26" s="430"/>
      <c r="C26" s="378">
        <v>0</v>
      </c>
      <c r="D26" s="378">
        <v>0</v>
      </c>
      <c r="E26" s="378">
        <v>0</v>
      </c>
      <c r="F26" s="378">
        <v>0</v>
      </c>
      <c r="G26" s="432" t="s">
        <v>1002</v>
      </c>
    </row>
    <row r="27" spans="1:7" ht="13.8">
      <c r="A27" s="429" t="s">
        <v>987</v>
      </c>
      <c r="B27" s="430"/>
      <c r="C27" s="378">
        <v>0</v>
      </c>
      <c r="D27" s="378">
        <v>0</v>
      </c>
      <c r="E27" s="378">
        <v>0</v>
      </c>
      <c r="F27" s="378">
        <v>0</v>
      </c>
      <c r="G27" s="432" t="s">
        <v>1002</v>
      </c>
    </row>
    <row r="28" spans="1:7" ht="13.8">
      <c r="A28" s="107"/>
      <c r="B28" s="107"/>
      <c r="C28" s="107"/>
      <c r="D28" s="101"/>
    </row>
    <row r="29" spans="1:7" ht="15">
      <c r="A29" s="370" t="s">
        <v>939</v>
      </c>
      <c r="B29" s="371"/>
      <c r="C29" s="371"/>
      <c r="D29" s="371"/>
      <c r="E29" s="371"/>
      <c r="F29" s="380"/>
    </row>
    <row r="30" spans="1:7" ht="13.8">
      <c r="A30" s="110"/>
      <c r="B30" s="107"/>
      <c r="C30" s="107"/>
      <c r="D30" s="101"/>
      <c r="E30" s="424" t="s">
        <v>940</v>
      </c>
      <c r="F30" s="426"/>
    </row>
    <row r="31" spans="1:7">
      <c r="A31" s="376" t="s">
        <v>941</v>
      </c>
      <c r="B31" s="381" t="s">
        <v>926</v>
      </c>
      <c r="C31" s="237"/>
      <c r="D31" s="382"/>
      <c r="E31" s="377" t="s">
        <v>942</v>
      </c>
      <c r="F31" s="377" t="s">
        <v>943</v>
      </c>
    </row>
    <row r="32" spans="1:7" ht="13.8">
      <c r="A32" s="230" t="s">
        <v>944</v>
      </c>
      <c r="B32" s="379" t="s">
        <v>945</v>
      </c>
      <c r="C32" s="118"/>
      <c r="D32" s="118"/>
      <c r="E32" s="378">
        <v>0</v>
      </c>
      <c r="F32" s="378">
        <v>0</v>
      </c>
    </row>
    <row r="33" spans="1:6" ht="13.8">
      <c r="A33" s="230" t="s">
        <v>946</v>
      </c>
      <c r="B33" s="379" t="s">
        <v>945</v>
      </c>
      <c r="C33" s="231"/>
      <c r="D33" s="231"/>
      <c r="E33" s="378">
        <v>0</v>
      </c>
      <c r="F33" s="378">
        <v>0</v>
      </c>
    </row>
    <row r="34" spans="1:6" ht="13.8">
      <c r="A34" s="230" t="s">
        <v>947</v>
      </c>
      <c r="B34" s="379" t="s">
        <v>945</v>
      </c>
      <c r="C34" s="231"/>
      <c r="D34" s="231"/>
      <c r="E34" s="378">
        <v>0</v>
      </c>
      <c r="F34" s="378">
        <v>0</v>
      </c>
    </row>
    <row r="35" spans="1:6" ht="13.8">
      <c r="A35" s="230" t="s">
        <v>948</v>
      </c>
      <c r="B35" s="379" t="s">
        <v>945</v>
      </c>
      <c r="C35" s="383"/>
      <c r="D35" s="231"/>
      <c r="E35" s="378">
        <v>0</v>
      </c>
      <c r="F35" s="378">
        <v>0</v>
      </c>
    </row>
    <row r="36" spans="1:6" ht="13.8">
      <c r="A36" s="230" t="s">
        <v>949</v>
      </c>
      <c r="B36" s="379" t="s">
        <v>945</v>
      </c>
      <c r="C36" s="383"/>
      <c r="D36" s="231"/>
      <c r="E36" s="378">
        <v>0</v>
      </c>
      <c r="F36" s="378">
        <v>0</v>
      </c>
    </row>
    <row r="37" spans="1:6" ht="13.8">
      <c r="A37" s="233"/>
      <c r="B37" s="234"/>
      <c r="C37" s="234"/>
      <c r="D37" s="234"/>
      <c r="E37" s="235"/>
      <c r="F37" s="236"/>
    </row>
    <row r="38" spans="1:6" ht="15">
      <c r="A38" s="370" t="s">
        <v>950</v>
      </c>
      <c r="B38" s="371"/>
      <c r="C38" s="371"/>
      <c r="D38" s="371"/>
      <c r="E38" s="371"/>
      <c r="F38" s="380"/>
    </row>
    <row r="39" spans="1:6" ht="13.8">
      <c r="A39" s="232"/>
      <c r="B39" s="107"/>
      <c r="C39" s="107"/>
      <c r="D39" s="101"/>
      <c r="E39" s="424" t="s">
        <v>940</v>
      </c>
      <c r="F39" s="426"/>
    </row>
    <row r="40" spans="1:6">
      <c r="A40" s="238"/>
      <c r="B40" s="237" t="s">
        <v>926</v>
      </c>
      <c r="C40" s="237"/>
      <c r="D40" s="382"/>
      <c r="E40" s="377" t="s">
        <v>942</v>
      </c>
      <c r="F40" s="377" t="s">
        <v>943</v>
      </c>
    </row>
    <row r="41" spans="1:6" ht="26.4">
      <c r="A41" s="392" t="s">
        <v>951</v>
      </c>
      <c r="B41" s="393"/>
      <c r="C41" s="393"/>
      <c r="D41" s="393"/>
      <c r="E41" s="394">
        <v>0</v>
      </c>
      <c r="F41" s="394">
        <v>0</v>
      </c>
    </row>
    <row r="42" spans="1:6" ht="13.8">
      <c r="A42" s="390"/>
      <c r="B42" s="234"/>
      <c r="C42" s="234"/>
      <c r="D42" s="234"/>
      <c r="E42" s="235"/>
      <c r="F42" s="236"/>
    </row>
    <row r="43" spans="1:6" ht="15">
      <c r="A43" s="370" t="s">
        <v>952</v>
      </c>
      <c r="B43" s="371"/>
      <c r="C43" s="371"/>
      <c r="D43" s="371"/>
      <c r="E43" s="371"/>
      <c r="F43" s="380"/>
    </row>
    <row r="44" spans="1:6">
      <c r="A44" s="384"/>
      <c r="B44" s="384"/>
      <c r="C44" s="384"/>
      <c r="D44" s="384"/>
    </row>
    <row r="45" spans="1:6" ht="26.4">
      <c r="A45" s="385" t="s">
        <v>953</v>
      </c>
      <c r="B45" s="386" t="s">
        <v>926</v>
      </c>
      <c r="C45" s="237"/>
      <c r="D45" s="382"/>
      <c r="E45" s="387" t="s">
        <v>954</v>
      </c>
      <c r="F45" s="388" t="s">
        <v>955</v>
      </c>
    </row>
    <row r="46" spans="1:6" ht="13.8">
      <c r="A46" s="230" t="s">
        <v>956</v>
      </c>
      <c r="B46" s="379" t="s">
        <v>945</v>
      </c>
      <c r="C46" s="118"/>
      <c r="D46" s="118"/>
      <c r="E46" s="378">
        <v>0</v>
      </c>
      <c r="F46" s="378">
        <v>0</v>
      </c>
    </row>
    <row r="47" spans="1:6" ht="13.8">
      <c r="A47" s="230" t="s">
        <v>957</v>
      </c>
      <c r="B47" s="379" t="s">
        <v>945</v>
      </c>
      <c r="C47" s="231"/>
      <c r="D47" s="231"/>
      <c r="E47" s="378">
        <v>0</v>
      </c>
      <c r="F47" s="378">
        <v>0</v>
      </c>
    </row>
    <row r="48" spans="1:6" ht="13.8">
      <c r="A48" s="230" t="s">
        <v>958</v>
      </c>
      <c r="B48" s="379" t="s">
        <v>945</v>
      </c>
      <c r="C48" s="383"/>
      <c r="D48" s="231"/>
      <c r="E48" s="378">
        <v>0</v>
      </c>
      <c r="F48" s="378">
        <v>0</v>
      </c>
    </row>
    <row r="49" spans="1:6" ht="13.8">
      <c r="A49" s="230" t="s">
        <v>959</v>
      </c>
      <c r="B49" s="379" t="s">
        <v>945</v>
      </c>
      <c r="C49" s="383"/>
      <c r="D49" s="231"/>
      <c r="E49" s="378">
        <v>0</v>
      </c>
      <c r="F49" s="378">
        <v>0</v>
      </c>
    </row>
    <row r="50" spans="1:6" ht="13.8">
      <c r="A50" s="230" t="s">
        <v>960</v>
      </c>
      <c r="B50" s="379" t="s">
        <v>945</v>
      </c>
      <c r="C50" s="383"/>
      <c r="D50" s="231"/>
      <c r="E50" s="378">
        <v>0</v>
      </c>
      <c r="F50" s="378">
        <v>0</v>
      </c>
    </row>
    <row r="51" spans="1:6" ht="13.8">
      <c r="A51" s="233"/>
      <c r="B51" s="234"/>
      <c r="C51" s="234"/>
      <c r="D51" s="234"/>
      <c r="E51" s="235"/>
      <c r="F51" s="236"/>
    </row>
    <row r="52" spans="1:6" ht="15">
      <c r="A52" s="370" t="s">
        <v>993</v>
      </c>
      <c r="B52" s="371"/>
      <c r="C52" s="371"/>
      <c r="D52" s="371"/>
      <c r="E52" s="371"/>
      <c r="F52" s="380"/>
    </row>
    <row r="53" spans="1:6">
      <c r="A53" s="384"/>
      <c r="B53" s="384"/>
      <c r="C53" s="384"/>
      <c r="D53" s="384"/>
    </row>
    <row r="54" spans="1:6">
      <c r="A54" s="385" t="s">
        <v>953</v>
      </c>
      <c r="B54" s="386" t="s">
        <v>926</v>
      </c>
      <c r="C54" s="377" t="s">
        <v>927</v>
      </c>
      <c r="D54" s="367" t="s">
        <v>928</v>
      </c>
      <c r="E54" s="367" t="s">
        <v>929</v>
      </c>
      <c r="F54" s="367" t="s">
        <v>930</v>
      </c>
    </row>
    <row r="55" spans="1:6" ht="13.8">
      <c r="A55" s="230" t="s">
        <v>994</v>
      </c>
      <c r="B55" s="379"/>
      <c r="C55" s="378">
        <v>0</v>
      </c>
      <c r="D55" s="378">
        <v>0</v>
      </c>
      <c r="E55" s="378">
        <v>0</v>
      </c>
      <c r="F55" s="378">
        <v>0</v>
      </c>
    </row>
    <row r="56" spans="1:6" ht="13.8">
      <c r="A56" s="390"/>
      <c r="B56" s="234"/>
      <c r="C56" s="234"/>
      <c r="D56" s="234"/>
      <c r="E56" s="235"/>
      <c r="F56" s="236"/>
    </row>
    <row r="57" spans="1:6" ht="15">
      <c r="A57" s="370" t="s">
        <v>995</v>
      </c>
      <c r="B57" s="371"/>
      <c r="C57" s="371"/>
      <c r="D57" s="371"/>
      <c r="E57" s="371"/>
      <c r="F57" s="380"/>
    </row>
    <row r="58" spans="1:6">
      <c r="A58" s="384"/>
      <c r="B58" s="384"/>
      <c r="C58" s="384"/>
      <c r="D58" s="384"/>
    </row>
    <row r="59" spans="1:6">
      <c r="A59" s="385" t="s">
        <v>953</v>
      </c>
      <c r="B59" s="386" t="s">
        <v>926</v>
      </c>
      <c r="C59" s="237"/>
      <c r="D59" s="382"/>
      <c r="E59" s="389" t="s">
        <v>962</v>
      </c>
    </row>
    <row r="60" spans="1:6" ht="12.75" customHeight="1">
      <c r="A60" s="230" t="s">
        <v>996</v>
      </c>
      <c r="B60" s="421" t="s">
        <v>945</v>
      </c>
      <c r="C60" s="422"/>
      <c r="D60" s="423"/>
      <c r="E60" s="378">
        <v>0</v>
      </c>
    </row>
    <row r="61" spans="1:6" ht="13.8">
      <c r="A61" s="230" t="s">
        <v>997</v>
      </c>
      <c r="B61" s="421" t="s">
        <v>945</v>
      </c>
      <c r="C61" s="422"/>
      <c r="D61" s="423"/>
      <c r="E61" s="378">
        <v>0</v>
      </c>
    </row>
    <row r="62" spans="1:6" ht="13.8">
      <c r="A62" s="230" t="s">
        <v>998</v>
      </c>
      <c r="B62" s="421" t="s">
        <v>945</v>
      </c>
      <c r="C62" s="422"/>
      <c r="D62" s="423"/>
      <c r="E62" s="378">
        <v>0</v>
      </c>
    </row>
    <row r="64" spans="1:6" ht="15">
      <c r="A64" s="370" t="s">
        <v>961</v>
      </c>
      <c r="B64" s="371"/>
      <c r="C64" s="371"/>
      <c r="D64" s="371"/>
      <c r="E64" s="371"/>
      <c r="F64" s="380"/>
    </row>
    <row r="65" spans="1:6" ht="13.8">
      <c r="A65" s="110"/>
      <c r="B65" s="107"/>
      <c r="C65" s="107"/>
      <c r="D65" s="101"/>
    </row>
    <row r="66" spans="1:6">
      <c r="A66" s="376" t="s">
        <v>925</v>
      </c>
      <c r="B66" s="374" t="s">
        <v>926</v>
      </c>
      <c r="C66" s="384"/>
      <c r="D66" s="384"/>
      <c r="E66" s="384"/>
      <c r="F66" s="389" t="s">
        <v>962</v>
      </c>
    </row>
    <row r="67" spans="1:6" ht="13.8">
      <c r="A67" s="230" t="s">
        <v>963</v>
      </c>
      <c r="B67" s="108" t="s">
        <v>964</v>
      </c>
      <c r="C67" s="108"/>
      <c r="D67" s="108"/>
      <c r="E67" s="108"/>
      <c r="F67" s="378">
        <v>0</v>
      </c>
    </row>
    <row r="68" spans="1:6" ht="13.8">
      <c r="A68" s="230" t="s">
        <v>963</v>
      </c>
      <c r="B68" s="108" t="s">
        <v>965</v>
      </c>
      <c r="C68" s="108"/>
      <c r="D68" s="108"/>
      <c r="E68" s="108"/>
      <c r="F68" s="378">
        <v>0</v>
      </c>
    </row>
    <row r="69" spans="1:6" ht="13.8">
      <c r="A69" s="230" t="s">
        <v>963</v>
      </c>
      <c r="B69" s="108" t="s">
        <v>966</v>
      </c>
      <c r="C69" s="108"/>
      <c r="D69" s="108"/>
      <c r="E69" s="108"/>
      <c r="F69" s="378">
        <v>0</v>
      </c>
    </row>
    <row r="70" spans="1:6" ht="13.8">
      <c r="A70" s="230" t="s">
        <v>967</v>
      </c>
      <c r="B70" s="108" t="s">
        <v>964</v>
      </c>
      <c r="C70" s="108"/>
      <c r="D70" s="108"/>
      <c r="E70" s="108"/>
      <c r="F70" s="378">
        <v>0</v>
      </c>
    </row>
    <row r="71" spans="1:6" ht="13.8">
      <c r="A71" s="107"/>
      <c r="B71" s="101"/>
      <c r="C71" s="101"/>
      <c r="D71" s="107"/>
    </row>
    <row r="72" spans="1:6" ht="15">
      <c r="A72" s="111" t="s">
        <v>968</v>
      </c>
      <c r="B72" s="101"/>
      <c r="C72" s="101"/>
      <c r="D72" s="107"/>
    </row>
    <row r="73" spans="1:6">
      <c r="A73" s="107" t="s">
        <v>969</v>
      </c>
    </row>
    <row r="74" spans="1:6" ht="13.8">
      <c r="A74" s="107" t="s">
        <v>970</v>
      </c>
      <c r="B74" s="101"/>
      <c r="C74" s="101"/>
      <c r="D74" s="107"/>
    </row>
    <row r="75" spans="1:6" ht="13.8">
      <c r="A75" s="107"/>
      <c r="B75" s="101"/>
      <c r="C75" s="101"/>
      <c r="D75" s="107"/>
    </row>
    <row r="76" spans="1:6" ht="13.8">
      <c r="A76" s="107"/>
      <c r="B76" s="101"/>
      <c r="C76" s="101"/>
      <c r="D76" s="107"/>
    </row>
    <row r="77" spans="1:6" ht="13.8">
      <c r="A77" s="107"/>
      <c r="B77" s="101"/>
      <c r="C77" s="101"/>
      <c r="D77" s="107"/>
    </row>
    <row r="79" spans="1:6" ht="13.8">
      <c r="A79" s="109"/>
      <c r="B79" s="101"/>
      <c r="C79" s="101"/>
      <c r="D79" s="101"/>
    </row>
    <row r="80" spans="1:6">
      <c r="A80" s="109"/>
    </row>
    <row r="81" spans="1:1">
      <c r="A81" s="109"/>
    </row>
    <row r="82" spans="1:1">
      <c r="A82" s="109"/>
    </row>
  </sheetData>
  <mergeCells count="12">
    <mergeCell ref="B60:D60"/>
    <mergeCell ref="B61:D61"/>
    <mergeCell ref="B62:D62"/>
    <mergeCell ref="C12:F12"/>
    <mergeCell ref="E30:F30"/>
    <mergeCell ref="E39:F39"/>
    <mergeCell ref="A22:B22"/>
    <mergeCell ref="A23:B23"/>
    <mergeCell ref="A24:B24"/>
    <mergeCell ref="A25:B25"/>
    <mergeCell ref="A26:B26"/>
    <mergeCell ref="A27:B27"/>
  </mergeCells>
  <phoneticPr fontId="16"/>
  <conditionalFormatting sqref="E32:F38 E60:E62">
    <cfRule type="cellIs" dxfId="3" priority="5" stopIfTrue="1" operator="equal">
      <formula>"nvt"</formula>
    </cfRule>
  </conditionalFormatting>
  <conditionalFormatting sqref="E41:F53">
    <cfRule type="cellIs" dxfId="2" priority="2" stopIfTrue="1" operator="equal">
      <formula>"nvt"</formula>
    </cfRule>
  </conditionalFormatting>
  <conditionalFormatting sqref="E56:F58">
    <cfRule type="cellIs" dxfId="1" priority="1" stopIfTrue="1" operator="equal">
      <formula>"nvt"</formula>
    </cfRule>
  </conditionalFormatting>
  <conditionalFormatting sqref="F67:F70">
    <cfRule type="cellIs" dxfId="0" priority="1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D15306E4-CB56-4CD1-80C3-8446557D7890}">
  <ds:schemaRefs>
    <ds:schemaRef ds:uri="http://schemas.microsoft.com/sharepoint/v3/contenttype/forms"/>
  </ds:schemaRefs>
</ds:datastoreItem>
</file>

<file path=customXml/itemProps2.xml><?xml version="1.0" encoding="utf-8"?>
<ds:datastoreItem xmlns:ds="http://schemas.openxmlformats.org/officeDocument/2006/customXml" ds:itemID="{F6997B8C-524F-4767-9251-D8EB74E9A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EF45A-2350-47A3-A223-E54DF4EAB933}">
  <ds:schemaRefs>
    <ds:schemaRef ds:uri="http://purl.org/dc/dcmitype/"/>
    <ds:schemaRef ds:uri="http://www.w3.org/XML/1998/namespace"/>
    <ds:schemaRef ds:uri="http://purl.org/dc/elements/1.1/"/>
    <ds:schemaRef ds:uri="http://schemas.openxmlformats.org/package/2006/metadata/core-properties"/>
    <ds:schemaRef ds:uri="http://purl.org/dc/terms/"/>
    <ds:schemaRef ds:uri="96af1940-cf19-4b50-92f4-053594182cfa"/>
    <ds:schemaRef ds:uri="http://schemas.microsoft.com/office/2006/documentManagement/types"/>
    <ds:schemaRef ds:uri="http://schemas.microsoft.com/office/infopath/2007/PartnerControls"/>
    <ds:schemaRef ds:uri="2bdcc3f3-49a5-47c4-ae00-3e6a3f4b5f2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15</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10-stelpost kosten vakanties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2023-11-30T10:10:35Z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