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-my.sharepoint.com/personal/frank_vanamerongen_vr-rr_nl/Documents/Documenten/Softwarebroker/Publicatiestukken/NVI 3/"/>
    </mc:Choice>
  </mc:AlternateContent>
  <xr:revisionPtr revIDLastSave="37" documentId="8_{95332644-216B-4FA6-AB6E-4446A882AFC3}" xr6:coauthVersionLast="47" xr6:coauthVersionMax="47" xr10:uidLastSave="{F51CD0D4-2737-41FC-8522-F0DF3DBF834A}"/>
  <bookViews>
    <workbookView xWindow="-28920" yWindow="-120" windowWidth="29040" windowHeight="15840" xr2:uid="{00000000-000D-0000-FFFF-FFFF00000000}"/>
  </bookViews>
  <sheets>
    <sheet name="G1.1 - Opslgp Microsoft product" sheetId="7" r:id="rId1"/>
    <sheet name="G1.2- Opslgp overige licenties" sheetId="11" r:id="rId2"/>
    <sheet name="G1.3 - Aanvullende diensten" sheetId="10" r:id="rId3"/>
  </sheets>
  <definedNames>
    <definedName name="MaxPnt" localSheetId="0">'G1.1 - Opslgp Microsoft product'!$B$10</definedName>
    <definedName name="MaxPnt" localSheetId="1">'G1.2- Opslgp overige licenties'!$B$10</definedName>
    <definedName name="MaxPnt" localSheetId="2">'G1.3 - Aanvullende diensten'!$B$10</definedName>
    <definedName name="MaxPnt">#REF!</definedName>
    <definedName name="PrIn" localSheetId="0">'G1.1 - Opslgp Microsoft product'!$B$14</definedName>
    <definedName name="PrIn" localSheetId="1">'G1.2- Opslgp overige licenties'!$B$14</definedName>
    <definedName name="PrIn" localSheetId="2">'G1.3 - Aanvullende diensten'!$B$14</definedName>
    <definedName name="PrIn">#REF!</definedName>
    <definedName name="PrKn" localSheetId="0">'G1.1 - Opslgp Microsoft product'!$B$7</definedName>
    <definedName name="PrKn" localSheetId="1">'G1.2- Opslgp overige licenties'!$B$7</definedName>
    <definedName name="PrKn" localSheetId="2">'G1.3 - Aanvullende diensten'!$B$7</definedName>
    <definedName name="PrKn">#REF!</definedName>
    <definedName name="PrMax" localSheetId="0">'G1.1 - Opslgp Microsoft product'!$B$9</definedName>
    <definedName name="PrMax" localSheetId="1">'G1.2- Opslgp overige licenties'!$B$9</definedName>
    <definedName name="PrMax" localSheetId="2">'G1.3 - Aanvullende diensten'!$B$9</definedName>
    <definedName name="PrMax">#REF!</definedName>
    <definedName name="PuKn" localSheetId="0">'G1.1 - Opslgp Microsoft product'!$B$8</definedName>
    <definedName name="PuKn" localSheetId="1">'G1.2- Opslgp overige licenties'!$B$8</definedName>
    <definedName name="PuKn" localSheetId="2">'G1.3 - Aanvullende diensten'!$B$8</definedName>
    <definedName name="PuK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5" i="11" l="1"/>
  <c r="M8" i="11" s="1"/>
  <c r="C21" i="11"/>
  <c r="B21" i="11"/>
  <c r="C20" i="11"/>
  <c r="B20" i="11"/>
  <c r="M11" i="11"/>
  <c r="L11" i="11"/>
  <c r="N10" i="11"/>
  <c r="M10" i="11"/>
  <c r="J8" i="11"/>
  <c r="I8" i="11"/>
  <c r="M7" i="11"/>
  <c r="K7" i="11"/>
  <c r="J7" i="11"/>
  <c r="A25" i="10"/>
  <c r="A29" i="10" s="1"/>
  <c r="C21" i="10"/>
  <c r="B21" i="10"/>
  <c r="C20" i="10"/>
  <c r="B20" i="10"/>
  <c r="M11" i="10"/>
  <c r="L11" i="10"/>
  <c r="N10" i="10"/>
  <c r="M10" i="10"/>
  <c r="J8" i="10"/>
  <c r="I8" i="10"/>
  <c r="M7" i="10"/>
  <c r="K7" i="10"/>
  <c r="J7" i="10"/>
  <c r="A25" i="7"/>
  <c r="A29" i="7" s="1"/>
  <c r="A29" i="11" l="1"/>
  <c r="M8" i="10"/>
  <c r="M8" i="7"/>
  <c r="C21" i="7"/>
  <c r="B21" i="7"/>
  <c r="C20" i="7"/>
  <c r="B20" i="7"/>
  <c r="M11" i="7"/>
  <c r="L11" i="7"/>
  <c r="N10" i="7"/>
  <c r="M10" i="7"/>
  <c r="J8" i="7"/>
  <c r="I8" i="7"/>
  <c r="M7" i="7"/>
  <c r="K7" i="7"/>
  <c r="J7" i="7"/>
</calcChain>
</file>

<file path=xl/sharedStrings.xml><?xml version="1.0" encoding="utf-8"?>
<sst xmlns="http://schemas.openxmlformats.org/spreadsheetml/2006/main" count="81" uniqueCount="37">
  <si>
    <t>x</t>
  </si>
  <si>
    <t>y</t>
  </si>
  <si>
    <t>euro</t>
  </si>
  <si>
    <t>punten</t>
  </si>
  <si>
    <t>Deel 1</t>
  </si>
  <si>
    <t>Deel 2</t>
  </si>
  <si>
    <t>A</t>
  </si>
  <si>
    <t>B</t>
  </si>
  <si>
    <t>Maximum pnt</t>
  </si>
  <si>
    <t>Naam</t>
  </si>
  <si>
    <t>=In te vullen door inschrijver</t>
  </si>
  <si>
    <t>Prijsbandbreedte</t>
  </si>
  <si>
    <t>Inschrijving inschrijver</t>
  </si>
  <si>
    <t>Berekende gegevens grafiek:</t>
  </si>
  <si>
    <t>100 / (2 - 5) * (inschrijfpercentage - 5)</t>
  </si>
  <si>
    <t>%</t>
  </si>
  <si>
    <t>Punten maximaal Inschrijfpercentage</t>
  </si>
  <si>
    <t>Punten minimale Inschrijfpercentage</t>
  </si>
  <si>
    <t>Berekende gewogen score voor G1.2</t>
  </si>
  <si>
    <t>Berekende gewogen score voor G1.3</t>
  </si>
  <si>
    <t>in euro's</t>
  </si>
  <si>
    <t>ongewogen punten</t>
  </si>
  <si>
    <t>Berekende gewogen score G1.1</t>
  </si>
  <si>
    <t>Inschrijvingssom inschrijver</t>
  </si>
  <si>
    <t>Punten maximaal uurtarief</t>
  </si>
  <si>
    <t>Maximaal opslagpercentage</t>
  </si>
  <si>
    <t>Minimaal opslagpercentage</t>
  </si>
  <si>
    <t>Door inschrijver gehanteerde opslagpercentage:</t>
  </si>
  <si>
    <t>Uurtarief voor aanvullende dienstverlening:</t>
  </si>
  <si>
    <t>Opslagpercentage voor overige licenties:</t>
  </si>
  <si>
    <t>Minimaal bandbreedte uurtarief</t>
  </si>
  <si>
    <t>Maximaal bandbreedte uurtarief</t>
  </si>
  <si>
    <t>Punten minimaal uurtarief</t>
  </si>
  <si>
    <t>Rekenschema( G1.1 Opslagpercentage Microsoft producten)</t>
  </si>
  <si>
    <t>Rekenschema ( G1.2 Opslagpercentage overige licenties)</t>
  </si>
  <si>
    <t>Rekenschema ( G1.3 Uurtarief voor aanvullende dienstverlening)</t>
  </si>
  <si>
    <t>100 / (100 - 160) * (inschrijvingssom - 160)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</si>
</sst>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7480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" fontId="0" fillId="0" borderId="0" xfId="0" applyNumberFormat="1"/>
    <xf numFmtId="0" fontId="0" fillId="5" borderId="0" xfId="0" applyFill="1"/>
    <xf numFmtId="0" fontId="1" fillId="3" borderId="0" xfId="0" applyFont="1" applyFill="1"/>
    <xf numFmtId="0" fontId="0" fillId="6" borderId="2" xfId="0" applyFill="1" applyBorder="1"/>
    <xf numFmtId="0" fontId="0" fillId="6" borderId="0" xfId="0" applyFill="1"/>
    <xf numFmtId="0" fontId="0" fillId="6" borderId="0" xfId="0" applyFill="1" applyAlignment="1">
      <alignment horizontal="right"/>
    </xf>
    <xf numFmtId="0" fontId="0" fillId="6" borderId="3" xfId="0" applyFill="1" applyBorder="1"/>
    <xf numFmtId="0" fontId="1" fillId="6" borderId="8" xfId="0" applyFont="1" applyFill="1" applyBorder="1"/>
    <xf numFmtId="0" fontId="1" fillId="6" borderId="7" xfId="0" applyFont="1" applyFill="1" applyBorder="1"/>
    <xf numFmtId="0" fontId="1" fillId="6" borderId="7" xfId="0" applyFont="1" applyFill="1" applyBorder="1" applyAlignment="1">
      <alignment horizontal="right"/>
    </xf>
    <xf numFmtId="0" fontId="1" fillId="6" borderId="9" xfId="0" applyFont="1" applyFill="1" applyBorder="1"/>
    <xf numFmtId="0" fontId="0" fillId="0" borderId="13" xfId="0" applyBorder="1"/>
    <xf numFmtId="0" fontId="0" fillId="5" borderId="1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1" fillId="7" borderId="2" xfId="0" applyFont="1" applyFill="1" applyBorder="1"/>
    <xf numFmtId="0" fontId="1" fillId="7" borderId="0" xfId="0" applyFont="1" applyFill="1"/>
    <xf numFmtId="0" fontId="1" fillId="7" borderId="0" xfId="0" applyFont="1" applyFill="1" applyAlignment="1">
      <alignment horizontal="right"/>
    </xf>
    <xf numFmtId="0" fontId="1" fillId="7" borderId="3" xfId="0" applyFont="1" applyFill="1" applyBorder="1"/>
    <xf numFmtId="0" fontId="4" fillId="7" borderId="2" xfId="0" applyFont="1" applyFill="1" applyBorder="1"/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4" fillId="7" borderId="3" xfId="0" applyFont="1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5" xfId="0" applyFill="1" applyBorder="1" applyAlignment="1">
      <alignment horizontal="right"/>
    </xf>
    <xf numFmtId="0" fontId="0" fillId="7" borderId="6" xfId="0" applyFill="1" applyBorder="1"/>
    <xf numFmtId="0" fontId="1" fillId="5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8" borderId="0" xfId="0" applyFill="1"/>
    <xf numFmtId="0" fontId="0" fillId="5" borderId="2" xfId="0" applyFill="1" applyBorder="1"/>
    <xf numFmtId="0" fontId="0" fillId="5" borderId="3" xfId="0" applyFill="1" applyBorder="1"/>
    <xf numFmtId="0" fontId="4" fillId="5" borderId="2" xfId="0" applyFont="1" applyFill="1" applyBorder="1"/>
    <xf numFmtId="0" fontId="5" fillId="5" borderId="0" xfId="0" applyFont="1" applyFill="1" applyAlignment="1">
      <alignment horizontal="center"/>
    </xf>
    <xf numFmtId="0" fontId="4" fillId="5" borderId="3" xfId="0" applyFont="1" applyFill="1" applyBorder="1"/>
    <xf numFmtId="164" fontId="3" fillId="5" borderId="0" xfId="0" applyNumberFormat="1" applyFont="1" applyFill="1"/>
    <xf numFmtId="0" fontId="0" fillId="5" borderId="1" xfId="0" applyFill="1" applyBorder="1" applyAlignment="1">
      <alignment horizontal="center"/>
    </xf>
    <xf numFmtId="2" fontId="6" fillId="3" borderId="8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 applyProtection="1">
      <alignment horizontal="center"/>
      <protection locked="0"/>
    </xf>
    <xf numFmtId="0" fontId="1" fillId="9" borderId="10" xfId="0" applyFont="1" applyFill="1" applyBorder="1" applyAlignment="1">
      <alignment horizontal="center"/>
    </xf>
    <xf numFmtId="0" fontId="1" fillId="9" borderId="11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49" fontId="0" fillId="5" borderId="4" xfId="0" applyNumberFormat="1" applyFill="1" applyBorder="1" applyAlignment="1">
      <alignment horizontal="center"/>
    </xf>
    <xf numFmtId="49" fontId="0" fillId="5" borderId="5" xfId="0" applyNumberFormat="1" applyFill="1" applyBorder="1" applyAlignment="1">
      <alignment horizontal="center"/>
    </xf>
    <xf numFmtId="49" fontId="0" fillId="5" borderId="6" xfId="0" applyNumberFormat="1" applyFill="1" applyBorder="1" applyAlignment="1">
      <alignment horizontal="center"/>
    </xf>
    <xf numFmtId="0" fontId="3" fillId="12" borderId="0" xfId="0" applyFont="1" applyFill="1" applyAlignment="1">
      <alignment horizontal="left"/>
    </xf>
    <xf numFmtId="0" fontId="1" fillId="5" borderId="0" xfId="0" applyFont="1" applyFill="1" applyAlignment="1">
      <alignment horizontal="right"/>
    </xf>
    <xf numFmtId="0" fontId="1" fillId="11" borderId="10" xfId="0" applyFont="1" applyFill="1" applyBorder="1" applyAlignment="1">
      <alignment horizontal="center"/>
    </xf>
    <xf numFmtId="0" fontId="1" fillId="11" borderId="11" xfId="0" applyFont="1" applyFill="1" applyBorder="1" applyAlignment="1">
      <alignment horizontal="center"/>
    </xf>
    <xf numFmtId="0" fontId="1" fillId="11" borderId="1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3" fillId="10" borderId="0" xfId="0" applyFont="1" applyFill="1" applyAlignment="1">
      <alignment horizontal="left"/>
    </xf>
  </cellXfs>
  <cellStyles count="1">
    <cellStyle name="Standaard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974807"/>
      <color rgb="FFFFB9B9"/>
      <color rgb="FF09AF0D"/>
      <color rgb="FF00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56966490506567E-2"/>
          <c:y val="0.10242730575708604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spPr>
            <a:ln w="25400" cap="flat" cmpd="dbl" algn="ctr">
              <a:solidFill>
                <a:srgbClr val="00B0F0">
                  <a:alpha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'G1.1 - Opslgp Microsoft product'!$I$7:$J$7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xVal>
          <c:yVal>
            <c:numRef>
              <c:f>'G1.1 - Opslgp Microsoft product'!$I$8:$J$8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2-405E-A6D5-ABAB6D0EB673}"/>
            </c:ext>
          </c:extLst>
        </c:ser>
        <c:ser>
          <c:idx val="1"/>
          <c:order val="1"/>
          <c:tx>
            <c:v>twee</c:v>
          </c:tx>
          <c:spPr>
            <a:ln w="25400" cap="flat" cmpd="dbl" algn="ctr">
              <a:solidFill>
                <a:schemeClr val="accent3">
                  <a:tint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1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tint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spPr>
              <a:ln w="25400" cap="flat" cmpd="dbl" algn="ctr">
                <a:solidFill>
                  <a:srgbClr val="00B0F0">
                    <a:alpha val="50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F052-405E-A6D5-ABAB6D0EB67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'G1.1 - Opslgp Microsoft product'!$J$7:$K$7</c:f>
              <c:numCache>
                <c:formatCode>General</c:formatCode>
                <c:ptCount val="2"/>
                <c:pt idx="0">
                  <c:v>2</c:v>
                </c:pt>
                <c:pt idx="1">
                  <c:v>5</c:v>
                </c:pt>
              </c:numCache>
            </c:numRef>
          </c:xVal>
          <c:yVal>
            <c:numRef>
              <c:f>'G1.1 - Opslgp Microsoft product'!$J$8:$K$8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52-405E-A6D5-ABAB6D0EB673}"/>
            </c:ext>
          </c:extLst>
        </c:ser>
        <c:ser>
          <c:idx val="2"/>
          <c:order val="2"/>
          <c:tx>
            <c:v>drie</c:v>
          </c:tx>
          <c:spPr>
            <a:ln w="25400" cap="flat" cmpd="dbl" algn="ctr">
              <a:solidFill>
                <a:schemeClr val="accent3">
                  <a:shade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shade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52-405E-A6D5-ABAB6D0EB673}"/>
              </c:ext>
            </c:extLst>
          </c:dPt>
          <c:dLbls>
            <c:dLbl>
              <c:idx val="0"/>
              <c:layout>
                <c:manualLayout>
                  <c:x val="-7.2681487525296767E-2"/>
                  <c:y val="3.209527232332474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52-405E-A6D5-ABAB6D0EB6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'G1.1 - Opslgp Microsoft product'!$M$7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'G1.1 - Opslgp Microsoft product'!$M$8</c:f>
              <c:numCache>
                <c:formatCode>0</c:formatCode>
                <c:ptCount val="1"/>
                <c:pt idx="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052-405E-A6D5-ABAB6D0EB673}"/>
            </c:ext>
          </c:extLst>
        </c:ser>
        <c:ser>
          <c:idx val="3"/>
          <c:order val="3"/>
          <c:tx>
            <c:v>vier</c:v>
          </c:tx>
          <c:spPr>
            <a:ln w="25400" cap="flat" cmpd="dbl" algn="ctr">
              <a:solidFill>
                <a:schemeClr val="accent3">
                  <a:shade val="58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elete val="1"/>
          </c:dLbls>
          <c:xVal>
            <c:numRef>
              <c:f>'G1.1 - Opslgp Microsoft product'!$L$10:$M$10</c:f>
            </c:numRef>
          </c:xVal>
          <c:yVal>
            <c:numRef>
              <c:f>'G1.1 - Opslgp Microsoft product'!$L$11:$M$11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052-405E-A6D5-ABAB6D0EB67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68639872"/>
        <c:axId val="168679296"/>
      </c:scatterChart>
      <c:valAx>
        <c:axId val="168639872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79296"/>
        <c:crossesAt val="0"/>
        <c:crossBetween val="midCat"/>
      </c:valAx>
      <c:valAx>
        <c:axId val="168679296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39872"/>
        <c:crossesAt val="0"/>
        <c:crossBetween val="midCat"/>
      </c:valAx>
      <c:spPr>
        <a:noFill/>
        <a:ln cmpd="tri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56966490506567E-2"/>
          <c:y val="0.10242730575708604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spPr>
            <a:ln w="25400" cap="flat" cmpd="dbl" algn="ctr">
              <a:solidFill>
                <a:srgbClr val="00B0F0">
                  <a:alpha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03-4530-8BA5-5777FD21E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'G1.2- Opslgp overige licenties'!$I$7:$J$7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xVal>
          <c:yVal>
            <c:numRef>
              <c:f>'G1.2- Opslgp overige licenties'!$I$8:$J$8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03-4530-8BA5-5777FD21E223}"/>
            </c:ext>
          </c:extLst>
        </c:ser>
        <c:ser>
          <c:idx val="1"/>
          <c:order val="1"/>
          <c:tx>
            <c:v>twee</c:v>
          </c:tx>
          <c:spPr>
            <a:ln w="25400" cap="flat" cmpd="dbl" algn="ctr">
              <a:solidFill>
                <a:schemeClr val="accent3">
                  <a:tint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1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tint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spPr>
              <a:ln w="25400" cap="flat" cmpd="dbl" algn="ctr">
                <a:solidFill>
                  <a:srgbClr val="00B0F0">
                    <a:alpha val="50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C03-4530-8BA5-5777FD21E22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03-4530-8BA5-5777FD21E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'G1.2- Opslgp overige licenties'!$J$7:$K$7</c:f>
              <c:numCache>
                <c:formatCode>General</c:formatCode>
                <c:ptCount val="2"/>
                <c:pt idx="0">
                  <c:v>2</c:v>
                </c:pt>
                <c:pt idx="1">
                  <c:v>5</c:v>
                </c:pt>
              </c:numCache>
            </c:numRef>
          </c:xVal>
          <c:yVal>
            <c:numRef>
              <c:f>'G1.2- Opslgp overige licenties'!$J$8:$K$8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C03-4530-8BA5-5777FD21E223}"/>
            </c:ext>
          </c:extLst>
        </c:ser>
        <c:ser>
          <c:idx val="2"/>
          <c:order val="2"/>
          <c:tx>
            <c:v>drie</c:v>
          </c:tx>
          <c:spPr>
            <a:ln w="25400" cap="flat" cmpd="dbl" algn="ctr">
              <a:solidFill>
                <a:schemeClr val="accent3">
                  <a:shade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shade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03-4530-8BA5-5777FD21E223}"/>
              </c:ext>
            </c:extLst>
          </c:dPt>
          <c:dLbls>
            <c:dLbl>
              <c:idx val="0"/>
              <c:layout>
                <c:manualLayout>
                  <c:x val="-7.2681487525296767E-2"/>
                  <c:y val="3.209527232332474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3-4530-8BA5-5777FD21E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'G1.2- Opslgp overige licenties'!$M$7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'G1.2- Opslgp overige licenties'!$M$8</c:f>
              <c:numCache>
                <c:formatCode>0</c:formatCode>
                <c:ptCount val="1"/>
                <c:pt idx="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C03-4530-8BA5-5777FD21E223}"/>
            </c:ext>
          </c:extLst>
        </c:ser>
        <c:ser>
          <c:idx val="3"/>
          <c:order val="3"/>
          <c:tx>
            <c:v>vier</c:v>
          </c:tx>
          <c:spPr>
            <a:ln w="25400" cap="flat" cmpd="dbl" algn="ctr">
              <a:solidFill>
                <a:schemeClr val="accent3">
                  <a:shade val="58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elete val="1"/>
          </c:dLbls>
          <c:xVal>
            <c:numRef>
              <c:f>'G1.1 - Opslgp Microsoft product'!$L$10:$M$10</c:f>
            </c:numRef>
          </c:xVal>
          <c:yVal>
            <c:numRef>
              <c:f>'G1.2- Opslgp overige licenties'!$L$11:$M$11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C03-4530-8BA5-5777FD21E223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68639872"/>
        <c:axId val="168679296"/>
      </c:scatterChart>
      <c:valAx>
        <c:axId val="168639872"/>
        <c:scaling>
          <c:orientation val="minMax"/>
          <c:max val="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79296"/>
        <c:crossesAt val="0"/>
        <c:crossBetween val="midCat"/>
      </c:valAx>
      <c:valAx>
        <c:axId val="168679296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39872"/>
        <c:crossesAt val="0"/>
        <c:crossBetween val="midCat"/>
      </c:valAx>
      <c:spPr>
        <a:noFill/>
        <a:ln cmpd="tri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356966490506567E-2"/>
          <c:y val="0.10242730575708604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spPr>
            <a:ln w="25400" cap="flat" cmpd="dbl" algn="ctr">
              <a:solidFill>
                <a:srgbClr val="00B0F0">
                  <a:alpha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27-4A78-841F-01AD48061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'G1.3 - Aanvullende diensten'!$I$7:$J$7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'G1.3 - Aanvullende diensten'!$I$8:$J$8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27-4A78-841F-01AD48061B00}"/>
            </c:ext>
          </c:extLst>
        </c:ser>
        <c:ser>
          <c:idx val="1"/>
          <c:order val="1"/>
          <c:tx>
            <c:v>twee</c:v>
          </c:tx>
          <c:spPr>
            <a:ln w="25400" cap="flat" cmpd="dbl" algn="ctr">
              <a:solidFill>
                <a:schemeClr val="accent3">
                  <a:tint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tint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1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tint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spPr>
              <a:ln w="25400" cap="flat" cmpd="dbl" algn="ctr">
                <a:solidFill>
                  <a:srgbClr val="00B0F0">
                    <a:alpha val="50000"/>
                  </a:srgb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27-4A78-841F-01AD48061B0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7-4A78-841F-01AD48061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'G1.3 - Aanvullende diensten'!$J$7:$K$7</c:f>
              <c:numCache>
                <c:formatCode>General</c:formatCode>
                <c:ptCount val="2"/>
                <c:pt idx="0">
                  <c:v>100</c:v>
                </c:pt>
                <c:pt idx="1">
                  <c:v>160</c:v>
                </c:pt>
              </c:numCache>
            </c:numRef>
          </c:xVal>
          <c:yVal>
            <c:numRef>
              <c:f>'G1.3 - Aanvullende diensten'!$J$8:$K$8</c:f>
              <c:numCache>
                <c:formatCode>General</c:formatCode>
                <c:ptCount val="2"/>
                <c:pt idx="0">
                  <c:v>100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E27-4A78-841F-01AD48061B00}"/>
            </c:ext>
          </c:extLst>
        </c:ser>
        <c:ser>
          <c:idx val="2"/>
          <c:order val="2"/>
          <c:tx>
            <c:v>drie</c:v>
          </c:tx>
          <c:spPr>
            <a:ln w="25400" cap="flat" cmpd="dbl" algn="ctr">
              <a:solidFill>
                <a:schemeClr val="accent3">
                  <a:shade val="86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86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6"/>
              <c:spPr>
                <a:noFill/>
                <a:ln w="34925" cap="flat" cmpd="dbl" algn="ctr">
                  <a:solidFill>
                    <a:schemeClr val="accent3">
                      <a:shade val="86000"/>
                      <a:lumMod val="75000"/>
                      <a:alpha val="70000"/>
                    </a:schemeClr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E27-4A78-841F-01AD48061B00}"/>
              </c:ext>
            </c:extLst>
          </c:dPt>
          <c:dLbls>
            <c:dLbl>
              <c:idx val="0"/>
              <c:layout>
                <c:manualLayout>
                  <c:x val="-7.2681487525296767E-2"/>
                  <c:y val="3.2095272323324743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7-4A78-841F-01AD48061B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'G1.3 - Aanvullende diensten'!$M$7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'G1.3 - Aanvullende diensten'!$M$8</c:f>
              <c:numCache>
                <c:formatCode>0</c:formatCode>
                <c:ptCount val="1"/>
                <c:pt idx="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E27-4A78-841F-01AD48061B00}"/>
            </c:ext>
          </c:extLst>
        </c:ser>
        <c:ser>
          <c:idx val="3"/>
          <c:order val="3"/>
          <c:tx>
            <c:v>vier</c:v>
          </c:tx>
          <c:spPr>
            <a:ln w="25400" cap="flat" cmpd="dbl" algn="ctr">
              <a:solidFill>
                <a:schemeClr val="accent3">
                  <a:shade val="58000"/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3">
                    <a:shade val="58000"/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dLbls>
            <c:delete val="1"/>
          </c:dLbls>
          <c:xVal>
            <c:numRef>
              <c:f>'G1.1 - Opslgp Microsoft product'!$L$10:$M$10</c:f>
            </c:numRef>
          </c:xVal>
          <c:yVal>
            <c:numRef>
              <c:f>'G1.3 - Aanvullende diensten'!$L$11:$M$11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E27-4A78-841F-01AD48061B00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68639872"/>
        <c:axId val="168679296"/>
      </c:scatterChart>
      <c:valAx>
        <c:axId val="168639872"/>
        <c:scaling>
          <c:orientation val="minMax"/>
          <c:max val="17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79296"/>
        <c:crossesAt val="0"/>
        <c:crossBetween val="midCat"/>
        <c:majorUnit val="25"/>
      </c:valAx>
      <c:valAx>
        <c:axId val="168679296"/>
        <c:scaling>
          <c:orientation val="minMax"/>
          <c:max val="1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8639872"/>
        <c:crossesAt val="0"/>
        <c:crossBetween val="midCat"/>
      </c:valAx>
      <c:spPr>
        <a:noFill/>
        <a:ln cmpd="tri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266701</xdr:colOff>
      <xdr:row>0</xdr:row>
      <xdr:rowOff>190499</xdr:rowOff>
    </xdr:from>
    <xdr:to>
      <xdr:col>16</xdr:col>
      <xdr:colOff>0</xdr:colOff>
      <xdr:row>30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0.07442</cdr:x>
      <cdr:y>0.11146</cdr:y>
    </cdr:from>
    <cdr:to>
      <cdr:x>0.19166</cdr:x>
      <cdr:y>0.20482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002749DF-36E2-40C0-87DC-E717D93458F1}"/>
            </a:ext>
          </a:extLst>
        </cdr:cNvPr>
        <cdr:cNvSpPr txBox="1"/>
      </cdr:nvSpPr>
      <cdr:spPr>
        <a:xfrm xmlns:a="http://schemas.openxmlformats.org/drawingml/2006/main">
          <a:off x="527050" y="336550"/>
          <a:ext cx="830264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0.42659</cdr:x>
      <cdr:y>0.92402</cdr:y>
    </cdr:from>
    <cdr:to>
      <cdr:x>0.65255</cdr:x>
      <cdr:y>0.98835</cdr:y>
    </cdr:to>
    <cdr:sp macro="" textlink="">
      <cdr:nvSpPr>
        <cdr:cNvPr id="3" name="Tekstvak 2">
          <a:extLst xmlns:a="http://schemas.openxmlformats.org/drawingml/2006/main">
            <a:ext uri="{FF2B5EF4-FFF2-40B4-BE49-F238E27FC236}">
              <a16:creationId xmlns:a16="http://schemas.microsoft.com/office/drawing/2014/main" id="{05A94D62-7B72-568D-6DDB-77604CEB9F07}"/>
            </a:ext>
          </a:extLst>
        </cdr:cNvPr>
        <cdr:cNvSpPr txBox="1"/>
      </cdr:nvSpPr>
      <cdr:spPr>
        <a:xfrm xmlns:a="http://schemas.openxmlformats.org/drawingml/2006/main">
          <a:off x="3039321" y="3036456"/>
          <a:ext cx="1609897" cy="211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100"/>
            <a:t>Inschrijfpercentage</a:t>
          </a:r>
        </a:p>
        <a:p xmlns:a="http://schemas.openxmlformats.org/drawingml/2006/main">
          <a:endParaRPr lang="nl-NL" sz="1100"/>
        </a:p>
        <a:p xmlns:a="http://schemas.openxmlformats.org/drawingml/2006/main">
          <a:endParaRPr lang="nl-NL" sz="1100"/>
        </a:p>
      </cdr:txBody>
    </cdr:sp>
  </cdr:relSizeAnchor>
  <cdr:relSizeAnchor xmlns:cdr="http://schemas.openxmlformats.org/drawingml/2006/chartDrawing">
    <cdr:from>
      <cdr:x>0.38012</cdr:x>
      <cdr:y>0.00097</cdr:y>
    </cdr:from>
    <cdr:to>
      <cdr:x>0.67914</cdr:x>
      <cdr:y>0.06377</cdr:y>
    </cdr:to>
    <cdr:sp macro="" textlink="">
      <cdr:nvSpPr>
        <cdr:cNvPr id="5" name="Tekstvak 1">
          <a:extLst xmlns:a="http://schemas.openxmlformats.org/drawingml/2006/main">
            <a:ext uri="{FF2B5EF4-FFF2-40B4-BE49-F238E27FC236}">
              <a16:creationId xmlns:a16="http://schemas.microsoft.com/office/drawing/2014/main" id="{DC77610E-5B47-5DC2-D2A2-CE8BE07304F0}"/>
            </a:ext>
          </a:extLst>
        </cdr:cNvPr>
        <cdr:cNvSpPr txBox="1"/>
      </cdr:nvSpPr>
      <cdr:spPr>
        <a:xfrm xmlns:a="http://schemas.openxmlformats.org/drawingml/2006/main">
          <a:off x="2708275" y="3175"/>
          <a:ext cx="2130424" cy="2063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Ongewogen punten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266701</xdr:colOff>
      <xdr:row>0</xdr:row>
      <xdr:rowOff>190499</xdr:rowOff>
    </xdr:from>
    <xdr:to>
      <xdr:col>16</xdr:col>
      <xdr:colOff>0</xdr:colOff>
      <xdr:row>30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B1EDE44-3731-453E-A931-D0D9073231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0.07442</cdr:x>
      <cdr:y>0.11146</cdr:y>
    </cdr:from>
    <cdr:to>
      <cdr:x>0.19166</cdr:x>
      <cdr:y>0.20482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002749DF-36E2-40C0-87DC-E717D93458F1}"/>
            </a:ext>
          </a:extLst>
        </cdr:cNvPr>
        <cdr:cNvSpPr txBox="1"/>
      </cdr:nvSpPr>
      <cdr:spPr>
        <a:xfrm xmlns:a="http://schemas.openxmlformats.org/drawingml/2006/main">
          <a:off x="527050" y="336550"/>
          <a:ext cx="830264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0.42659</cdr:x>
      <cdr:y>0.92402</cdr:y>
    </cdr:from>
    <cdr:to>
      <cdr:x>0.65255</cdr:x>
      <cdr:y>0.98835</cdr:y>
    </cdr:to>
    <cdr:sp macro="" textlink="">
      <cdr:nvSpPr>
        <cdr:cNvPr id="3" name="Tekstvak 2">
          <a:extLst xmlns:a="http://schemas.openxmlformats.org/drawingml/2006/main">
            <a:ext uri="{FF2B5EF4-FFF2-40B4-BE49-F238E27FC236}">
              <a16:creationId xmlns:a16="http://schemas.microsoft.com/office/drawing/2014/main" id="{05A94D62-7B72-568D-6DDB-77604CEB9F07}"/>
            </a:ext>
          </a:extLst>
        </cdr:cNvPr>
        <cdr:cNvSpPr txBox="1"/>
      </cdr:nvSpPr>
      <cdr:spPr>
        <a:xfrm xmlns:a="http://schemas.openxmlformats.org/drawingml/2006/main">
          <a:off x="3039321" y="3036456"/>
          <a:ext cx="1609897" cy="211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100"/>
            <a:t>Inschrijfpercentage</a:t>
          </a:r>
        </a:p>
        <a:p xmlns:a="http://schemas.openxmlformats.org/drawingml/2006/main">
          <a:endParaRPr lang="nl-NL" sz="1100"/>
        </a:p>
        <a:p xmlns:a="http://schemas.openxmlformats.org/drawingml/2006/main">
          <a:endParaRPr lang="nl-NL" sz="1100"/>
        </a:p>
      </cdr:txBody>
    </cdr:sp>
  </cdr:relSizeAnchor>
  <cdr:relSizeAnchor xmlns:cdr="http://schemas.openxmlformats.org/drawingml/2006/chartDrawing">
    <cdr:from>
      <cdr:x>0.38012</cdr:x>
      <cdr:y>0.00097</cdr:y>
    </cdr:from>
    <cdr:to>
      <cdr:x>0.67914</cdr:x>
      <cdr:y>0.06377</cdr:y>
    </cdr:to>
    <cdr:sp macro="" textlink="">
      <cdr:nvSpPr>
        <cdr:cNvPr id="5" name="Tekstvak 1">
          <a:extLst xmlns:a="http://schemas.openxmlformats.org/drawingml/2006/main">
            <a:ext uri="{FF2B5EF4-FFF2-40B4-BE49-F238E27FC236}">
              <a16:creationId xmlns:a16="http://schemas.microsoft.com/office/drawing/2014/main" id="{DC77610E-5B47-5DC2-D2A2-CE8BE07304F0}"/>
            </a:ext>
          </a:extLst>
        </cdr:cNvPr>
        <cdr:cNvSpPr txBox="1"/>
      </cdr:nvSpPr>
      <cdr:spPr>
        <a:xfrm xmlns:a="http://schemas.openxmlformats.org/drawingml/2006/main">
          <a:off x="2708275" y="3175"/>
          <a:ext cx="2130424" cy="2063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Ongewogen punten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266701</xdr:colOff>
      <xdr:row>0</xdr:row>
      <xdr:rowOff>190499</xdr:rowOff>
    </xdr:from>
    <xdr:to>
      <xdr:col>16</xdr:col>
      <xdr:colOff>0</xdr:colOff>
      <xdr:row>30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E9E384D-EA95-48CF-B567-4D42CA2B7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0.07442</cdr:x>
      <cdr:y>0.11146</cdr:y>
    </cdr:from>
    <cdr:to>
      <cdr:x>0.19166</cdr:x>
      <cdr:y>0.20482</cdr:y>
    </cdr:to>
    <cdr:sp macro="" textlink="">
      <cdr:nvSpPr>
        <cdr:cNvPr id="4" name="Tekstvak 1">
          <a:extLst xmlns:a="http://schemas.openxmlformats.org/drawingml/2006/main">
            <a:ext uri="{FF2B5EF4-FFF2-40B4-BE49-F238E27FC236}">
              <a16:creationId xmlns:a16="http://schemas.microsoft.com/office/drawing/2014/main" id="{002749DF-36E2-40C0-87DC-E717D93458F1}"/>
            </a:ext>
          </a:extLst>
        </cdr:cNvPr>
        <cdr:cNvSpPr txBox="1"/>
      </cdr:nvSpPr>
      <cdr:spPr>
        <a:xfrm xmlns:a="http://schemas.openxmlformats.org/drawingml/2006/main">
          <a:off x="527050" y="336550"/>
          <a:ext cx="830264" cy="281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0.42659</cdr:x>
      <cdr:y>0.92402</cdr:y>
    </cdr:from>
    <cdr:to>
      <cdr:x>0.65255</cdr:x>
      <cdr:y>0.98835</cdr:y>
    </cdr:to>
    <cdr:sp macro="" textlink="">
      <cdr:nvSpPr>
        <cdr:cNvPr id="3" name="Tekstvak 2">
          <a:extLst xmlns:a="http://schemas.openxmlformats.org/drawingml/2006/main">
            <a:ext uri="{FF2B5EF4-FFF2-40B4-BE49-F238E27FC236}">
              <a16:creationId xmlns:a16="http://schemas.microsoft.com/office/drawing/2014/main" id="{05A94D62-7B72-568D-6DDB-77604CEB9F07}"/>
            </a:ext>
          </a:extLst>
        </cdr:cNvPr>
        <cdr:cNvSpPr txBox="1"/>
      </cdr:nvSpPr>
      <cdr:spPr>
        <a:xfrm xmlns:a="http://schemas.openxmlformats.org/drawingml/2006/main">
          <a:off x="3039321" y="3036456"/>
          <a:ext cx="1609897" cy="2113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100"/>
            <a:t>Uurtarief in € </a:t>
          </a:r>
        </a:p>
        <a:p xmlns:a="http://schemas.openxmlformats.org/drawingml/2006/main">
          <a:endParaRPr lang="nl-NL" sz="1100"/>
        </a:p>
        <a:p xmlns:a="http://schemas.openxmlformats.org/drawingml/2006/main">
          <a:endParaRPr lang="nl-NL" sz="1100"/>
        </a:p>
      </cdr:txBody>
    </cdr:sp>
  </cdr:relSizeAnchor>
  <cdr:relSizeAnchor xmlns:cdr="http://schemas.openxmlformats.org/drawingml/2006/chartDrawing">
    <cdr:from>
      <cdr:x>0.38012</cdr:x>
      <cdr:y>0.00097</cdr:y>
    </cdr:from>
    <cdr:to>
      <cdr:x>0.67914</cdr:x>
      <cdr:y>0.06377</cdr:y>
    </cdr:to>
    <cdr:sp macro="" textlink="">
      <cdr:nvSpPr>
        <cdr:cNvPr id="5" name="Tekstvak 1">
          <a:extLst xmlns:a="http://schemas.openxmlformats.org/drawingml/2006/main">
            <a:ext uri="{FF2B5EF4-FFF2-40B4-BE49-F238E27FC236}">
              <a16:creationId xmlns:a16="http://schemas.microsoft.com/office/drawing/2014/main" id="{DC77610E-5B47-5DC2-D2A2-CE8BE07304F0}"/>
            </a:ext>
          </a:extLst>
        </cdr:cNvPr>
        <cdr:cNvSpPr txBox="1"/>
      </cdr:nvSpPr>
      <cdr:spPr>
        <a:xfrm xmlns:a="http://schemas.openxmlformats.org/drawingml/2006/main">
          <a:off x="2708275" y="3175"/>
          <a:ext cx="2130424" cy="2063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nl-NL" sz="1400" b="1"/>
            <a:t>Ongewogen punten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0"/>
  <sheetViews>
    <sheetView tabSelected="1" workbookViewId="0">
      <selection activeCell="B14" sqref="B14"/>
    </sheetView>
  </sheetViews>
  <sheetFormatPr defaultColWidth="0" defaultRowHeight="15" zeroHeight="1" x14ac:dyDescent="0.25"/>
  <cols>
    <col min="1" max="1" width="44" customWidth="1"/>
    <col min="2" max="3" width="13.7109375" customWidth="1"/>
    <col min="4" max="4" width="9.140625" customWidth="1"/>
    <col min="5" max="5" width="4.140625" style="30" customWidth="1"/>
    <col min="6" max="6" width="15.28515625" style="30" customWidth="1"/>
    <col min="7" max="16" width="9.140625" customWidth="1"/>
    <col min="17" max="18" width="9.140625" style="2" hidden="1" customWidth="1"/>
    <col min="19" max="20" width="0" hidden="1" customWidth="1"/>
    <col min="21" max="16384" width="9.140625" hidden="1"/>
  </cols>
  <sheetData>
    <row r="1" spans="1:20" s="29" customFormat="1" x14ac:dyDescent="0.25">
      <c r="A1" s="60" t="s">
        <v>33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27"/>
      <c r="R1" s="27"/>
      <c r="S1" s="28"/>
      <c r="T1" s="28"/>
    </row>
    <row r="2" spans="1:20" hidden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ht="63.75" hidden="1" customHeight="1" x14ac:dyDescent="0.25">
      <c r="A3" s="3" t="s">
        <v>9</v>
      </c>
      <c r="B3" s="61"/>
      <c r="C3" s="61"/>
      <c r="D3" s="61"/>
      <c r="E3" s="2"/>
      <c r="F3"/>
    </row>
    <row r="4" spans="1:20" ht="12.75" customHeight="1" x14ac:dyDescent="0.25">
      <c r="A4" s="44" t="s">
        <v>10</v>
      </c>
      <c r="B4" s="44"/>
      <c r="C4" s="44"/>
      <c r="D4" s="44"/>
      <c r="E4" s="2"/>
    </row>
    <row r="5" spans="1:20" ht="15.75" thickBot="1" x14ac:dyDescent="0.3">
      <c r="A5" s="2"/>
      <c r="B5" s="2"/>
      <c r="C5" s="2"/>
      <c r="D5" s="2"/>
      <c r="E5" s="2"/>
    </row>
    <row r="6" spans="1:20" ht="15.75" thickBot="1" x14ac:dyDescent="0.3">
      <c r="A6" s="62" t="s">
        <v>11</v>
      </c>
      <c r="B6" s="63"/>
      <c r="C6" s="63"/>
      <c r="D6" s="64"/>
      <c r="E6" s="2"/>
      <c r="I6" t="s">
        <v>0</v>
      </c>
      <c r="J6" t="s">
        <v>1</v>
      </c>
    </row>
    <row r="7" spans="1:20" x14ac:dyDescent="0.25">
      <c r="A7" s="8" t="s">
        <v>26</v>
      </c>
      <c r="B7" s="9">
        <v>2</v>
      </c>
      <c r="C7" s="10" t="s">
        <v>15</v>
      </c>
      <c r="D7" s="11"/>
      <c r="E7" s="2"/>
      <c r="I7">
        <v>0</v>
      </c>
      <c r="J7">
        <f>PrKn</f>
        <v>2</v>
      </c>
      <c r="K7">
        <f>PrMax</f>
        <v>5</v>
      </c>
      <c r="M7">
        <f>PrIn</f>
        <v>0</v>
      </c>
    </row>
    <row r="8" spans="1:20" x14ac:dyDescent="0.25">
      <c r="A8" s="4" t="s">
        <v>17</v>
      </c>
      <c r="B8" s="5">
        <v>100</v>
      </c>
      <c r="C8" s="68" t="s">
        <v>21</v>
      </c>
      <c r="D8" s="69"/>
      <c r="E8" s="2"/>
      <c r="I8">
        <f>MaxPnt</f>
        <v>100</v>
      </c>
      <c r="J8">
        <f>PuKn</f>
        <v>100</v>
      </c>
      <c r="K8">
        <v>0</v>
      </c>
      <c r="M8" s="1">
        <f>IF(PrIn&lt;=PrMax,A25,0)</f>
        <v>100</v>
      </c>
    </row>
    <row r="9" spans="1:20" x14ac:dyDescent="0.25">
      <c r="A9" s="15" t="s">
        <v>25</v>
      </c>
      <c r="B9" s="16">
        <v>5</v>
      </c>
      <c r="C9" s="17" t="s">
        <v>15</v>
      </c>
      <c r="D9" s="18"/>
      <c r="E9" s="2"/>
    </row>
    <row r="10" spans="1:20" hidden="1" x14ac:dyDescent="0.25">
      <c r="A10" s="19" t="s">
        <v>8</v>
      </c>
      <c r="B10" s="20">
        <v>100</v>
      </c>
      <c r="C10" s="21" t="s">
        <v>3</v>
      </c>
      <c r="D10" s="22"/>
      <c r="E10" s="2"/>
      <c r="L10">
        <v>0</v>
      </c>
      <c r="M10">
        <f>PrKn</f>
        <v>2</v>
      </c>
      <c r="N10">
        <f>PrKn</f>
        <v>2</v>
      </c>
    </row>
    <row r="11" spans="1:20" ht="15.75" thickBot="1" x14ac:dyDescent="0.3">
      <c r="A11" s="23" t="s">
        <v>16</v>
      </c>
      <c r="B11" s="24">
        <v>0</v>
      </c>
      <c r="C11" s="70" t="s">
        <v>21</v>
      </c>
      <c r="D11" s="71"/>
      <c r="E11" s="2"/>
      <c r="L11">
        <f>PuKn</f>
        <v>100</v>
      </c>
      <c r="M11">
        <f>PuKn</f>
        <v>100</v>
      </c>
      <c r="N11">
        <v>0</v>
      </c>
    </row>
    <row r="12" spans="1:20" ht="15.75" thickBot="1" x14ac:dyDescent="0.3">
      <c r="A12" s="2"/>
      <c r="B12" s="2"/>
      <c r="C12" s="2"/>
      <c r="D12" s="2"/>
      <c r="E12" s="2"/>
    </row>
    <row r="13" spans="1:20" ht="15.75" thickBot="1" x14ac:dyDescent="0.3">
      <c r="A13" s="45" t="s">
        <v>12</v>
      </c>
      <c r="B13" s="46"/>
      <c r="C13" s="46"/>
      <c r="D13" s="47"/>
      <c r="E13" s="2"/>
    </row>
    <row r="14" spans="1:20" x14ac:dyDescent="0.25">
      <c r="A14" s="12" t="s">
        <v>27</v>
      </c>
      <c r="B14" s="14"/>
      <c r="C14" s="37" t="s">
        <v>15</v>
      </c>
      <c r="D14" s="13"/>
      <c r="E14" s="2"/>
    </row>
    <row r="15" spans="1:20" ht="15.75" thickBot="1" x14ac:dyDescent="0.3">
      <c r="A15" s="31"/>
      <c r="B15" s="2"/>
      <c r="C15" s="2"/>
      <c r="D15" s="32"/>
      <c r="E15" s="2"/>
    </row>
    <row r="16" spans="1:20" x14ac:dyDescent="0.25">
      <c r="A16" s="65" t="s">
        <v>13</v>
      </c>
      <c r="B16" s="66"/>
      <c r="C16" s="66"/>
      <c r="D16" s="67"/>
      <c r="E16" s="2"/>
    </row>
    <row r="17" spans="1:16" ht="15.75" thickBot="1" x14ac:dyDescent="0.3">
      <c r="A17" s="57" t="s">
        <v>14</v>
      </c>
      <c r="B17" s="58"/>
      <c r="C17" s="58"/>
      <c r="D17" s="59"/>
      <c r="E17" s="2"/>
    </row>
    <row r="18" spans="1:16" hidden="1" x14ac:dyDescent="0.25">
      <c r="A18" s="31"/>
      <c r="B18" s="2"/>
      <c r="C18" s="2"/>
      <c r="D18" s="32"/>
      <c r="E18" s="2"/>
    </row>
    <row r="19" spans="1:16" hidden="1" x14ac:dyDescent="0.25">
      <c r="A19" s="33"/>
      <c r="B19" s="34" t="s">
        <v>6</v>
      </c>
      <c r="C19" s="34" t="s">
        <v>7</v>
      </c>
      <c r="D19" s="35"/>
      <c r="E19" s="2"/>
    </row>
    <row r="20" spans="1:16" hidden="1" x14ac:dyDescent="0.25">
      <c r="A20" s="33" t="s">
        <v>4</v>
      </c>
      <c r="B20" s="36">
        <f>(PuKn-MaxPnt)/PrKn</f>
        <v>0</v>
      </c>
      <c r="C20" s="36">
        <f>MaxPnt</f>
        <v>100</v>
      </c>
      <c r="D20" s="35"/>
      <c r="E20" s="2"/>
    </row>
    <row r="21" spans="1:16" hidden="1" x14ac:dyDescent="0.25">
      <c r="A21" s="33" t="s">
        <v>5</v>
      </c>
      <c r="B21" s="36">
        <f>(0-PuKn)/(PrMax-PrKn)</f>
        <v>-33.333333333333336</v>
      </c>
      <c r="C21" s="36">
        <f>PrMax*PuKn/(PrMax-PrKn)</f>
        <v>166.66666666666666</v>
      </c>
      <c r="D21" s="35"/>
      <c r="E21" s="2"/>
    </row>
    <row r="22" spans="1:16" hidden="1" x14ac:dyDescent="0.25">
      <c r="A22" s="31"/>
      <c r="B22" s="2"/>
      <c r="C22" s="2"/>
      <c r="D22" s="32"/>
      <c r="E22" s="2"/>
    </row>
    <row r="23" spans="1:16" ht="15.75" thickBot="1" x14ac:dyDescent="0.3">
      <c r="A23" s="2"/>
      <c r="B23" s="2"/>
      <c r="C23" s="2"/>
      <c r="D23" s="2"/>
      <c r="E23" s="2"/>
    </row>
    <row r="24" spans="1:16" ht="15.75" thickBot="1" x14ac:dyDescent="0.3">
      <c r="A24" s="45" t="s">
        <v>22</v>
      </c>
      <c r="B24" s="46"/>
      <c r="C24" s="46"/>
      <c r="D24" s="47"/>
      <c r="E24" s="2"/>
    </row>
    <row r="25" spans="1:16" ht="15.75" hidden="1" thickBot="1" x14ac:dyDescent="0.3">
      <c r="A25" s="48">
        <f>IF(PrIn&lt;=PrKn,ROUND((PuKn-MaxPnt)/PrKn*PrIn+MaxPnt,3),IF(PrIn&gt;=PrMax,"0",ROUND(((0-PuKn)/(PrMax-PrKn))*PrIn+PrMax*PuKn/(PrMax-PrKn),3)))</f>
        <v>100</v>
      </c>
      <c r="B25" s="49"/>
      <c r="C25" s="49"/>
      <c r="D25" s="50"/>
      <c r="E25" s="2"/>
    </row>
    <row r="26" spans="1:16" ht="15" hidden="1" customHeight="1" x14ac:dyDescent="0.3">
      <c r="A26" s="48"/>
      <c r="B26" s="49"/>
      <c r="C26" s="49"/>
      <c r="D26" s="50"/>
      <c r="E26" s="2"/>
    </row>
    <row r="27" spans="1:16" ht="15" hidden="1" customHeight="1" x14ac:dyDescent="0.3">
      <c r="A27" s="51" t="s">
        <v>3</v>
      </c>
      <c r="B27" s="52"/>
      <c r="C27" s="52"/>
      <c r="D27" s="53"/>
      <c r="E27" s="2"/>
    </row>
    <row r="28" spans="1:16" ht="15" hidden="1" customHeight="1" thickBot="1" x14ac:dyDescent="0.3">
      <c r="A28" s="54"/>
      <c r="B28" s="55"/>
      <c r="C28" s="55"/>
      <c r="D28" s="56"/>
      <c r="E28" s="2"/>
    </row>
    <row r="29" spans="1:16" x14ac:dyDescent="0.25">
      <c r="A29" s="38">
        <f>A25*0.3</f>
        <v>30</v>
      </c>
      <c r="B29" s="39"/>
      <c r="C29" s="39"/>
      <c r="D29" s="40"/>
      <c r="E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.75" thickBot="1" x14ac:dyDescent="0.3">
      <c r="A30" s="41"/>
      <c r="B30" s="42"/>
      <c r="C30" s="42"/>
      <c r="D30" s="43"/>
      <c r="E30" s="2"/>
      <c r="G30" s="2"/>
      <c r="H30" s="2"/>
      <c r="I30" s="2"/>
      <c r="J30" s="2"/>
      <c r="K30" s="2"/>
      <c r="L30" s="2"/>
      <c r="M30" s="2"/>
      <c r="N30" s="2"/>
      <c r="O30" s="2"/>
      <c r="P30" s="2"/>
    </row>
  </sheetData>
  <sheetProtection algorithmName="SHA-512" hashValue="FjNleBjd05Hks3z0gfJCfAGS+fFVJj5sB0NPLLHk1kRYSSF21XAkKhTbSucEgdcRXKEzvpgofYyQIzO+DUhTPw==" saltValue="TUYz2fSI5ZD7kaz7dyr1eA==" spinCount="100000" sheet="1" objects="1" scenarios="1"/>
  <mergeCells count="13">
    <mergeCell ref="A1:P1"/>
    <mergeCell ref="B3:D3"/>
    <mergeCell ref="A6:D6"/>
    <mergeCell ref="A13:D13"/>
    <mergeCell ref="A16:D16"/>
    <mergeCell ref="C8:D8"/>
    <mergeCell ref="C11:D11"/>
    <mergeCell ref="A29:D30"/>
    <mergeCell ref="A4:D4"/>
    <mergeCell ref="A24:D24"/>
    <mergeCell ref="A25:D26"/>
    <mergeCell ref="A27:D28"/>
    <mergeCell ref="A17:D17"/>
  </mergeCells>
  <conditionalFormatting sqref="A27:D28">
    <cfRule type="containsText" dxfId="7" priority="2" operator="containsText" text="punten">
      <formula>NOT(ISERROR(SEARCH("punten",A27)))</formula>
    </cfRule>
  </conditionalFormatting>
  <conditionalFormatting sqref="A29:D30">
    <cfRule type="cellIs" dxfId="6" priority="1" operator="lessThan">
      <formula>0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EC449-DD87-4108-8775-8BA7DA0EE85B}">
  <sheetPr>
    <pageSetUpPr fitToPage="1"/>
  </sheetPr>
  <dimension ref="A1:T30"/>
  <sheetViews>
    <sheetView workbookViewId="0">
      <selection activeCell="A4" sqref="A4:D4"/>
    </sheetView>
  </sheetViews>
  <sheetFormatPr defaultColWidth="0" defaultRowHeight="15" customHeight="1" zeroHeight="1" x14ac:dyDescent="0.25"/>
  <cols>
    <col min="1" max="1" width="36.85546875" customWidth="1"/>
    <col min="2" max="3" width="13.7109375" customWidth="1"/>
    <col min="4" max="4" width="9.140625" customWidth="1"/>
    <col min="5" max="5" width="4.140625" style="30" customWidth="1"/>
    <col min="6" max="6" width="15.28515625" style="30" customWidth="1"/>
    <col min="7" max="16" width="9.140625" customWidth="1"/>
    <col min="17" max="18" width="9.140625" style="2" hidden="1" customWidth="1"/>
    <col min="19" max="20" width="0" hidden="1" customWidth="1"/>
    <col min="21" max="16384" width="9.140625" hidden="1"/>
  </cols>
  <sheetData>
    <row r="1" spans="1:20" s="29" customFormat="1" x14ac:dyDescent="0.25">
      <c r="A1" s="72" t="s">
        <v>34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27"/>
      <c r="R1" s="27"/>
      <c r="S1" s="28"/>
      <c r="T1" s="28"/>
    </row>
    <row r="2" spans="1:20" hidden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ht="63.75" hidden="1" customHeight="1" x14ac:dyDescent="0.25">
      <c r="A3" s="3" t="s">
        <v>9</v>
      </c>
      <c r="B3" s="61"/>
      <c r="C3" s="61"/>
      <c r="D3" s="61"/>
      <c r="E3" s="2"/>
      <c r="F3"/>
    </row>
    <row r="4" spans="1:20" ht="12.75" customHeight="1" x14ac:dyDescent="0.25">
      <c r="A4" s="44" t="s">
        <v>10</v>
      </c>
      <c r="B4" s="44"/>
      <c r="C4" s="44"/>
      <c r="D4" s="44"/>
      <c r="E4" s="2"/>
    </row>
    <row r="5" spans="1:20" ht="15.75" thickBot="1" x14ac:dyDescent="0.3">
      <c r="A5" s="2"/>
      <c r="B5" s="2"/>
      <c r="C5" s="2"/>
      <c r="D5" s="2"/>
      <c r="E5" s="2"/>
    </row>
    <row r="6" spans="1:20" ht="15.75" thickBot="1" x14ac:dyDescent="0.3">
      <c r="A6" s="45" t="s">
        <v>11</v>
      </c>
      <c r="B6" s="46"/>
      <c r="C6" s="46"/>
      <c r="D6" s="47"/>
      <c r="E6" s="2"/>
      <c r="I6" t="s">
        <v>0</v>
      </c>
      <c r="J6" t="s">
        <v>1</v>
      </c>
    </row>
    <row r="7" spans="1:20" x14ac:dyDescent="0.25">
      <c r="A7" s="8" t="s">
        <v>26</v>
      </c>
      <c r="B7" s="9">
        <v>2</v>
      </c>
      <c r="C7" s="10" t="s">
        <v>15</v>
      </c>
      <c r="D7" s="11"/>
      <c r="E7" s="2"/>
      <c r="I7">
        <v>0</v>
      </c>
      <c r="J7">
        <f>PrKn</f>
        <v>2</v>
      </c>
      <c r="K7">
        <f>PrMax</f>
        <v>5</v>
      </c>
      <c r="M7">
        <f>PrIn</f>
        <v>0</v>
      </c>
    </row>
    <row r="8" spans="1:20" x14ac:dyDescent="0.25">
      <c r="A8" s="4" t="s">
        <v>17</v>
      </c>
      <c r="B8" s="5">
        <v>100</v>
      </c>
      <c r="C8" s="6" t="s">
        <v>3</v>
      </c>
      <c r="D8" s="7"/>
      <c r="E8" s="2"/>
      <c r="I8">
        <f>MaxPnt</f>
        <v>100</v>
      </c>
      <c r="J8">
        <f>PuKn</f>
        <v>100</v>
      </c>
      <c r="K8">
        <v>0</v>
      </c>
      <c r="M8" s="1">
        <f>IF(PrIn&lt;=PrMax,A25,0)</f>
        <v>100</v>
      </c>
    </row>
    <row r="9" spans="1:20" x14ac:dyDescent="0.25">
      <c r="A9" s="15" t="s">
        <v>25</v>
      </c>
      <c r="B9" s="16">
        <v>5</v>
      </c>
      <c r="C9" s="17" t="s">
        <v>15</v>
      </c>
      <c r="D9" s="18"/>
      <c r="E9" s="2"/>
    </row>
    <row r="10" spans="1:20" hidden="1" x14ac:dyDescent="0.25">
      <c r="A10" s="19" t="s">
        <v>8</v>
      </c>
      <c r="B10" s="20">
        <v>100</v>
      </c>
      <c r="C10" s="21" t="s">
        <v>3</v>
      </c>
      <c r="D10" s="22"/>
      <c r="E10" s="2"/>
      <c r="L10">
        <v>0</v>
      </c>
      <c r="M10">
        <f>PrKn</f>
        <v>2</v>
      </c>
      <c r="N10">
        <f>PrKn</f>
        <v>2</v>
      </c>
    </row>
    <row r="11" spans="1:20" ht="15.75" thickBot="1" x14ac:dyDescent="0.3">
      <c r="A11" s="23" t="s">
        <v>16</v>
      </c>
      <c r="B11" s="24">
        <v>0</v>
      </c>
      <c r="C11" s="25" t="s">
        <v>3</v>
      </c>
      <c r="D11" s="26"/>
      <c r="E11" s="2"/>
      <c r="L11">
        <f>PuKn</f>
        <v>100</v>
      </c>
      <c r="M11">
        <f>PuKn</f>
        <v>100</v>
      </c>
      <c r="N11">
        <v>0</v>
      </c>
    </row>
    <row r="12" spans="1:20" ht="15.75" thickBot="1" x14ac:dyDescent="0.3">
      <c r="A12" s="2"/>
      <c r="B12" s="2"/>
      <c r="C12" s="2"/>
      <c r="D12" s="2"/>
      <c r="E12" s="2"/>
    </row>
    <row r="13" spans="1:20" ht="15.75" thickBot="1" x14ac:dyDescent="0.3">
      <c r="A13" s="45" t="s">
        <v>12</v>
      </c>
      <c r="B13" s="46"/>
      <c r="C13" s="46"/>
      <c r="D13" s="47"/>
      <c r="E13" s="2"/>
    </row>
    <row r="14" spans="1:20" x14ac:dyDescent="0.25">
      <c r="A14" s="12" t="s">
        <v>29</v>
      </c>
      <c r="B14" s="14"/>
      <c r="C14" s="37" t="s">
        <v>15</v>
      </c>
      <c r="D14" s="13"/>
      <c r="E14" s="2"/>
    </row>
    <row r="15" spans="1:20" ht="15.75" thickBot="1" x14ac:dyDescent="0.3">
      <c r="A15" s="31"/>
      <c r="B15" s="2"/>
      <c r="C15" s="2"/>
      <c r="D15" s="32"/>
      <c r="E15" s="2"/>
    </row>
    <row r="16" spans="1:20" x14ac:dyDescent="0.25">
      <c r="A16" s="65" t="s">
        <v>13</v>
      </c>
      <c r="B16" s="66"/>
      <c r="C16" s="66"/>
      <c r="D16" s="67"/>
      <c r="E16" s="2"/>
    </row>
    <row r="17" spans="1:16" s="2" customFormat="1" ht="15.75" thickBot="1" x14ac:dyDescent="0.3">
      <c r="A17" s="57" t="s">
        <v>14</v>
      </c>
      <c r="B17" s="58"/>
      <c r="C17" s="58"/>
      <c r="D17" s="59"/>
      <c r="F17" s="30"/>
      <c r="G17"/>
      <c r="H17"/>
      <c r="I17"/>
      <c r="J17"/>
      <c r="K17"/>
      <c r="L17"/>
      <c r="M17"/>
      <c r="N17"/>
      <c r="O17"/>
      <c r="P17"/>
    </row>
    <row r="18" spans="1:16" s="2" customFormat="1" hidden="1" x14ac:dyDescent="0.25">
      <c r="A18" s="31"/>
      <c r="D18" s="32"/>
      <c r="F18" s="30"/>
      <c r="G18"/>
      <c r="H18"/>
      <c r="I18"/>
      <c r="J18"/>
      <c r="K18"/>
      <c r="L18"/>
      <c r="M18"/>
      <c r="N18"/>
      <c r="O18"/>
      <c r="P18"/>
    </row>
    <row r="19" spans="1:16" s="2" customFormat="1" hidden="1" x14ac:dyDescent="0.25">
      <c r="A19" s="33"/>
      <c r="B19" s="34" t="s">
        <v>6</v>
      </c>
      <c r="C19" s="34" t="s">
        <v>7</v>
      </c>
      <c r="D19" s="35"/>
      <c r="F19" s="30"/>
      <c r="G19"/>
      <c r="H19"/>
      <c r="I19"/>
      <c r="J19"/>
      <c r="K19"/>
      <c r="L19"/>
      <c r="M19"/>
      <c r="N19"/>
      <c r="O19"/>
      <c r="P19"/>
    </row>
    <row r="20" spans="1:16" s="2" customFormat="1" hidden="1" x14ac:dyDescent="0.25">
      <c r="A20" s="33" t="s">
        <v>4</v>
      </c>
      <c r="B20" s="36">
        <f>(PuKn-MaxPnt)/PrKn</f>
        <v>0</v>
      </c>
      <c r="C20" s="36">
        <f>MaxPnt</f>
        <v>100</v>
      </c>
      <c r="D20" s="35"/>
      <c r="F20" s="30"/>
      <c r="G20"/>
      <c r="H20"/>
      <c r="I20"/>
      <c r="J20"/>
      <c r="K20"/>
      <c r="L20"/>
      <c r="M20"/>
      <c r="N20"/>
      <c r="O20"/>
      <c r="P20"/>
    </row>
    <row r="21" spans="1:16" s="2" customFormat="1" hidden="1" x14ac:dyDescent="0.25">
      <c r="A21" s="33" t="s">
        <v>5</v>
      </c>
      <c r="B21" s="36">
        <f>(0-PuKn)/(PrMax-PrKn)</f>
        <v>-33.333333333333336</v>
      </c>
      <c r="C21" s="36">
        <f>PrMax*PuKn/(PrMax-PrKn)</f>
        <v>166.66666666666666</v>
      </c>
      <c r="D21" s="35"/>
      <c r="F21" s="30"/>
      <c r="G21"/>
      <c r="H21"/>
      <c r="I21"/>
      <c r="J21"/>
      <c r="K21"/>
      <c r="L21"/>
      <c r="M21"/>
      <c r="N21"/>
      <c r="O21"/>
      <c r="P21"/>
    </row>
    <row r="22" spans="1:16" s="2" customFormat="1" hidden="1" x14ac:dyDescent="0.25">
      <c r="A22" s="31"/>
      <c r="D22" s="32"/>
      <c r="F22" s="30"/>
      <c r="G22"/>
      <c r="H22"/>
      <c r="I22"/>
      <c r="J22"/>
      <c r="K22"/>
      <c r="L22"/>
      <c r="M22"/>
      <c r="N22"/>
      <c r="O22"/>
      <c r="P22"/>
    </row>
    <row r="23" spans="1:16" s="2" customFormat="1" ht="15.75" thickBot="1" x14ac:dyDescent="0.3">
      <c r="A23" s="31"/>
      <c r="D23" s="32"/>
      <c r="F23" s="30"/>
      <c r="G23"/>
      <c r="H23"/>
      <c r="I23"/>
      <c r="J23"/>
      <c r="K23"/>
      <c r="L23"/>
      <c r="M23"/>
      <c r="N23"/>
      <c r="O23"/>
      <c r="P23"/>
    </row>
    <row r="24" spans="1:16" s="2" customFormat="1" ht="15.75" thickBot="1" x14ac:dyDescent="0.3">
      <c r="A24" s="45" t="s">
        <v>18</v>
      </c>
      <c r="B24" s="46"/>
      <c r="C24" s="46"/>
      <c r="D24" s="47"/>
      <c r="F24" s="30"/>
      <c r="G24"/>
      <c r="H24"/>
      <c r="I24"/>
      <c r="J24"/>
      <c r="K24"/>
      <c r="L24"/>
      <c r="M24"/>
      <c r="N24"/>
      <c r="O24"/>
      <c r="P24"/>
    </row>
    <row r="25" spans="1:16" s="2" customFormat="1" ht="15.75" hidden="1" thickBot="1" x14ac:dyDescent="0.3">
      <c r="A25" s="48">
        <f>IF(PrIn&lt;=PrKn,ROUND((PuKn-MaxPnt)/PrKn*PrIn+MaxPnt,3),IF(PrIn&gt;=PrMax,"0",ROUND(((0-PuKn)/(PrMax-PrKn))*PrIn+PrMax*PuKn/(PrMax-PrKn),3)))</f>
        <v>100</v>
      </c>
      <c r="B25" s="49"/>
      <c r="C25" s="49"/>
      <c r="D25" s="50"/>
      <c r="F25" s="30"/>
      <c r="G25"/>
      <c r="H25"/>
      <c r="I25"/>
      <c r="J25"/>
      <c r="K25"/>
      <c r="L25"/>
      <c r="M25"/>
      <c r="N25"/>
      <c r="O25"/>
      <c r="P25"/>
    </row>
    <row r="26" spans="1:16" s="2" customFormat="1" ht="15" hidden="1" customHeight="1" x14ac:dyDescent="0.25">
      <c r="A26" s="48"/>
      <c r="B26" s="49"/>
      <c r="C26" s="49"/>
      <c r="D26" s="50"/>
      <c r="F26" s="30"/>
      <c r="G26"/>
      <c r="H26"/>
      <c r="I26"/>
      <c r="J26"/>
      <c r="K26"/>
      <c r="L26"/>
      <c r="M26"/>
      <c r="N26"/>
      <c r="O26"/>
      <c r="P26"/>
    </row>
    <row r="27" spans="1:16" s="2" customFormat="1" ht="15" hidden="1" customHeight="1" x14ac:dyDescent="0.25">
      <c r="A27" s="51" t="s">
        <v>3</v>
      </c>
      <c r="B27" s="52"/>
      <c r="C27" s="52"/>
      <c r="D27" s="53"/>
      <c r="F27" s="30"/>
      <c r="G27"/>
      <c r="H27"/>
      <c r="I27"/>
      <c r="J27"/>
      <c r="K27"/>
      <c r="L27"/>
      <c r="M27"/>
      <c r="N27"/>
      <c r="O27"/>
      <c r="P27"/>
    </row>
    <row r="28" spans="1:16" s="2" customFormat="1" ht="15" hidden="1" customHeight="1" thickBot="1" x14ac:dyDescent="0.3">
      <c r="A28" s="54"/>
      <c r="B28" s="55"/>
      <c r="C28" s="55"/>
      <c r="D28" s="56"/>
      <c r="F28" s="30"/>
      <c r="G28"/>
      <c r="H28"/>
      <c r="I28"/>
      <c r="J28"/>
      <c r="K28"/>
      <c r="L28"/>
      <c r="M28"/>
      <c r="N28"/>
      <c r="O28"/>
      <c r="P28"/>
    </row>
    <row r="29" spans="1:16" s="2" customFormat="1" x14ac:dyDescent="0.25">
      <c r="A29" s="38">
        <f>A25*0.15</f>
        <v>15</v>
      </c>
      <c r="B29" s="39"/>
      <c r="C29" s="39"/>
      <c r="D29" s="40"/>
      <c r="F29" s="30"/>
    </row>
    <row r="30" spans="1:16" s="2" customFormat="1" ht="15.75" thickBot="1" x14ac:dyDescent="0.3">
      <c r="A30" s="41"/>
      <c r="B30" s="42"/>
      <c r="C30" s="42"/>
      <c r="D30" s="43"/>
      <c r="F30" s="30"/>
    </row>
  </sheetData>
  <sheetProtection algorithmName="SHA-512" hashValue="QelUhOboShaov2znAz4R2UbDcD2ATeXG6j4quWPwclASTan+II1Be0xb+/H3qymf1PPaPG+Fsz0qQLgiPo8SZg==" saltValue="9yrn09DAg8nTRLGxVB9P4g==" spinCount="100000" sheet="1" objects="1" scenarios="1"/>
  <mergeCells count="11">
    <mergeCell ref="A17:D17"/>
    <mergeCell ref="A24:D24"/>
    <mergeCell ref="A25:D26"/>
    <mergeCell ref="A27:D28"/>
    <mergeCell ref="A29:D30"/>
    <mergeCell ref="A16:D16"/>
    <mergeCell ref="A1:P1"/>
    <mergeCell ref="B3:D3"/>
    <mergeCell ref="A4:D4"/>
    <mergeCell ref="A6:D6"/>
    <mergeCell ref="A13:D13"/>
  </mergeCells>
  <conditionalFormatting sqref="A27:D28">
    <cfRule type="containsText" dxfId="5" priority="3" operator="containsText" text="punten">
      <formula>NOT(ISERROR(SEARCH("punten",A27)))</formula>
    </cfRule>
  </conditionalFormatting>
  <conditionalFormatting sqref="A29:D30">
    <cfRule type="cellIs" dxfId="4" priority="1" operator="greaterThan">
      <formula>30</formula>
    </cfRule>
    <cfRule type="cellIs" dxfId="3" priority="2" operator="lessThan">
      <formula>0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8E26-72AC-4D45-B4AB-E2F8F54F799F}">
  <sheetPr>
    <pageSetUpPr fitToPage="1"/>
  </sheetPr>
  <dimension ref="A1:T30"/>
  <sheetViews>
    <sheetView workbookViewId="0">
      <selection activeCell="B14" sqref="B14"/>
    </sheetView>
  </sheetViews>
  <sheetFormatPr defaultColWidth="0" defaultRowHeight="15" customHeight="1" zeroHeight="1" x14ac:dyDescent="0.25"/>
  <cols>
    <col min="1" max="1" width="45.7109375" customWidth="1"/>
    <col min="2" max="3" width="13.7109375" customWidth="1"/>
    <col min="4" max="4" width="9.140625" customWidth="1"/>
    <col min="5" max="5" width="4.140625" style="30" customWidth="1"/>
    <col min="6" max="6" width="15.28515625" style="30" customWidth="1"/>
    <col min="7" max="16" width="9.140625" customWidth="1"/>
    <col min="17" max="18" width="9.140625" style="2" hidden="1" customWidth="1"/>
    <col min="19" max="20" width="0" hidden="1" customWidth="1"/>
    <col min="21" max="16384" width="9.140625" hidden="1"/>
  </cols>
  <sheetData>
    <row r="1" spans="1:20" s="29" customFormat="1" x14ac:dyDescent="0.25">
      <c r="A1" s="72" t="s">
        <v>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27"/>
      <c r="R1" s="27"/>
      <c r="S1" s="28"/>
      <c r="T1" s="28"/>
    </row>
    <row r="2" spans="1:20" hidden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0" ht="63.75" hidden="1" customHeight="1" x14ac:dyDescent="0.25">
      <c r="A3" s="3" t="s">
        <v>9</v>
      </c>
      <c r="B3" s="61"/>
      <c r="C3" s="61"/>
      <c r="D3" s="61"/>
      <c r="E3" s="2"/>
      <c r="F3"/>
    </row>
    <row r="4" spans="1:20" ht="12.75" customHeight="1" x14ac:dyDescent="0.25">
      <c r="A4" s="44" t="s">
        <v>10</v>
      </c>
      <c r="B4" s="44"/>
      <c r="C4" s="44"/>
      <c r="D4" s="44"/>
      <c r="E4" s="2"/>
    </row>
    <row r="5" spans="1:20" ht="15.75" thickBot="1" x14ac:dyDescent="0.3">
      <c r="A5" s="2"/>
      <c r="B5" s="2"/>
      <c r="C5" s="2"/>
      <c r="D5" s="2"/>
      <c r="E5" s="2"/>
    </row>
    <row r="6" spans="1:20" ht="15.75" thickBot="1" x14ac:dyDescent="0.3">
      <c r="A6" s="45" t="s">
        <v>11</v>
      </c>
      <c r="B6" s="46"/>
      <c r="C6" s="46"/>
      <c r="D6" s="47"/>
      <c r="E6" s="2"/>
      <c r="I6" t="s">
        <v>0</v>
      </c>
      <c r="J6" t="s">
        <v>1</v>
      </c>
    </row>
    <row r="7" spans="1:20" x14ac:dyDescent="0.25">
      <c r="A7" s="8" t="s">
        <v>30</v>
      </c>
      <c r="B7" s="9">
        <v>100</v>
      </c>
      <c r="C7" s="10" t="s">
        <v>2</v>
      </c>
      <c r="D7" s="11"/>
      <c r="E7" s="2"/>
      <c r="I7">
        <v>0</v>
      </c>
      <c r="J7">
        <f>PrKn</f>
        <v>100</v>
      </c>
      <c r="K7">
        <f>PrMax</f>
        <v>160</v>
      </c>
      <c r="M7">
        <f>PrIn</f>
        <v>0</v>
      </c>
    </row>
    <row r="8" spans="1:20" x14ac:dyDescent="0.25">
      <c r="A8" s="4" t="s">
        <v>32</v>
      </c>
      <c r="B8" s="5">
        <v>100</v>
      </c>
      <c r="C8" s="6" t="s">
        <v>3</v>
      </c>
      <c r="D8" s="7"/>
      <c r="E8" s="2"/>
      <c r="I8">
        <f>MaxPnt</f>
        <v>100</v>
      </c>
      <c r="J8">
        <f>PuKn</f>
        <v>100</v>
      </c>
      <c r="K8">
        <v>0</v>
      </c>
      <c r="M8" s="1">
        <f>IF(PrIn&lt;=PrMax,A25,0)</f>
        <v>100</v>
      </c>
    </row>
    <row r="9" spans="1:20" x14ac:dyDescent="0.25">
      <c r="A9" s="15" t="s">
        <v>31</v>
      </c>
      <c r="B9" s="16">
        <v>160</v>
      </c>
      <c r="C9" s="17" t="s">
        <v>2</v>
      </c>
      <c r="D9" s="18"/>
      <c r="E9" s="2"/>
    </row>
    <row r="10" spans="1:20" hidden="1" x14ac:dyDescent="0.25">
      <c r="A10" s="19" t="s">
        <v>8</v>
      </c>
      <c r="B10" s="20">
        <v>100</v>
      </c>
      <c r="C10" s="21" t="s">
        <v>3</v>
      </c>
      <c r="D10" s="22"/>
      <c r="E10" s="2"/>
      <c r="L10">
        <v>0</v>
      </c>
      <c r="M10">
        <f>PrKn</f>
        <v>100</v>
      </c>
      <c r="N10">
        <f>PrKn</f>
        <v>100</v>
      </c>
    </row>
    <row r="11" spans="1:20" ht="15.75" thickBot="1" x14ac:dyDescent="0.3">
      <c r="A11" s="23" t="s">
        <v>24</v>
      </c>
      <c r="B11" s="24">
        <v>0</v>
      </c>
      <c r="C11" s="25" t="s">
        <v>3</v>
      </c>
      <c r="D11" s="26"/>
      <c r="E11" s="2"/>
      <c r="L11">
        <f>PuKn</f>
        <v>100</v>
      </c>
      <c r="M11">
        <f>PuKn</f>
        <v>100</v>
      </c>
      <c r="N11">
        <v>0</v>
      </c>
    </row>
    <row r="12" spans="1:20" ht="15.75" thickBot="1" x14ac:dyDescent="0.3">
      <c r="A12" s="2"/>
      <c r="B12" s="2"/>
      <c r="C12" s="2"/>
      <c r="D12" s="2"/>
      <c r="E12" s="2"/>
    </row>
    <row r="13" spans="1:20" ht="15.75" thickBot="1" x14ac:dyDescent="0.3">
      <c r="A13" s="45" t="s">
        <v>23</v>
      </c>
      <c r="B13" s="46"/>
      <c r="C13" s="46"/>
      <c r="D13" s="47"/>
      <c r="E13" s="2"/>
    </row>
    <row r="14" spans="1:20" x14ac:dyDescent="0.25">
      <c r="A14" s="12" t="s">
        <v>28</v>
      </c>
      <c r="B14" s="14"/>
      <c r="C14" s="37" t="s">
        <v>20</v>
      </c>
      <c r="D14" s="13"/>
      <c r="E14" s="2"/>
    </row>
    <row r="15" spans="1:20" ht="15.75" thickBot="1" x14ac:dyDescent="0.3">
      <c r="A15" s="31"/>
      <c r="B15" s="2"/>
      <c r="C15" s="2"/>
      <c r="D15" s="32"/>
      <c r="E15" s="2"/>
    </row>
    <row r="16" spans="1:20" x14ac:dyDescent="0.25">
      <c r="A16" s="65" t="s">
        <v>13</v>
      </c>
      <c r="B16" s="66"/>
      <c r="C16" s="66"/>
      <c r="D16" s="67"/>
      <c r="E16" s="2"/>
    </row>
    <row r="17" spans="1:16" s="2" customFormat="1" ht="15.75" thickBot="1" x14ac:dyDescent="0.3">
      <c r="A17" s="57" t="s">
        <v>36</v>
      </c>
      <c r="B17" s="58"/>
      <c r="C17" s="58"/>
      <c r="D17" s="59"/>
      <c r="F17" s="30"/>
      <c r="G17"/>
      <c r="H17"/>
      <c r="I17"/>
      <c r="J17"/>
      <c r="K17"/>
      <c r="L17"/>
      <c r="M17"/>
      <c r="N17"/>
      <c r="O17"/>
      <c r="P17"/>
    </row>
    <row r="18" spans="1:16" s="2" customFormat="1" hidden="1" x14ac:dyDescent="0.25">
      <c r="A18" s="31"/>
      <c r="D18" s="32"/>
      <c r="F18" s="30"/>
      <c r="G18"/>
      <c r="H18"/>
      <c r="I18"/>
      <c r="J18"/>
      <c r="K18"/>
      <c r="L18"/>
      <c r="M18"/>
      <c r="N18"/>
      <c r="O18"/>
      <c r="P18"/>
    </row>
    <row r="19" spans="1:16" s="2" customFormat="1" hidden="1" x14ac:dyDescent="0.25">
      <c r="A19" s="33"/>
      <c r="B19" s="34" t="s">
        <v>6</v>
      </c>
      <c r="C19" s="34" t="s">
        <v>7</v>
      </c>
      <c r="D19" s="35"/>
      <c r="F19" s="30"/>
      <c r="G19"/>
      <c r="H19"/>
      <c r="I19"/>
      <c r="J19"/>
      <c r="K19"/>
      <c r="L19"/>
      <c r="M19"/>
      <c r="N19"/>
      <c r="O19"/>
      <c r="P19"/>
    </row>
    <row r="20" spans="1:16" s="2" customFormat="1" hidden="1" x14ac:dyDescent="0.25">
      <c r="A20" s="33" t="s">
        <v>4</v>
      </c>
      <c r="B20" s="36">
        <f>(PuKn-MaxPnt)/PrKn</f>
        <v>0</v>
      </c>
      <c r="C20" s="36">
        <f>MaxPnt</f>
        <v>100</v>
      </c>
      <c r="D20" s="35"/>
      <c r="F20" s="30"/>
      <c r="G20"/>
      <c r="H20"/>
      <c r="I20"/>
      <c r="J20"/>
      <c r="K20"/>
      <c r="L20"/>
      <c r="M20"/>
      <c r="N20"/>
      <c r="O20"/>
      <c r="P20"/>
    </row>
    <row r="21" spans="1:16" s="2" customFormat="1" hidden="1" x14ac:dyDescent="0.25">
      <c r="A21" s="33" t="s">
        <v>5</v>
      </c>
      <c r="B21" s="36">
        <f>(0-PuKn)/(PrMax-PrKn)</f>
        <v>-1.6666666666666667</v>
      </c>
      <c r="C21" s="36">
        <f>PrMax*PuKn/(PrMax-PrKn)</f>
        <v>266.66666666666669</v>
      </c>
      <c r="D21" s="35"/>
      <c r="F21" s="30"/>
      <c r="G21"/>
      <c r="H21"/>
      <c r="I21"/>
      <c r="J21"/>
      <c r="K21"/>
      <c r="L21"/>
      <c r="M21"/>
      <c r="N21"/>
      <c r="O21"/>
      <c r="P21"/>
    </row>
    <row r="22" spans="1:16" s="2" customFormat="1" hidden="1" x14ac:dyDescent="0.25">
      <c r="A22" s="31"/>
      <c r="D22" s="32"/>
      <c r="F22" s="30"/>
      <c r="G22"/>
      <c r="H22"/>
      <c r="I22"/>
      <c r="J22"/>
      <c r="K22"/>
      <c r="L22"/>
      <c r="M22"/>
      <c r="N22"/>
      <c r="O22"/>
      <c r="P22"/>
    </row>
    <row r="23" spans="1:16" s="2" customFormat="1" ht="15.75" thickBot="1" x14ac:dyDescent="0.3">
      <c r="A23" s="31"/>
      <c r="D23" s="32"/>
      <c r="F23" s="30"/>
      <c r="G23"/>
      <c r="H23"/>
      <c r="I23"/>
      <c r="J23"/>
      <c r="K23"/>
      <c r="L23"/>
      <c r="M23"/>
      <c r="N23"/>
      <c r="O23"/>
      <c r="P23"/>
    </row>
    <row r="24" spans="1:16" s="2" customFormat="1" ht="15.75" thickBot="1" x14ac:dyDescent="0.3">
      <c r="A24" s="45" t="s">
        <v>19</v>
      </c>
      <c r="B24" s="46"/>
      <c r="C24" s="46"/>
      <c r="D24" s="47"/>
      <c r="F24" s="30"/>
      <c r="G24"/>
      <c r="H24"/>
      <c r="I24"/>
      <c r="J24"/>
      <c r="K24"/>
      <c r="L24"/>
      <c r="M24"/>
      <c r="N24"/>
      <c r="O24"/>
      <c r="P24"/>
    </row>
    <row r="25" spans="1:16" s="2" customFormat="1" ht="15.75" hidden="1" thickBot="1" x14ac:dyDescent="0.3">
      <c r="A25" s="48">
        <f>IF(PrIn&lt;=PrKn,ROUND((PuKn-MaxPnt)/PrKn*PrIn+MaxPnt,3),IF(PrIn&gt;=PrMax,"0",ROUND(((0-PuKn)/(PrMax-PrKn))*PrIn+PrMax*PuKn/(PrMax-PrKn),3)))</f>
        <v>100</v>
      </c>
      <c r="B25" s="49"/>
      <c r="C25" s="49"/>
      <c r="D25" s="50"/>
      <c r="F25" s="30"/>
      <c r="G25"/>
      <c r="H25"/>
      <c r="I25"/>
      <c r="J25"/>
      <c r="K25"/>
      <c r="L25"/>
      <c r="M25"/>
      <c r="N25"/>
      <c r="O25"/>
      <c r="P25"/>
    </row>
    <row r="26" spans="1:16" s="2" customFormat="1" ht="15" hidden="1" customHeight="1" x14ac:dyDescent="0.25">
      <c r="A26" s="48"/>
      <c r="B26" s="49"/>
      <c r="C26" s="49"/>
      <c r="D26" s="50"/>
      <c r="F26" s="30"/>
      <c r="G26"/>
      <c r="H26"/>
      <c r="I26"/>
      <c r="J26"/>
      <c r="K26"/>
      <c r="L26"/>
      <c r="M26"/>
      <c r="N26"/>
      <c r="O26"/>
      <c r="P26"/>
    </row>
    <row r="27" spans="1:16" s="2" customFormat="1" ht="15" hidden="1" customHeight="1" x14ac:dyDescent="0.25">
      <c r="A27" s="51" t="s">
        <v>3</v>
      </c>
      <c r="B27" s="52"/>
      <c r="C27" s="52"/>
      <c r="D27" s="53"/>
      <c r="F27" s="30"/>
      <c r="G27"/>
      <c r="H27"/>
      <c r="I27"/>
      <c r="J27"/>
      <c r="K27"/>
      <c r="L27"/>
      <c r="M27"/>
      <c r="N27"/>
      <c r="O27"/>
      <c r="P27"/>
    </row>
    <row r="28" spans="1:16" s="2" customFormat="1" ht="15" hidden="1" customHeight="1" thickBot="1" x14ac:dyDescent="0.3">
      <c r="A28" s="54"/>
      <c r="B28" s="55"/>
      <c r="C28" s="55"/>
      <c r="D28" s="56"/>
      <c r="F28" s="30"/>
      <c r="G28"/>
      <c r="H28"/>
      <c r="I28"/>
      <c r="J28"/>
      <c r="K28"/>
      <c r="L28"/>
      <c r="M28"/>
      <c r="N28"/>
      <c r="O28"/>
      <c r="P28"/>
    </row>
    <row r="29" spans="1:16" s="2" customFormat="1" x14ac:dyDescent="0.25">
      <c r="A29" s="38">
        <f>A25*0.15</f>
        <v>15</v>
      </c>
      <c r="B29" s="39"/>
      <c r="C29" s="39"/>
      <c r="D29" s="40"/>
      <c r="F29" s="30"/>
    </row>
    <row r="30" spans="1:16" s="2" customFormat="1" ht="15.75" thickBot="1" x14ac:dyDescent="0.3">
      <c r="A30" s="41"/>
      <c r="B30" s="42"/>
      <c r="C30" s="42"/>
      <c r="D30" s="43"/>
      <c r="F30" s="30"/>
    </row>
  </sheetData>
  <sheetProtection algorithmName="SHA-512" hashValue="m2rz4lsLr2X6mH6dtUzpfQnoDCuiN2tZI06VW7F82Z7x7iTb8cEO59LKFB+kI0URHKB8UHCTv7MiZQbE4pklBw==" saltValue="ibodGM6+vOa+HM+AoQStaw==" spinCount="100000" sheet="1" objects="1" scenarios="1"/>
  <mergeCells count="11">
    <mergeCell ref="A17:D17"/>
    <mergeCell ref="A24:D24"/>
    <mergeCell ref="A25:D26"/>
    <mergeCell ref="A27:D28"/>
    <mergeCell ref="A29:D30"/>
    <mergeCell ref="A16:D16"/>
    <mergeCell ref="A1:P1"/>
    <mergeCell ref="B3:D3"/>
    <mergeCell ref="A4:D4"/>
    <mergeCell ref="A6:D6"/>
    <mergeCell ref="A13:D13"/>
  </mergeCells>
  <conditionalFormatting sqref="A27:D28">
    <cfRule type="containsText" dxfId="2" priority="3" operator="containsText" text="punten">
      <formula>NOT(ISERROR(SEARCH("punten",A27)))</formula>
    </cfRule>
  </conditionalFormatting>
  <conditionalFormatting sqref="A29:D30">
    <cfRule type="cellIs" dxfId="1" priority="1" operator="greaterThan">
      <formula>30</formula>
    </cfRule>
    <cfRule type="cellIs" dxfId="0" priority="2" operator="lessThan">
      <formula>0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15</vt:i4>
      </vt:variant>
    </vt:vector>
  </HeadingPairs>
  <TitlesOfParts>
    <vt:vector size="18" baseType="lpstr">
      <vt:lpstr>G1.1 - Opslgp Microsoft product</vt:lpstr>
      <vt:lpstr>G1.2- Opslgp overige licenties</vt:lpstr>
      <vt:lpstr>G1.3 - Aanvullende diensten</vt:lpstr>
      <vt:lpstr>'G1.1 - Opslgp Microsoft product'!MaxPnt</vt:lpstr>
      <vt:lpstr>'G1.2- Opslgp overige licenties'!MaxPnt</vt:lpstr>
      <vt:lpstr>'G1.3 - Aanvullende diensten'!MaxPnt</vt:lpstr>
      <vt:lpstr>'G1.1 - Opslgp Microsoft product'!PrIn</vt:lpstr>
      <vt:lpstr>'G1.2- Opslgp overige licenties'!PrIn</vt:lpstr>
      <vt:lpstr>'G1.3 - Aanvullende diensten'!PrIn</vt:lpstr>
      <vt:lpstr>'G1.1 - Opslgp Microsoft product'!PrKn</vt:lpstr>
      <vt:lpstr>'G1.2- Opslgp overige licenties'!PrKn</vt:lpstr>
      <vt:lpstr>'G1.3 - Aanvullende diensten'!PrKn</vt:lpstr>
      <vt:lpstr>'G1.1 - Opslgp Microsoft product'!PrMax</vt:lpstr>
      <vt:lpstr>'G1.2- Opslgp overige licenties'!PrMax</vt:lpstr>
      <vt:lpstr>'G1.3 - Aanvullende diensten'!PrMax</vt:lpstr>
      <vt:lpstr>'G1.1 - Opslgp Microsoft product'!PuKn</vt:lpstr>
      <vt:lpstr>'G1.2- Opslgp overige licenties'!PuKn</vt:lpstr>
      <vt:lpstr>'G1.3 - Aanvullende diensten'!PuKn</vt:lpstr>
    </vt:vector>
  </TitlesOfParts>
  <Company>Stanislascollege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diederik.bauw@inkopenvoor.nl</dc:creator>
  <cp:lastModifiedBy>Amerongen, Frank van</cp:lastModifiedBy>
  <cp:lastPrinted>2015-01-20T17:54:55Z</cp:lastPrinted>
  <dcterms:created xsi:type="dcterms:W3CDTF">2015-01-19T14:52:11Z</dcterms:created>
  <dcterms:modified xsi:type="dcterms:W3CDTF">2025-04-14T13:41:20Z</dcterms:modified>
</cp:coreProperties>
</file>