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filterPrivacy="1" codeName="ThisWorkbook" autoCompressPictures="0"/>
  <xr:revisionPtr revIDLastSave="2312" documentId="8_{5D2D64A6-228B-2C48-A4C4-0CE27B04A8AC}" xr6:coauthVersionLast="47" xr6:coauthVersionMax="47" xr10:uidLastSave="{D2652AFD-6596-644C-B0F3-506A6FF0B479}"/>
  <bookViews>
    <workbookView xWindow="0" yWindow="500" windowWidth="31980" windowHeight="19400" xr2:uid="{00000000-000D-0000-FFFF-FFFF00000000}"/>
  </bookViews>
  <sheets>
    <sheet name="Beoordelen kwaliteit" sheetId="6" r:id="rId1"/>
    <sheet name="Directielid Bedrijfsvoering" sheetId="15" r:id="rId2"/>
    <sheet name="Teamleider KCC" sheetId="16" r:id="rId3"/>
    <sheet name="Teamleider Bedrijfsbureau" sheetId="17" r:id="rId4"/>
    <sheet name="Manager IT" sheetId="18" r:id="rId5"/>
    <sheet name="Medewerker Bedrijfsbureau" sheetId="19" r:id="rId6"/>
    <sheet name="Projectleider IT" sheetId="7" r:id="rId7"/>
    <sheet name="Consensus" sheetId="9" r:id="rId8"/>
    <sheet name="Eindscores" sheetId="21" r:id="rId9"/>
  </sheets>
  <definedNames>
    <definedName name="SCORE">'Beoordelen kwaliteit'!$C$3:$C$8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5" i="21" l="1"/>
  <c r="E5" i="21"/>
  <c r="J36" i="9"/>
  <c r="G36" i="9"/>
  <c r="D36" i="9"/>
  <c r="J213" i="9"/>
  <c r="G213" i="9"/>
  <c r="D213" i="9"/>
  <c r="J204" i="9"/>
  <c r="G204" i="9"/>
  <c r="D204" i="9"/>
  <c r="J196" i="9"/>
  <c r="G196" i="9"/>
  <c r="D196" i="9"/>
  <c r="D187" i="9"/>
  <c r="G187" i="9"/>
  <c r="J187" i="9"/>
  <c r="J179" i="9"/>
  <c r="G179" i="9"/>
  <c r="D179" i="9"/>
  <c r="J170" i="9"/>
  <c r="G170" i="9"/>
  <c r="D170" i="9"/>
  <c r="J161" i="9"/>
  <c r="G161" i="9"/>
  <c r="D161" i="9"/>
  <c r="D152" i="9"/>
  <c r="G152" i="9"/>
  <c r="J152" i="9"/>
  <c r="J144" i="9"/>
  <c r="G144" i="9"/>
  <c r="D144" i="9"/>
  <c r="D136" i="9"/>
  <c r="G136" i="9"/>
  <c r="J136" i="9"/>
  <c r="J128" i="9"/>
  <c r="G128" i="9"/>
  <c r="D128" i="9"/>
  <c r="D119" i="9"/>
  <c r="G119" i="9"/>
  <c r="J119" i="9"/>
  <c r="J111" i="9"/>
  <c r="G111" i="9"/>
  <c r="D111" i="9"/>
  <c r="D103" i="9"/>
  <c r="G103" i="9"/>
  <c r="J103" i="9"/>
  <c r="J95" i="9"/>
  <c r="G95" i="9"/>
  <c r="D95" i="9"/>
  <c r="J86" i="9"/>
  <c r="G86" i="9"/>
  <c r="D86" i="9"/>
  <c r="J78" i="9"/>
  <c r="G78" i="9"/>
  <c r="D78" i="9"/>
  <c r="J69" i="9"/>
  <c r="G69" i="9"/>
  <c r="D69" i="9"/>
  <c r="J61" i="9"/>
  <c r="G61" i="9"/>
  <c r="D61" i="9"/>
  <c r="J53" i="9"/>
  <c r="G53" i="9"/>
  <c r="D53" i="9"/>
  <c r="J44" i="9"/>
  <c r="G44" i="9"/>
  <c r="D44" i="9"/>
  <c r="J28" i="9"/>
  <c r="G28" i="9"/>
  <c r="D28" i="9"/>
  <c r="J19" i="9"/>
  <c r="G19" i="9"/>
  <c r="D19" i="9"/>
  <c r="J11" i="9"/>
  <c r="J214" i="9" s="1"/>
  <c r="G11" i="9"/>
  <c r="D11" i="9"/>
  <c r="G214" i="9"/>
  <c r="J211" i="9"/>
  <c r="J210" i="9"/>
  <c r="J209" i="9"/>
  <c r="J208" i="9"/>
  <c r="J207" i="9"/>
  <c r="J206" i="9"/>
  <c r="G211" i="9"/>
  <c r="G210" i="9"/>
  <c r="G209" i="9"/>
  <c r="G208" i="9"/>
  <c r="G207" i="9"/>
  <c r="G206" i="9"/>
  <c r="D211" i="9"/>
  <c r="D210" i="9"/>
  <c r="D209" i="9"/>
  <c r="D208" i="9"/>
  <c r="D207" i="9"/>
  <c r="D206" i="9"/>
  <c r="A206" i="9"/>
  <c r="A205" i="9"/>
  <c r="B9" i="9"/>
  <c r="B17" i="9"/>
  <c r="B117" i="9"/>
  <c r="B142" i="9"/>
  <c r="B159" i="9"/>
  <c r="B168" i="9"/>
  <c r="B177" i="9"/>
  <c r="B194" i="9"/>
  <c r="B211" i="9"/>
  <c r="B8" i="9"/>
  <c r="B16" i="9"/>
  <c r="B116" i="9"/>
  <c r="B141" i="9"/>
  <c r="B158" i="9"/>
  <c r="B167" i="9"/>
  <c r="B176" i="9"/>
  <c r="B193" i="9"/>
  <c r="B210" i="9"/>
  <c r="B7" i="9"/>
  <c r="B15" i="9"/>
  <c r="B115" i="9"/>
  <c r="B140" i="9"/>
  <c r="B157" i="9"/>
  <c r="B166" i="9"/>
  <c r="B175" i="9"/>
  <c r="B192" i="9"/>
  <c r="B209" i="9"/>
  <c r="B6" i="9"/>
  <c r="B14" i="9"/>
  <c r="B114" i="9"/>
  <c r="B139" i="9"/>
  <c r="B156" i="9"/>
  <c r="B165" i="9"/>
  <c r="B174" i="9"/>
  <c r="B191" i="9"/>
  <c r="B208" i="9"/>
  <c r="B5" i="9"/>
  <c r="B13" i="9"/>
  <c r="B113" i="9"/>
  <c r="B138" i="9"/>
  <c r="B155" i="9"/>
  <c r="B164" i="9"/>
  <c r="B173" i="9"/>
  <c r="B190" i="9"/>
  <c r="B207" i="9"/>
  <c r="B4" i="9"/>
  <c r="B12" i="9"/>
  <c r="B112" i="9"/>
  <c r="B137" i="9"/>
  <c r="B154" i="9"/>
  <c r="B163" i="9"/>
  <c r="B172" i="9"/>
  <c r="B189" i="9"/>
  <c r="B206" i="9"/>
  <c r="A171" i="9"/>
  <c r="J67" i="9"/>
  <c r="J66" i="9"/>
  <c r="J65" i="9"/>
  <c r="J64" i="9"/>
  <c r="J63" i="9"/>
  <c r="J62" i="9"/>
  <c r="G67" i="9"/>
  <c r="G66" i="9"/>
  <c r="G65" i="9"/>
  <c r="G64" i="9"/>
  <c r="G63" i="9"/>
  <c r="G62" i="9"/>
  <c r="D67" i="9"/>
  <c r="D66" i="9"/>
  <c r="D65" i="9"/>
  <c r="D64" i="9"/>
  <c r="D63" i="9"/>
  <c r="D62" i="9"/>
  <c r="A62" i="9"/>
  <c r="B34" i="9"/>
  <c r="B42" i="9"/>
  <c r="B67" i="9"/>
  <c r="B33" i="9"/>
  <c r="B41" i="9"/>
  <c r="B66" i="9"/>
  <c r="B32" i="9"/>
  <c r="B40" i="9"/>
  <c r="B65" i="9"/>
  <c r="B31" i="9"/>
  <c r="B39" i="9"/>
  <c r="B64" i="9"/>
  <c r="B30" i="9"/>
  <c r="B38" i="9"/>
  <c r="B63" i="9"/>
  <c r="B29" i="9"/>
  <c r="B37" i="9"/>
  <c r="B62" i="9"/>
  <c r="A63" i="7"/>
  <c r="A62" i="7"/>
  <c r="A61" i="7"/>
  <c r="A21" i="7"/>
  <c r="A20" i="7"/>
  <c r="A63" i="19"/>
  <c r="A62" i="19"/>
  <c r="A61" i="19"/>
  <c r="A21" i="19"/>
  <c r="A20" i="19"/>
  <c r="A63" i="18"/>
  <c r="A62" i="18"/>
  <c r="A61" i="18"/>
  <c r="A21" i="18"/>
  <c r="A20" i="18"/>
  <c r="A63" i="17"/>
  <c r="A62" i="17"/>
  <c r="A61" i="17"/>
  <c r="A21" i="17"/>
  <c r="A20" i="17"/>
  <c r="I1" i="7"/>
  <c r="F1" i="7"/>
  <c r="C1" i="7"/>
  <c r="I1" i="19"/>
  <c r="F1" i="19"/>
  <c r="C1" i="19"/>
  <c r="I1" i="18"/>
  <c r="F1" i="18"/>
  <c r="C1" i="18"/>
  <c r="I1" i="17"/>
  <c r="F1" i="17"/>
  <c r="C1" i="17"/>
  <c r="I1" i="16"/>
  <c r="F1" i="16"/>
  <c r="C1" i="16"/>
  <c r="A63" i="16"/>
  <c r="A62" i="16"/>
  <c r="A61" i="16"/>
  <c r="A21" i="16"/>
  <c r="A20" i="16"/>
  <c r="A63" i="15"/>
  <c r="A62" i="15"/>
  <c r="A61" i="15"/>
  <c r="A21" i="15"/>
  <c r="A20" i="15"/>
  <c r="J202" i="9"/>
  <c r="J201" i="9"/>
  <c r="J200" i="9"/>
  <c r="J199" i="9"/>
  <c r="J198" i="9"/>
  <c r="J197" i="9"/>
  <c r="J194" i="9"/>
  <c r="J193" i="9"/>
  <c r="J192" i="9"/>
  <c r="J191" i="9"/>
  <c r="J190" i="9"/>
  <c r="J189" i="9"/>
  <c r="J185" i="9"/>
  <c r="J184" i="9"/>
  <c r="J183" i="9"/>
  <c r="J182" i="9"/>
  <c r="J181" i="9"/>
  <c r="J180" i="9"/>
  <c r="J177" i="9"/>
  <c r="J176" i="9"/>
  <c r="J175" i="9"/>
  <c r="J174" i="9"/>
  <c r="J173" i="9"/>
  <c r="J172" i="9"/>
  <c r="J168" i="9"/>
  <c r="J167" i="9"/>
  <c r="J166" i="9"/>
  <c r="J165" i="9"/>
  <c r="J164" i="9"/>
  <c r="J163" i="9"/>
  <c r="J159" i="9"/>
  <c r="J158" i="9"/>
  <c r="J157" i="9"/>
  <c r="J156" i="9"/>
  <c r="J155" i="9"/>
  <c r="J154" i="9"/>
  <c r="J150" i="9"/>
  <c r="J149" i="9"/>
  <c r="J148" i="9"/>
  <c r="J147" i="9"/>
  <c r="J146" i="9"/>
  <c r="J145" i="9"/>
  <c r="J142" i="9"/>
  <c r="J141" i="9"/>
  <c r="J140" i="9"/>
  <c r="J139" i="9"/>
  <c r="J138" i="9"/>
  <c r="J137" i="9"/>
  <c r="J134" i="9"/>
  <c r="J133" i="9"/>
  <c r="J132" i="9"/>
  <c r="J131" i="9"/>
  <c r="J130" i="9"/>
  <c r="J129" i="9"/>
  <c r="J126" i="9"/>
  <c r="J125" i="9"/>
  <c r="J124" i="9"/>
  <c r="J123" i="9"/>
  <c r="J122" i="9"/>
  <c r="J121" i="9"/>
  <c r="J117" i="9"/>
  <c r="J116" i="9"/>
  <c r="J115" i="9"/>
  <c r="J114" i="9"/>
  <c r="J113" i="9"/>
  <c r="J112" i="9"/>
  <c r="J109" i="9"/>
  <c r="J108" i="9"/>
  <c r="J107" i="9"/>
  <c r="J106" i="9"/>
  <c r="J105" i="9"/>
  <c r="J104" i="9"/>
  <c r="J101" i="9"/>
  <c r="J100" i="9"/>
  <c r="J99" i="9"/>
  <c r="J98" i="9"/>
  <c r="J97" i="9"/>
  <c r="J96" i="9"/>
  <c r="J93" i="9"/>
  <c r="J92" i="9"/>
  <c r="J91" i="9"/>
  <c r="J90" i="9"/>
  <c r="J89" i="9"/>
  <c r="J88" i="9"/>
  <c r="J84" i="9"/>
  <c r="J83" i="9"/>
  <c r="J82" i="9"/>
  <c r="J81" i="9"/>
  <c r="J80" i="9"/>
  <c r="J79" i="9"/>
  <c r="J76" i="9"/>
  <c r="J75" i="9"/>
  <c r="J74" i="9"/>
  <c r="J73" i="9"/>
  <c r="J72" i="9"/>
  <c r="J71" i="9"/>
  <c r="J59" i="9"/>
  <c r="J58" i="9"/>
  <c r="J57" i="9"/>
  <c r="J56" i="9"/>
  <c r="J55" i="9"/>
  <c r="J54" i="9"/>
  <c r="J51" i="9"/>
  <c r="J50" i="9"/>
  <c r="J49" i="9"/>
  <c r="J48" i="9"/>
  <c r="J47" i="9"/>
  <c r="J46" i="9"/>
  <c r="J42" i="9"/>
  <c r="J41" i="9"/>
  <c r="J40" i="9"/>
  <c r="J39" i="9"/>
  <c r="J38" i="9"/>
  <c r="J37" i="9"/>
  <c r="J34" i="9"/>
  <c r="J33" i="9"/>
  <c r="J32" i="9"/>
  <c r="J31" i="9"/>
  <c r="J30" i="9"/>
  <c r="J29" i="9"/>
  <c r="J26" i="9"/>
  <c r="J25" i="9"/>
  <c r="J24" i="9"/>
  <c r="J23" i="9"/>
  <c r="J22" i="9"/>
  <c r="J21" i="9"/>
  <c r="J17" i="9"/>
  <c r="J16" i="9"/>
  <c r="J15" i="9"/>
  <c r="J14" i="9"/>
  <c r="J13" i="9"/>
  <c r="J12" i="9"/>
  <c r="J9" i="9"/>
  <c r="J8" i="9"/>
  <c r="J7" i="9"/>
  <c r="J6" i="9"/>
  <c r="J5" i="9"/>
  <c r="J4" i="9"/>
  <c r="J2" i="9"/>
  <c r="G202" i="9"/>
  <c r="G201" i="9"/>
  <c r="G200" i="9"/>
  <c r="G199" i="9"/>
  <c r="G198" i="9"/>
  <c r="G197" i="9"/>
  <c r="G194" i="9"/>
  <c r="G193" i="9"/>
  <c r="G192" i="9"/>
  <c r="G191" i="9"/>
  <c r="G190" i="9"/>
  <c r="G189" i="9"/>
  <c r="G185" i="9"/>
  <c r="G184" i="9"/>
  <c r="G183" i="9"/>
  <c r="G182" i="9"/>
  <c r="G181" i="9"/>
  <c r="G180" i="9"/>
  <c r="G177" i="9"/>
  <c r="G176" i="9"/>
  <c r="G175" i="9"/>
  <c r="G174" i="9"/>
  <c r="G173" i="9"/>
  <c r="G172" i="9"/>
  <c r="G168" i="9"/>
  <c r="G167" i="9"/>
  <c r="G166" i="9"/>
  <c r="G165" i="9"/>
  <c r="G164" i="9"/>
  <c r="G163" i="9"/>
  <c r="G159" i="9"/>
  <c r="G158" i="9"/>
  <c r="G157" i="9"/>
  <c r="G156" i="9"/>
  <c r="G155" i="9"/>
  <c r="G154" i="9"/>
  <c r="G150" i="9"/>
  <c r="G149" i="9"/>
  <c r="G148" i="9"/>
  <c r="G147" i="9"/>
  <c r="G146" i="9"/>
  <c r="G145" i="9"/>
  <c r="G142" i="9"/>
  <c r="G141" i="9"/>
  <c r="G140" i="9"/>
  <c r="G139" i="9"/>
  <c r="G138" i="9"/>
  <c r="G137" i="9"/>
  <c r="G134" i="9"/>
  <c r="G133" i="9"/>
  <c r="G132" i="9"/>
  <c r="G131" i="9"/>
  <c r="G130" i="9"/>
  <c r="G129" i="9"/>
  <c r="G126" i="9"/>
  <c r="G125" i="9"/>
  <c r="G124" i="9"/>
  <c r="G123" i="9"/>
  <c r="G122" i="9"/>
  <c r="G121" i="9"/>
  <c r="G117" i="9"/>
  <c r="G116" i="9"/>
  <c r="G115" i="9"/>
  <c r="G114" i="9"/>
  <c r="G113" i="9"/>
  <c r="G112" i="9"/>
  <c r="G109" i="9"/>
  <c r="G108" i="9"/>
  <c r="G107" i="9"/>
  <c r="G106" i="9"/>
  <c r="G105" i="9"/>
  <c r="G104" i="9"/>
  <c r="G101" i="9"/>
  <c r="G100" i="9"/>
  <c r="G99" i="9"/>
  <c r="G98" i="9"/>
  <c r="G97" i="9"/>
  <c r="G96" i="9"/>
  <c r="G93" i="9"/>
  <c r="G92" i="9"/>
  <c r="G91" i="9"/>
  <c r="G90" i="9"/>
  <c r="G89" i="9"/>
  <c r="G88" i="9"/>
  <c r="G84" i="9"/>
  <c r="G83" i="9"/>
  <c r="G82" i="9"/>
  <c r="G81" i="9"/>
  <c r="G80" i="9"/>
  <c r="G79" i="9"/>
  <c r="G76" i="9"/>
  <c r="G75" i="9"/>
  <c r="G74" i="9"/>
  <c r="G73" i="9"/>
  <c r="G72" i="9"/>
  <c r="G71" i="9"/>
  <c r="G59" i="9"/>
  <c r="G58" i="9"/>
  <c r="G57" i="9"/>
  <c r="G56" i="9"/>
  <c r="G55" i="9"/>
  <c r="G54" i="9"/>
  <c r="G51" i="9"/>
  <c r="G50" i="9"/>
  <c r="G49" i="9"/>
  <c r="G48" i="9"/>
  <c r="G47" i="9"/>
  <c r="G46" i="9"/>
  <c r="G42" i="9"/>
  <c r="G41" i="9"/>
  <c r="G40" i="9"/>
  <c r="G39" i="9"/>
  <c r="G38" i="9"/>
  <c r="G37" i="9"/>
  <c r="G34" i="9"/>
  <c r="G33" i="9"/>
  <c r="G32" i="9"/>
  <c r="G31" i="9"/>
  <c r="G30" i="9"/>
  <c r="G29" i="9"/>
  <c r="G26" i="9"/>
  <c r="G25" i="9"/>
  <c r="G24" i="9"/>
  <c r="G23" i="9"/>
  <c r="G22" i="9"/>
  <c r="G21" i="9"/>
  <c r="G17" i="9"/>
  <c r="G16" i="9"/>
  <c r="G15" i="9"/>
  <c r="G14" i="9"/>
  <c r="G13" i="9"/>
  <c r="G12" i="9"/>
  <c r="G9" i="9"/>
  <c r="G8" i="9"/>
  <c r="G7" i="9"/>
  <c r="G6" i="9"/>
  <c r="G5" i="9"/>
  <c r="G4" i="9"/>
  <c r="G2" i="9"/>
  <c r="D202" i="9"/>
  <c r="D201" i="9"/>
  <c r="D200" i="9"/>
  <c r="D199" i="9"/>
  <c r="D198" i="9"/>
  <c r="D197" i="9"/>
  <c r="D194" i="9"/>
  <c r="D193" i="9"/>
  <c r="D192" i="9"/>
  <c r="D191" i="9"/>
  <c r="D190" i="9"/>
  <c r="D189" i="9"/>
  <c r="D185" i="9"/>
  <c r="D184" i="9"/>
  <c r="D183" i="9"/>
  <c r="D182" i="9"/>
  <c r="D181" i="9"/>
  <c r="D180" i="9"/>
  <c r="D177" i="9"/>
  <c r="D176" i="9"/>
  <c r="D175" i="9"/>
  <c r="D174" i="9"/>
  <c r="D173" i="9"/>
  <c r="D172" i="9"/>
  <c r="D168" i="9"/>
  <c r="D167" i="9"/>
  <c r="D166" i="9"/>
  <c r="D165" i="9"/>
  <c r="D164" i="9"/>
  <c r="D163" i="9"/>
  <c r="D159" i="9"/>
  <c r="D158" i="9"/>
  <c r="D157" i="9"/>
  <c r="D156" i="9"/>
  <c r="D155" i="9"/>
  <c r="D154" i="9"/>
  <c r="D150" i="9"/>
  <c r="D149" i="9"/>
  <c r="D148" i="9"/>
  <c r="D147" i="9"/>
  <c r="D146" i="9"/>
  <c r="D145" i="9"/>
  <c r="D142" i="9"/>
  <c r="D141" i="9"/>
  <c r="D140" i="9"/>
  <c r="D139" i="9"/>
  <c r="D138" i="9"/>
  <c r="D137" i="9"/>
  <c r="D134" i="9"/>
  <c r="D133" i="9"/>
  <c r="D132" i="9"/>
  <c r="D131" i="9"/>
  <c r="D130" i="9"/>
  <c r="D129" i="9"/>
  <c r="D126" i="9"/>
  <c r="D125" i="9"/>
  <c r="D124" i="9"/>
  <c r="D123" i="9"/>
  <c r="D122" i="9"/>
  <c r="D121" i="9"/>
  <c r="D117" i="9"/>
  <c r="D116" i="9"/>
  <c r="D115" i="9"/>
  <c r="D114" i="9"/>
  <c r="D113" i="9"/>
  <c r="D112" i="9"/>
  <c r="D109" i="9"/>
  <c r="D108" i="9"/>
  <c r="D107" i="9"/>
  <c r="D106" i="9"/>
  <c r="D105" i="9"/>
  <c r="D104" i="9"/>
  <c r="D101" i="9"/>
  <c r="D100" i="9"/>
  <c r="D99" i="9"/>
  <c r="D98" i="9"/>
  <c r="D97" i="9"/>
  <c r="D96" i="9"/>
  <c r="D93" i="9"/>
  <c r="D92" i="9"/>
  <c r="D91" i="9"/>
  <c r="D90" i="9"/>
  <c r="D89" i="9"/>
  <c r="D88" i="9"/>
  <c r="D84" i="9"/>
  <c r="D83" i="9"/>
  <c r="D82" i="9"/>
  <c r="D81" i="9"/>
  <c r="D80" i="9"/>
  <c r="D79" i="9"/>
  <c r="D76" i="9"/>
  <c r="D75" i="9"/>
  <c r="D74" i="9"/>
  <c r="D73" i="9"/>
  <c r="D72" i="9"/>
  <c r="D71" i="9"/>
  <c r="D59" i="9"/>
  <c r="D58" i="9"/>
  <c r="D57" i="9"/>
  <c r="D56" i="9"/>
  <c r="D55" i="9"/>
  <c r="D54" i="9"/>
  <c r="D51" i="9"/>
  <c r="D50" i="9"/>
  <c r="D49" i="9"/>
  <c r="D48" i="9"/>
  <c r="D47" i="9"/>
  <c r="D46" i="9"/>
  <c r="D42" i="9"/>
  <c r="D41" i="9"/>
  <c r="D40" i="9"/>
  <c r="D39" i="9"/>
  <c r="D38" i="9"/>
  <c r="D37" i="9"/>
  <c r="D34" i="9"/>
  <c r="D33" i="9"/>
  <c r="D32" i="9"/>
  <c r="D31" i="9"/>
  <c r="D30" i="9"/>
  <c r="D29" i="9"/>
  <c r="D13" i="9"/>
  <c r="D14" i="9"/>
  <c r="D15" i="9"/>
  <c r="D16" i="9"/>
  <c r="D17" i="9"/>
  <c r="D22" i="9"/>
  <c r="D23" i="9"/>
  <c r="D24" i="9"/>
  <c r="D25" i="9"/>
  <c r="D26" i="9"/>
  <c r="D21" i="9"/>
  <c r="B185" i="9"/>
  <c r="B184" i="9"/>
  <c r="B183" i="9"/>
  <c r="B182" i="9"/>
  <c r="B181" i="9"/>
  <c r="B180" i="9"/>
  <c r="A197" i="9"/>
  <c r="A189" i="9"/>
  <c r="A188" i="9"/>
  <c r="B202" i="9"/>
  <c r="B201" i="9"/>
  <c r="B200" i="9"/>
  <c r="B199" i="9"/>
  <c r="B198" i="9"/>
  <c r="B197" i="9"/>
  <c r="A180" i="9"/>
  <c r="A172" i="9"/>
  <c r="A163" i="9"/>
  <c r="A162" i="9"/>
  <c r="B150" i="9"/>
  <c r="B149" i="9"/>
  <c r="B148" i="9"/>
  <c r="B147" i="9"/>
  <c r="B146" i="9"/>
  <c r="A154" i="9"/>
  <c r="A153" i="9"/>
  <c r="B145" i="9"/>
  <c r="B109" i="9"/>
  <c r="B134" i="9"/>
  <c r="B108" i="9"/>
  <c r="B133" i="9"/>
  <c r="B107" i="9"/>
  <c r="B132" i="9"/>
  <c r="B106" i="9"/>
  <c r="B131" i="9"/>
  <c r="B105" i="9"/>
  <c r="B130" i="9"/>
  <c r="B104" i="9"/>
  <c r="A145" i="9"/>
  <c r="A137" i="9"/>
  <c r="A129" i="9"/>
  <c r="A121" i="9"/>
  <c r="A120" i="9"/>
  <c r="B49" i="9"/>
  <c r="B74" i="9"/>
  <c r="B91" i="9"/>
  <c r="B125" i="9"/>
  <c r="B48" i="9"/>
  <c r="B73" i="9"/>
  <c r="B90" i="9"/>
  <c r="B124" i="9"/>
  <c r="B47" i="9"/>
  <c r="B72" i="9"/>
  <c r="B89" i="9"/>
  <c r="B123" i="9"/>
  <c r="B46" i="9"/>
  <c r="B71" i="9"/>
  <c r="B88" i="9"/>
  <c r="B122" i="9"/>
  <c r="B121" i="9"/>
  <c r="B50" i="9"/>
  <c r="B75" i="9"/>
  <c r="B92" i="9"/>
  <c r="B129" i="9"/>
  <c r="B126" i="9"/>
  <c r="A112" i="9"/>
  <c r="A104" i="9"/>
  <c r="A96" i="9"/>
  <c r="A88" i="9"/>
  <c r="A87" i="9"/>
  <c r="B51" i="9"/>
  <c r="B76" i="9"/>
  <c r="B101" i="9"/>
  <c r="B100" i="9"/>
  <c r="B99" i="9"/>
  <c r="B98" i="9"/>
  <c r="B97" i="9"/>
  <c r="B96" i="9"/>
  <c r="B93" i="9"/>
  <c r="A79" i="9"/>
  <c r="A71" i="9"/>
  <c r="A70" i="9"/>
  <c r="B84" i="9"/>
  <c r="B83" i="9"/>
  <c r="B82" i="9"/>
  <c r="B81" i="9"/>
  <c r="B80" i="9"/>
  <c r="B79" i="9"/>
  <c r="A54" i="9"/>
  <c r="A46" i="9"/>
  <c r="A45" i="9"/>
  <c r="B59" i="9"/>
  <c r="B58" i="9"/>
  <c r="B57" i="9"/>
  <c r="B56" i="9"/>
  <c r="B55" i="9"/>
  <c r="B54" i="9"/>
  <c r="B21" i="9"/>
  <c r="B22" i="9"/>
  <c r="B23" i="9"/>
  <c r="B24" i="9"/>
  <c r="B25" i="9"/>
  <c r="B26" i="9"/>
  <c r="A37" i="9"/>
  <c r="A29" i="9"/>
  <c r="A21" i="9"/>
  <c r="A20" i="9"/>
  <c r="A12" i="9"/>
  <c r="A4" i="9"/>
  <c r="A3" i="9"/>
  <c r="D12" i="9"/>
  <c r="D4" i="9"/>
  <c r="D5" i="9"/>
  <c r="D6" i="9"/>
  <c r="D7" i="9"/>
  <c r="D8" i="9"/>
  <c r="D9" i="9"/>
  <c r="A60" i="16"/>
  <c r="A60" i="17"/>
  <c r="A60" i="18"/>
  <c r="A60" i="19"/>
  <c r="A60" i="7"/>
  <c r="A60" i="15"/>
  <c r="A59" i="16"/>
  <c r="A59" i="17"/>
  <c r="A59" i="18"/>
  <c r="A59" i="19"/>
  <c r="A59" i="7"/>
  <c r="A59" i="15"/>
  <c r="A58" i="16"/>
  <c r="A58" i="17"/>
  <c r="A58" i="18"/>
  <c r="A58" i="19"/>
  <c r="A58" i="7"/>
  <c r="A58" i="15"/>
  <c r="A57" i="16"/>
  <c r="A57" i="17"/>
  <c r="A57" i="18"/>
  <c r="A57" i="19"/>
  <c r="A57" i="7"/>
  <c r="A57" i="15"/>
  <c r="A56" i="16"/>
  <c r="A56" i="17"/>
  <c r="A56" i="18"/>
  <c r="A56" i="19"/>
  <c r="A56" i="7"/>
  <c r="A56" i="15"/>
  <c r="A55" i="16"/>
  <c r="A55" i="17"/>
  <c r="A55" i="18"/>
  <c r="A55" i="19"/>
  <c r="A55" i="7"/>
  <c r="A55" i="15"/>
  <c r="A54" i="16"/>
  <c r="A54" i="17"/>
  <c r="A54" i="18"/>
  <c r="A54" i="19"/>
  <c r="A54" i="7"/>
  <c r="A54" i="15"/>
  <c r="A53" i="16"/>
  <c r="A53" i="17"/>
  <c r="A53" i="18"/>
  <c r="A53" i="19"/>
  <c r="A53" i="7"/>
  <c r="A53" i="15"/>
  <c r="A52" i="16"/>
  <c r="A52" i="17"/>
  <c r="A52" i="18"/>
  <c r="A52" i="19"/>
  <c r="A52" i="7"/>
  <c r="A52" i="15"/>
  <c r="A51" i="16"/>
  <c r="A51" i="17"/>
  <c r="A51" i="18"/>
  <c r="A51" i="19"/>
  <c r="A51" i="7"/>
  <c r="A51" i="15"/>
  <c r="A50" i="16"/>
  <c r="A50" i="17"/>
  <c r="A50" i="18"/>
  <c r="A50" i="19"/>
  <c r="A50" i="7"/>
  <c r="A50" i="15"/>
  <c r="A49" i="16"/>
  <c r="A49" i="17"/>
  <c r="A49" i="18"/>
  <c r="A49" i="19"/>
  <c r="A49" i="7"/>
  <c r="A49" i="15"/>
  <c r="A48" i="16"/>
  <c r="A48" i="17"/>
  <c r="A48" i="18"/>
  <c r="A48" i="19"/>
  <c r="A48" i="7"/>
  <c r="A48" i="15"/>
  <c r="A47" i="16"/>
  <c r="A47" i="17"/>
  <c r="A47" i="18"/>
  <c r="A47" i="19"/>
  <c r="A47" i="7"/>
  <c r="A47" i="15"/>
  <c r="A46" i="16"/>
  <c r="A46" i="17"/>
  <c r="A46" i="18"/>
  <c r="A46" i="19"/>
  <c r="A46" i="7"/>
  <c r="A46" i="15"/>
  <c r="A45" i="16"/>
  <c r="A45" i="17"/>
  <c r="A45" i="18"/>
  <c r="A45" i="19"/>
  <c r="A45" i="7"/>
  <c r="A45" i="15"/>
  <c r="A44" i="16"/>
  <c r="A44" i="17"/>
  <c r="A44" i="18"/>
  <c r="A44" i="19"/>
  <c r="A44" i="7"/>
  <c r="A44" i="15"/>
  <c r="A43" i="16"/>
  <c r="A43" i="17"/>
  <c r="A43" i="18"/>
  <c r="A43" i="19"/>
  <c r="A43" i="7"/>
  <c r="A43" i="15"/>
  <c r="A42" i="16"/>
  <c r="A42" i="17"/>
  <c r="A42" i="18"/>
  <c r="A42" i="19"/>
  <c r="A42" i="7"/>
  <c r="A42" i="15"/>
  <c r="A41" i="16"/>
  <c r="A41" i="17"/>
  <c r="A41" i="18"/>
  <c r="A41" i="19"/>
  <c r="A41" i="7"/>
  <c r="A41" i="15"/>
  <c r="A40" i="16"/>
  <c r="A40" i="17"/>
  <c r="A40" i="18"/>
  <c r="A40" i="19"/>
  <c r="A40" i="7"/>
  <c r="A40" i="15"/>
  <c r="A39" i="16"/>
  <c r="A39" i="17"/>
  <c r="A39" i="18"/>
  <c r="A39" i="19"/>
  <c r="A39" i="7"/>
  <c r="A39" i="15"/>
  <c r="A38" i="16"/>
  <c r="A38" i="17"/>
  <c r="A38" i="18"/>
  <c r="A38" i="19"/>
  <c r="A38" i="7"/>
  <c r="A38" i="15"/>
  <c r="A37" i="16"/>
  <c r="A37" i="17"/>
  <c r="A37" i="18"/>
  <c r="A37" i="19"/>
  <c r="A37" i="7"/>
  <c r="A37" i="15"/>
  <c r="A36" i="16"/>
  <c r="A36" i="17"/>
  <c r="A36" i="18"/>
  <c r="A36" i="19"/>
  <c r="A36" i="7"/>
  <c r="A36" i="15"/>
  <c r="A35" i="16"/>
  <c r="A35" i="17"/>
  <c r="A35" i="18"/>
  <c r="A35" i="19"/>
  <c r="A35" i="7"/>
  <c r="A35" i="15"/>
  <c r="A34" i="16"/>
  <c r="A34" i="17"/>
  <c r="A34" i="18"/>
  <c r="A34" i="19"/>
  <c r="A34" i="7"/>
  <c r="A34" i="15"/>
  <c r="A33" i="16"/>
  <c r="A33" i="17"/>
  <c r="A33" i="18"/>
  <c r="A33" i="19"/>
  <c r="A33" i="7"/>
  <c r="A33" i="15"/>
  <c r="A32" i="16"/>
  <c r="A32" i="17"/>
  <c r="A32" i="18"/>
  <c r="A32" i="19"/>
  <c r="A32" i="7"/>
  <c r="A32" i="15"/>
  <c r="A31" i="16"/>
  <c r="A31" i="17"/>
  <c r="A31" i="18"/>
  <c r="A31" i="19"/>
  <c r="A31" i="7"/>
  <c r="A31" i="15"/>
  <c r="A30" i="16"/>
  <c r="A30" i="17"/>
  <c r="A30" i="18"/>
  <c r="A30" i="19"/>
  <c r="A30" i="7"/>
  <c r="A30" i="15"/>
  <c r="A29" i="16"/>
  <c r="A29" i="17"/>
  <c r="A29" i="18"/>
  <c r="A29" i="19"/>
  <c r="A29" i="7"/>
  <c r="A29" i="15"/>
  <c r="A28" i="16"/>
  <c r="A28" i="17"/>
  <c r="A28" i="18"/>
  <c r="A28" i="19"/>
  <c r="A28" i="7"/>
  <c r="A28" i="15"/>
  <c r="A27" i="16"/>
  <c r="A27" i="17"/>
  <c r="A27" i="18"/>
  <c r="A27" i="19"/>
  <c r="A27" i="7"/>
  <c r="A27" i="15"/>
  <c r="A26" i="16"/>
  <c r="A26" i="17"/>
  <c r="A26" i="18"/>
  <c r="A26" i="19"/>
  <c r="A26" i="7"/>
  <c r="A26" i="15"/>
  <c r="A25" i="16"/>
  <c r="A25" i="17"/>
  <c r="A25" i="18"/>
  <c r="A25" i="19"/>
  <c r="A25" i="7"/>
  <c r="A25" i="15"/>
  <c r="A24" i="16"/>
  <c r="A24" i="17"/>
  <c r="A24" i="18"/>
  <c r="A24" i="19"/>
  <c r="A24" i="7"/>
  <c r="A24" i="15"/>
  <c r="A23" i="16"/>
  <c r="A23" i="17"/>
  <c r="A23" i="18"/>
  <c r="A23" i="19"/>
  <c r="A23" i="7"/>
  <c r="A23" i="15"/>
  <c r="A22" i="16"/>
  <c r="A22" i="17"/>
  <c r="A22" i="18"/>
  <c r="A22" i="19"/>
  <c r="A22" i="7"/>
  <c r="A22" i="15"/>
  <c r="A19" i="16"/>
  <c r="A19" i="17"/>
  <c r="A19" i="18"/>
  <c r="A19" i="19"/>
  <c r="A19" i="7"/>
  <c r="A19" i="15"/>
  <c r="A18" i="16"/>
  <c r="A18" i="17"/>
  <c r="A18" i="18"/>
  <c r="A18" i="19"/>
  <c r="A18" i="7"/>
  <c r="A18" i="15"/>
  <c r="A17" i="16"/>
  <c r="A17" i="17"/>
  <c r="A17" i="18"/>
  <c r="A17" i="19"/>
  <c r="A17" i="7"/>
  <c r="A17" i="15"/>
  <c r="A16" i="16"/>
  <c r="A16" i="17"/>
  <c r="A16" i="18"/>
  <c r="A16" i="19"/>
  <c r="A16" i="7"/>
  <c r="A16" i="15"/>
  <c r="A15" i="16"/>
  <c r="A15" i="17"/>
  <c r="A15" i="18"/>
  <c r="A15" i="19"/>
  <c r="A15" i="7"/>
  <c r="A15" i="15"/>
  <c r="A13" i="16"/>
  <c r="A13" i="17"/>
  <c r="A13" i="18"/>
  <c r="A13" i="19"/>
  <c r="A13" i="7"/>
  <c r="A13" i="15"/>
  <c r="A12" i="16"/>
  <c r="A12" i="17"/>
  <c r="A12" i="18"/>
  <c r="A12" i="19"/>
  <c r="A12" i="7"/>
  <c r="A12" i="15"/>
  <c r="A11" i="16"/>
  <c r="A11" i="17"/>
  <c r="A11" i="18"/>
  <c r="A11" i="19"/>
  <c r="A11" i="7"/>
  <c r="A11" i="15"/>
  <c r="A10" i="16"/>
  <c r="A10" i="17"/>
  <c r="A10" i="18"/>
  <c r="A10" i="19"/>
  <c r="A10" i="7"/>
  <c r="A10" i="15"/>
  <c r="A9" i="16"/>
  <c r="A9" i="17"/>
  <c r="A9" i="18"/>
  <c r="A9" i="19"/>
  <c r="A9" i="7"/>
  <c r="A9" i="15"/>
  <c r="A8" i="16"/>
  <c r="A8" i="17"/>
  <c r="A8" i="18"/>
  <c r="A8" i="19"/>
  <c r="A8" i="7"/>
  <c r="A8" i="15"/>
  <c r="A6" i="16"/>
  <c r="A6" i="17"/>
  <c r="A6" i="18"/>
  <c r="A6" i="19"/>
  <c r="A6" i="7"/>
  <c r="A6" i="15"/>
  <c r="A4" i="16"/>
  <c r="A4" i="17"/>
  <c r="A4" i="18"/>
  <c r="A4" i="19"/>
  <c r="A4" i="7"/>
  <c r="A4" i="15"/>
  <c r="A3" i="7"/>
  <c r="G4" i="21"/>
  <c r="E4" i="21"/>
  <c r="A14" i="19"/>
  <c r="A14" i="18"/>
  <c r="A14" i="17"/>
  <c r="A14" i="16"/>
  <c r="A14" i="15"/>
  <c r="A14" i="7"/>
  <c r="A7" i="19"/>
  <c r="A5" i="19"/>
  <c r="A3" i="19"/>
  <c r="A7" i="18"/>
  <c r="A5" i="18"/>
  <c r="A3" i="18"/>
  <c r="A7" i="17"/>
  <c r="A5" i="17"/>
  <c r="A3" i="17"/>
  <c r="A7" i="16"/>
  <c r="A5" i="16"/>
  <c r="A3" i="16"/>
  <c r="A7" i="15"/>
  <c r="A5" i="15"/>
  <c r="A3" i="15"/>
  <c r="A4" i="21"/>
  <c r="A7" i="7"/>
  <c r="A5" i="7"/>
  <c r="D2" i="9"/>
  <c r="A2" i="9"/>
  <c r="G9" i="21"/>
  <c r="E9" i="21"/>
  <c r="D214" i="9" l="1"/>
  <c r="C4" i="21" s="1"/>
  <c r="C5" i="21" s="1"/>
  <c r="C9" i="21" s="1"/>
</calcChain>
</file>

<file path=xl/sharedStrings.xml><?xml version="1.0" encoding="utf-8"?>
<sst xmlns="http://schemas.openxmlformats.org/spreadsheetml/2006/main" count="1381" uniqueCount="48">
  <si>
    <t>&lt;MOTIVATIE&gt;</t>
  </si>
  <si>
    <t>Consensus</t>
  </si>
  <si>
    <t>Score:</t>
  </si>
  <si>
    <t>De afzonderlijke items zullen worden beoordeeld met:</t>
  </si>
  <si>
    <t>Inschrijver 1</t>
  </si>
  <si>
    <t>Inschrijver 2</t>
  </si>
  <si>
    <t>Inschrijver 3</t>
  </si>
  <si>
    <t>Motivatie consensus</t>
  </si>
  <si>
    <t>&lt;&lt;MOTIVATIE&gt;&gt;</t>
  </si>
  <si>
    <t>Uitmuntend</t>
  </si>
  <si>
    <t>Goed</t>
  </si>
  <si>
    <t>Voldoende</t>
  </si>
  <si>
    <t>Matig</t>
  </si>
  <si>
    <t>Onvoldoende</t>
  </si>
  <si>
    <t xml:space="preserve"> </t>
  </si>
  <si>
    <t>Beoordeling demo</t>
  </si>
  <si>
    <t>Totaalwaarde criterium kwaliteit</t>
  </si>
  <si>
    <t>Onderdeel</t>
  </si>
  <si>
    <t>Totaal behaalde waarde criterium kwaliteit:</t>
  </si>
  <si>
    <t>Totaal behaalde waarde criterium prijs:</t>
  </si>
  <si>
    <t>FICTIEVE EINDWAARDE (prijs -/- kwaliteit):</t>
  </si>
  <si>
    <t>1. BEANTWOORDING OPEN VRAGEN</t>
  </si>
  <si>
    <t>Totaal behaalde waarde</t>
  </si>
  <si>
    <t>Zie "Bijlage 7 Kwaliteit"</t>
  </si>
  <si>
    <t>Sub 1</t>
  </si>
  <si>
    <t>Sub 2</t>
  </si>
  <si>
    <t>Sub 3</t>
  </si>
  <si>
    <t>Sub 4</t>
  </si>
  <si>
    <t>Scenario 8: Klantinzicht binnen de aangeboden oplossing</t>
  </si>
  <si>
    <t>Directielid Bedrijfsvoering</t>
  </si>
  <si>
    <t>Teamleider KCC</t>
  </si>
  <si>
    <t>Teamleider Bedrijfsbureau</t>
  </si>
  <si>
    <t>Manager IT</t>
  </si>
  <si>
    <t>Medewerker Bedrijfsbureau</t>
  </si>
  <si>
    <t>Projectleider IT</t>
  </si>
  <si>
    <t>SCORE:</t>
  </si>
  <si>
    <t>Totaalwaardes Demonstratie applicatie</t>
  </si>
  <si>
    <t>Scenario 1: Aanmaken DVO's en rechtmatigheden.</t>
  </si>
  <si>
    <t>Scenario 2: Huis aan huis inzameling, creëren nieuwe (statische) route.</t>
  </si>
  <si>
    <t>Scenario 3: Huis aan Huis inzameling (HaH), veranderingen op bestaande route en uitvoering.</t>
  </si>
  <si>
    <t>Scenario 4: De chauffeursomgeving en relatie met Back-office Avalex.</t>
  </si>
  <si>
    <t>Scenario 6: Bewoner op millieustraat.</t>
  </si>
  <si>
    <t>Scenario 7: Af-transport vanuit de milieustraat.</t>
  </si>
  <si>
    <t>Scenario 9: Handmatige orders en illegaal afval.</t>
  </si>
  <si>
    <t>Scenario 10: Verwerking BAG-import (basisregistratie adressen en gebouwen) bestaande uit BAG Extract Xml-bestanden.</t>
  </si>
  <si>
    <t>Scenario 11: Afvalinzameling appartementencomplex met inpandige container(s).</t>
  </si>
  <si>
    <t>2. DEMONSTRATIE VAN DE GEBODEN APPLICATIE</t>
  </si>
  <si>
    <t>Scenario 5: Beheer en administratie/registratie van minicontainers &amp;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</si>
</sst>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10"/>
      <color theme="0"/>
      <name val="Verdana"/>
      <family val="2"/>
    </font>
    <font>
      <sz val="11"/>
      <color rgb="FFFF0000"/>
      <name val="Calibri"/>
      <family val="2"/>
      <scheme val="minor"/>
    </font>
    <font>
      <b/>
      <sz val="18"/>
      <color theme="0"/>
      <name val="Verdana"/>
      <family val="2"/>
    </font>
    <font>
      <sz val="12"/>
      <color rgb="FF454545"/>
      <name val="Helvetica Neue"/>
      <family val="2"/>
    </font>
    <font>
      <sz val="8"/>
      <name val="Calibri"/>
      <family val="2"/>
      <scheme val="minor"/>
    </font>
    <font>
      <b/>
      <sz val="20"/>
      <color theme="0"/>
      <name val="Verdana"/>
      <family val="2"/>
    </font>
    <font>
      <b/>
      <sz val="18"/>
      <color theme="1"/>
      <name val="Verdana"/>
      <family val="2"/>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5">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0" fillId="0" borderId="0" xfId="0" applyAlignment="1">
      <alignment horizontal="left"/>
    </xf>
    <xf numFmtId="0" fontId="2" fillId="2" borderId="8" xfId="0" applyFont="1" applyFill="1" applyBorder="1" applyAlignment="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2" xfId="0" applyFont="1" applyFill="1" applyBorder="1" applyAlignment="1">
      <alignment horizontal="center" vertical="center"/>
    </xf>
    <xf numFmtId="164" fontId="2" fillId="7" borderId="3" xfId="0" applyNumberFormat="1"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5" borderId="3" xfId="0"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4" borderId="1" xfId="0" applyFont="1" applyFill="1" applyBorder="1" applyAlignment="1">
      <alignment vertical="center" wrapText="1"/>
    </xf>
    <xf numFmtId="0" fontId="13" fillId="4" borderId="1" xfId="0" applyFont="1" applyFill="1" applyBorder="1" applyAlignment="1">
      <alignment horizontal="left" vertical="center" wrapText="1"/>
    </xf>
    <xf numFmtId="0" fontId="14" fillId="0" borderId="0" xfId="0" applyFont="1" applyAlignment="1">
      <alignment horizontal="left"/>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166" fontId="1" fillId="3" borderId="1" xfId="0" applyNumberFormat="1" applyFont="1" applyFill="1" applyBorder="1" applyAlignment="1" applyProtection="1">
      <alignment horizontal="center" vertical="center"/>
      <protection locked="0"/>
    </xf>
    <xf numFmtId="0" fontId="15" fillId="8" borderId="1" xfId="0" applyFont="1" applyFill="1" applyBorder="1" applyAlignment="1">
      <alignment horizontal="center" vertical="center"/>
    </xf>
    <xf numFmtId="167" fontId="4" fillId="8" borderId="1" xfId="0" applyNumberFormat="1" applyFont="1" applyFill="1" applyBorder="1" applyAlignment="1">
      <alignment horizontal="center" vertical="center"/>
    </xf>
    <xf numFmtId="167" fontId="4" fillId="2" borderId="8" xfId="0" applyNumberFormat="1" applyFont="1" applyFill="1" applyBorder="1" applyAlignment="1">
      <alignment horizontal="left" vertical="center"/>
    </xf>
    <xf numFmtId="0" fontId="16" fillId="0" borderId="0" xfId="0" applyFont="1"/>
    <xf numFmtId="166" fontId="4" fillId="2" borderId="8" xfId="0" applyNumberFormat="1" applyFont="1" applyFill="1" applyBorder="1" applyAlignment="1">
      <alignment horizontal="left" vertical="center"/>
    </xf>
    <xf numFmtId="166" fontId="3" fillId="6" borderId="3" xfId="0" applyNumberFormat="1" applyFont="1" applyFill="1" applyBorder="1" applyAlignment="1">
      <alignment horizontal="center" vertical="center"/>
    </xf>
    <xf numFmtId="0" fontId="0" fillId="0" borderId="7" xfId="0" applyBorder="1"/>
    <xf numFmtId="0" fontId="18" fillId="8" borderId="2" xfId="0" applyFont="1" applyFill="1" applyBorder="1" applyAlignment="1">
      <alignment vertical="center"/>
    </xf>
    <xf numFmtId="164" fontId="2" fillId="7" borderId="8" xfId="0" applyNumberFormat="1" applyFont="1" applyFill="1" applyBorder="1" applyAlignment="1" applyProtection="1">
      <alignment horizontal="center" vertical="center" wrapText="1"/>
      <protection locked="0"/>
    </xf>
    <xf numFmtId="0" fontId="3" fillId="5" borderId="6" xfId="0" applyFont="1" applyFill="1" applyBorder="1" applyAlignment="1">
      <alignment vertical="center" wrapText="1"/>
    </xf>
    <xf numFmtId="0" fontId="12" fillId="2" borderId="0" xfId="0" applyFont="1" applyFill="1" applyAlignment="1">
      <alignment vertical="center" wrapText="1"/>
    </xf>
    <xf numFmtId="0" fontId="3" fillId="5" borderId="2" xfId="0" applyFont="1" applyFill="1" applyBorder="1" applyAlignment="1">
      <alignment vertical="center" wrapText="1"/>
    </xf>
    <xf numFmtId="0" fontId="3" fillId="3" borderId="1" xfId="0" applyFont="1" applyFill="1" applyBorder="1" applyAlignment="1">
      <alignment horizontal="left" vertical="center" wrapText="1"/>
    </xf>
    <xf numFmtId="0" fontId="2" fillId="2" borderId="7" xfId="0" applyFont="1" applyFill="1" applyBorder="1" applyAlignment="1">
      <alignment horizontal="left" vertical="center" wrapText="1" indent="1"/>
    </xf>
    <xf numFmtId="0" fontId="11" fillId="3" borderId="5" xfId="0" applyFont="1" applyFill="1" applyBorder="1" applyAlignment="1">
      <alignment horizontal="center" vertical="center"/>
    </xf>
    <xf numFmtId="0" fontId="11" fillId="3" borderId="11" xfId="0" applyFont="1" applyFill="1" applyBorder="1" applyAlignment="1">
      <alignment horizontal="center" vertical="center"/>
    </xf>
    <xf numFmtId="0" fontId="11" fillId="8" borderId="5" xfId="0" applyFont="1" applyFill="1" applyBorder="1" applyAlignment="1">
      <alignment horizontal="center" vertical="center"/>
    </xf>
    <xf numFmtId="0" fontId="11" fillId="8" borderId="11" xfId="0" applyFont="1" applyFill="1" applyBorder="1" applyAlignment="1">
      <alignment horizontal="center" vertical="center"/>
    </xf>
    <xf numFmtId="164" fontId="2" fillId="7" borderId="11" xfId="0" applyNumberFormat="1" applyFont="1" applyFill="1" applyBorder="1" applyAlignment="1" applyProtection="1">
      <alignment horizontal="center" vertical="center" wrapText="1"/>
      <protection locked="0"/>
    </xf>
    <xf numFmtId="0" fontId="1" fillId="4" borderId="0" xfId="0" applyFont="1" applyFill="1" applyAlignment="1">
      <alignment horizontal="center" vertical="center"/>
    </xf>
    <xf numFmtId="166" fontId="1" fillId="6" borderId="10" xfId="0" applyNumberFormat="1" applyFont="1" applyFill="1" applyBorder="1" applyAlignment="1" applyProtection="1">
      <alignment horizontal="center" vertical="center" wrapText="1"/>
      <protection locked="0"/>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9" fillId="4" borderId="2" xfId="0" applyFont="1" applyFill="1" applyBorder="1" applyAlignment="1">
      <alignment horizontal="center" vertical="center"/>
    </xf>
    <xf numFmtId="0" fontId="19" fillId="4" borderId="4" xfId="0" applyFont="1" applyFill="1" applyBorder="1" applyAlignment="1">
      <alignment horizontal="center" vertical="center"/>
    </xf>
    <xf numFmtId="0" fontId="11" fillId="5" borderId="2" xfId="0" applyFont="1" applyFill="1" applyBorder="1" applyAlignment="1">
      <alignment horizontal="left" vertical="center" wrapText="1"/>
    </xf>
    <xf numFmtId="0" fontId="11" fillId="5" borderId="3" xfId="0" applyFont="1" applyFill="1" applyBorder="1" applyAlignment="1">
      <alignment horizontal="left" vertical="center" wrapText="1"/>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0" fontId="2" fillId="3" borderId="2" xfId="0" applyFont="1" applyFill="1" applyBorder="1" applyAlignment="1">
      <alignment horizontal="center"/>
    </xf>
    <xf numFmtId="0" fontId="2" fillId="3" borderId="3" xfId="0" applyFont="1" applyFill="1" applyBorder="1" applyAlignment="1">
      <alignment horizontal="center"/>
    </xf>
    <xf numFmtId="165" fontId="3" fillId="7" borderId="4"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0" fontId="11" fillId="8" borderId="2" xfId="0" applyFont="1" applyFill="1" applyBorder="1" applyAlignment="1">
      <alignment horizontal="left" vertical="justify"/>
    </xf>
    <xf numFmtId="0" fontId="11" fillId="8" borderId="3" xfId="0" applyFont="1" applyFill="1" applyBorder="1" applyAlignment="1">
      <alignment horizontal="left" vertical="justify"/>
    </xf>
    <xf numFmtId="0" fontId="11" fillId="8" borderId="2" xfId="0" applyFont="1" applyFill="1" applyBorder="1" applyAlignment="1">
      <alignment horizontal="left" vertical="center"/>
    </xf>
    <xf numFmtId="0" fontId="11" fillId="8" borderId="3" xfId="0" applyFont="1" applyFill="1" applyBorder="1" applyAlignment="1">
      <alignment horizontal="left" vertical="center"/>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355600</xdr:colOff>
      <xdr:row>0</xdr:row>
      <xdr:rowOff>88900</xdr:rowOff>
    </xdr:from>
    <xdr:to>
      <xdr:col>2</xdr:col>
      <xdr:colOff>3561903</xdr:colOff>
      <xdr:row>2</xdr:row>
      <xdr:rowOff>113776</xdr:rowOff>
    </xdr:to>
    <xdr:pic>
      <xdr:nvPicPr>
        <xdr:cNvPr id="4" name="Afbeelding 3">
          <a:extLst>
            <a:ext uri="{FF2B5EF4-FFF2-40B4-BE49-F238E27FC236}">
              <a16:creationId xmlns:a16="http://schemas.microsoft.com/office/drawing/2014/main" id="{708BB099-DD32-C04E-A572-0EBB462010E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905" t="30751" r="7445" b="25417"/>
        <a:stretch/>
      </xdr:blipFill>
      <xdr:spPr bwMode="auto">
        <a:xfrm>
          <a:off x="8483600" y="88900"/>
          <a:ext cx="3206303" cy="102817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228600</xdr:colOff>
      <xdr:row>0</xdr:row>
      <xdr:rowOff>0</xdr:rowOff>
    </xdr:from>
    <xdr:to>
      <xdr:col>14</xdr:col>
      <xdr:colOff>25400</xdr:colOff>
      <xdr:row>0</xdr:row>
      <xdr:rowOff>874884</xdr:rowOff>
    </xdr:to>
    <xdr:pic>
      <xdr:nvPicPr>
        <xdr:cNvPr id="2" name="Afbeelding 1">
          <a:extLst>
            <a:ext uri="{FF2B5EF4-FFF2-40B4-BE49-F238E27FC236}">
              <a16:creationId xmlns:a16="http://schemas.microsoft.com/office/drawing/2014/main" id="{DB5A48AE-B867-214B-9FEC-5DC3C8C8F1A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4579600" y="0"/>
          <a:ext cx="2705100" cy="87488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228600</xdr:colOff>
      <xdr:row>0</xdr:row>
      <xdr:rowOff>0</xdr:rowOff>
    </xdr:from>
    <xdr:to>
      <xdr:col>14</xdr:col>
      <xdr:colOff>25400</xdr:colOff>
      <xdr:row>0</xdr:row>
      <xdr:rowOff>874884</xdr:rowOff>
    </xdr:to>
    <xdr:pic>
      <xdr:nvPicPr>
        <xdr:cNvPr id="2" name="Afbeelding 1">
          <a:extLst>
            <a:ext uri="{FF2B5EF4-FFF2-40B4-BE49-F238E27FC236}">
              <a16:creationId xmlns:a16="http://schemas.microsoft.com/office/drawing/2014/main" id="{D92FA9A9-A671-A745-8DD7-3F3658EC53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4579600" y="0"/>
          <a:ext cx="2705100" cy="87488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228600</xdr:colOff>
      <xdr:row>0</xdr:row>
      <xdr:rowOff>0</xdr:rowOff>
    </xdr:from>
    <xdr:to>
      <xdr:col>14</xdr:col>
      <xdr:colOff>25400</xdr:colOff>
      <xdr:row>0</xdr:row>
      <xdr:rowOff>874884</xdr:rowOff>
    </xdr:to>
    <xdr:pic>
      <xdr:nvPicPr>
        <xdr:cNvPr id="3" name="Afbeelding 2">
          <a:extLst>
            <a:ext uri="{FF2B5EF4-FFF2-40B4-BE49-F238E27FC236}">
              <a16:creationId xmlns:a16="http://schemas.microsoft.com/office/drawing/2014/main" id="{061843CF-F210-8449-B38E-049EFA63A15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4579600" y="0"/>
          <a:ext cx="2705100" cy="87488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228600</xdr:colOff>
      <xdr:row>0</xdr:row>
      <xdr:rowOff>0</xdr:rowOff>
    </xdr:from>
    <xdr:to>
      <xdr:col>14</xdr:col>
      <xdr:colOff>25400</xdr:colOff>
      <xdr:row>0</xdr:row>
      <xdr:rowOff>874884</xdr:rowOff>
    </xdr:to>
    <xdr:pic>
      <xdr:nvPicPr>
        <xdr:cNvPr id="3" name="Afbeelding 2">
          <a:extLst>
            <a:ext uri="{FF2B5EF4-FFF2-40B4-BE49-F238E27FC236}">
              <a16:creationId xmlns:a16="http://schemas.microsoft.com/office/drawing/2014/main" id="{E0FA58C1-EBE0-7643-A4C2-37756C5BCC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4579600" y="0"/>
          <a:ext cx="2705100" cy="87488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215900</xdr:colOff>
      <xdr:row>0</xdr:row>
      <xdr:rowOff>0</xdr:rowOff>
    </xdr:from>
    <xdr:to>
      <xdr:col>14</xdr:col>
      <xdr:colOff>12700</xdr:colOff>
      <xdr:row>0</xdr:row>
      <xdr:rowOff>874884</xdr:rowOff>
    </xdr:to>
    <xdr:pic>
      <xdr:nvPicPr>
        <xdr:cNvPr id="3" name="Afbeelding 2">
          <a:extLst>
            <a:ext uri="{FF2B5EF4-FFF2-40B4-BE49-F238E27FC236}">
              <a16:creationId xmlns:a16="http://schemas.microsoft.com/office/drawing/2014/main" id="{570BCB2D-A089-0C4F-BB51-575216AE3AE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4566900" y="0"/>
          <a:ext cx="2705100" cy="874884"/>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215900</xdr:colOff>
      <xdr:row>0</xdr:row>
      <xdr:rowOff>0</xdr:rowOff>
    </xdr:from>
    <xdr:to>
      <xdr:col>14</xdr:col>
      <xdr:colOff>12700</xdr:colOff>
      <xdr:row>0</xdr:row>
      <xdr:rowOff>874884</xdr:rowOff>
    </xdr:to>
    <xdr:pic>
      <xdr:nvPicPr>
        <xdr:cNvPr id="2" name="Afbeelding 1">
          <a:extLst>
            <a:ext uri="{FF2B5EF4-FFF2-40B4-BE49-F238E27FC236}">
              <a16:creationId xmlns:a16="http://schemas.microsoft.com/office/drawing/2014/main" id="{6E28ECB3-72FE-6044-A5CE-1D10FA1B70A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4566900" y="0"/>
          <a:ext cx="2705100" cy="874884"/>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254000</xdr:colOff>
      <xdr:row>0</xdr:row>
      <xdr:rowOff>50800</xdr:rowOff>
    </xdr:from>
    <xdr:to>
      <xdr:col>16</xdr:col>
      <xdr:colOff>12700</xdr:colOff>
      <xdr:row>1</xdr:row>
      <xdr:rowOff>350029</xdr:rowOff>
    </xdr:to>
    <xdr:pic>
      <xdr:nvPicPr>
        <xdr:cNvPr id="2" name="Afbeelding 1">
          <a:extLst>
            <a:ext uri="{FF2B5EF4-FFF2-40B4-BE49-F238E27FC236}">
              <a16:creationId xmlns:a16="http://schemas.microsoft.com/office/drawing/2014/main" id="{FD6DC752-941A-FD47-96BE-E4372AC705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14" t="31670" r="18456" b="31365"/>
        <a:stretch/>
      </xdr:blipFill>
      <xdr:spPr bwMode="auto">
        <a:xfrm>
          <a:off x="16421100" y="50800"/>
          <a:ext cx="3124200" cy="101042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44897</xdr:colOff>
      <xdr:row>0</xdr:row>
      <xdr:rowOff>101600</xdr:rowOff>
    </xdr:from>
    <xdr:to>
      <xdr:col>12</xdr:col>
      <xdr:colOff>185671</xdr:colOff>
      <xdr:row>2</xdr:row>
      <xdr:rowOff>25400</xdr:rowOff>
    </xdr:to>
    <xdr:pic>
      <xdr:nvPicPr>
        <xdr:cNvPr id="3" name="Afbeelding 2">
          <a:extLst>
            <a:ext uri="{FF2B5EF4-FFF2-40B4-BE49-F238E27FC236}">
              <a16:creationId xmlns:a16="http://schemas.microsoft.com/office/drawing/2014/main" id="{F7946D7A-C7BF-7FCF-CB7A-1EFF3EE86A7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752" t="23172" r="7445" b="25417"/>
        <a:stretch/>
      </xdr:blipFill>
      <xdr:spPr bwMode="auto">
        <a:xfrm>
          <a:off x="14637197" y="101600"/>
          <a:ext cx="4268274" cy="156210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163"/>
  <sheetViews>
    <sheetView showGridLines="0" tabSelected="1" zoomScaleNormal="100" workbookViewId="0">
      <pane ySplit="2" topLeftCell="A62" activePane="bottomLeft" state="frozen"/>
      <selection pane="bottomLeft" activeCell="A68" sqref="A68"/>
    </sheetView>
  </sheetViews>
  <sheetFormatPr baseColWidth="10" defaultColWidth="8.83203125" defaultRowHeight="15" x14ac:dyDescent="0.2"/>
  <cols>
    <col min="1" max="1" width="80.83203125" customWidth="1"/>
    <col min="2" max="2" width="25.83203125" style="1" customWidth="1"/>
    <col min="3" max="3" width="57.33203125" customWidth="1"/>
  </cols>
  <sheetData>
    <row r="1" spans="1:4" ht="48" customHeight="1" x14ac:dyDescent="0.2">
      <c r="A1" s="65" t="s">
        <v>15</v>
      </c>
      <c r="B1" s="66"/>
      <c r="C1" s="45"/>
    </row>
    <row r="2" spans="1:4" s="2" customFormat="1" ht="31" customHeight="1" x14ac:dyDescent="0.2">
      <c r="A2" s="67" t="s">
        <v>46</v>
      </c>
      <c r="B2" s="68"/>
      <c r="C2" s="45"/>
    </row>
    <row r="3" spans="1:4" ht="35" customHeight="1" x14ac:dyDescent="0.2">
      <c r="A3" s="63" t="s">
        <v>37</v>
      </c>
      <c r="B3" s="64"/>
      <c r="C3" s="17" t="s">
        <v>35</v>
      </c>
    </row>
    <row r="4" spans="1:4" ht="35" customHeight="1" x14ac:dyDescent="0.2">
      <c r="A4" s="50" t="s">
        <v>24</v>
      </c>
      <c r="B4" s="26" t="s">
        <v>3</v>
      </c>
      <c r="C4" s="17" t="s">
        <v>9</v>
      </c>
    </row>
    <row r="5" spans="1:4" s="15" customFormat="1" ht="28" customHeight="1" x14ac:dyDescent="0.2">
      <c r="A5" s="60" t="s">
        <v>23</v>
      </c>
      <c r="B5" s="27" t="s">
        <v>9</v>
      </c>
      <c r="C5" s="17" t="s">
        <v>10</v>
      </c>
      <c r="D5" s="29"/>
    </row>
    <row r="6" spans="1:4" s="15" customFormat="1" ht="28" customHeight="1" x14ac:dyDescent="0.2">
      <c r="A6" s="61"/>
      <c r="B6" s="27" t="s">
        <v>10</v>
      </c>
      <c r="C6" s="17" t="s">
        <v>11</v>
      </c>
    </row>
    <row r="7" spans="1:4" s="15" customFormat="1" ht="28" customHeight="1" x14ac:dyDescent="0.2">
      <c r="A7" s="61"/>
      <c r="B7" s="27" t="s">
        <v>11</v>
      </c>
      <c r="C7" s="17" t="s">
        <v>12</v>
      </c>
    </row>
    <row r="8" spans="1:4" s="15" customFormat="1" ht="28" customHeight="1" x14ac:dyDescent="0.2">
      <c r="A8" s="61"/>
      <c r="B8" s="27" t="s">
        <v>12</v>
      </c>
      <c r="C8" s="17" t="s">
        <v>13</v>
      </c>
    </row>
    <row r="9" spans="1:4" s="15" customFormat="1" ht="28" customHeight="1" x14ac:dyDescent="0.2">
      <c r="A9" s="62"/>
      <c r="B9" s="27" t="s">
        <v>13</v>
      </c>
      <c r="C9" s="49"/>
    </row>
    <row r="10" spans="1:4" s="15" customFormat="1" ht="28" customHeight="1" x14ac:dyDescent="0.2">
      <c r="A10" s="50" t="s">
        <v>25</v>
      </c>
      <c r="B10" s="26" t="s">
        <v>3</v>
      </c>
      <c r="C10" s="17" t="s">
        <v>9</v>
      </c>
    </row>
    <row r="11" spans="1:4" s="15" customFormat="1" ht="28" customHeight="1" x14ac:dyDescent="0.2">
      <c r="A11" s="60" t="s">
        <v>23</v>
      </c>
      <c r="B11" s="27" t="s">
        <v>9</v>
      </c>
      <c r="C11" s="17" t="s">
        <v>10</v>
      </c>
      <c r="D11" s="29"/>
    </row>
    <row r="12" spans="1:4" s="15" customFormat="1" ht="28" customHeight="1" x14ac:dyDescent="0.2">
      <c r="A12" s="61"/>
      <c r="B12" s="27" t="s">
        <v>10</v>
      </c>
      <c r="C12" s="17" t="s">
        <v>11</v>
      </c>
    </row>
    <row r="13" spans="1:4" s="15" customFormat="1" ht="28" customHeight="1" x14ac:dyDescent="0.2">
      <c r="A13" s="61"/>
      <c r="B13" s="27" t="s">
        <v>11</v>
      </c>
      <c r="C13" s="17" t="s">
        <v>12</v>
      </c>
    </row>
    <row r="14" spans="1:4" s="15" customFormat="1" ht="28" customHeight="1" x14ac:dyDescent="0.2">
      <c r="A14" s="61"/>
      <c r="B14" s="27" t="s">
        <v>12</v>
      </c>
      <c r="C14" s="17" t="s">
        <v>13</v>
      </c>
    </row>
    <row r="15" spans="1:4" s="15" customFormat="1" ht="28" customHeight="1" x14ac:dyDescent="0.2">
      <c r="A15" s="62"/>
      <c r="B15" s="27" t="s">
        <v>13</v>
      </c>
      <c r="C15"/>
    </row>
    <row r="16" spans="1:4" ht="35" customHeight="1" x14ac:dyDescent="0.2">
      <c r="A16" s="63" t="s">
        <v>38</v>
      </c>
      <c r="B16" s="64"/>
      <c r="C16" s="49"/>
    </row>
    <row r="17" spans="1:4" s="15" customFormat="1" ht="28" customHeight="1" x14ac:dyDescent="0.2">
      <c r="A17" s="50" t="s">
        <v>24</v>
      </c>
      <c r="B17" s="26" t="s">
        <v>3</v>
      </c>
      <c r="C17" s="17" t="s">
        <v>9</v>
      </c>
    </row>
    <row r="18" spans="1:4" s="15" customFormat="1" ht="28" customHeight="1" x14ac:dyDescent="0.2">
      <c r="A18" s="60" t="s">
        <v>23</v>
      </c>
      <c r="B18" s="27" t="s">
        <v>9</v>
      </c>
      <c r="C18" s="17" t="s">
        <v>10</v>
      </c>
      <c r="D18" s="29"/>
    </row>
    <row r="19" spans="1:4" s="15" customFormat="1" ht="28" customHeight="1" x14ac:dyDescent="0.2">
      <c r="A19" s="61"/>
      <c r="B19" s="27" t="s">
        <v>10</v>
      </c>
      <c r="C19" s="17" t="s">
        <v>11</v>
      </c>
    </row>
    <row r="20" spans="1:4" s="15" customFormat="1" ht="28" customHeight="1" x14ac:dyDescent="0.2">
      <c r="A20" s="61"/>
      <c r="B20" s="27" t="s">
        <v>11</v>
      </c>
      <c r="C20" s="17" t="s">
        <v>12</v>
      </c>
    </row>
    <row r="21" spans="1:4" s="15" customFormat="1" ht="28" customHeight="1" x14ac:dyDescent="0.2">
      <c r="A21" s="61"/>
      <c r="B21" s="27" t="s">
        <v>12</v>
      </c>
      <c r="C21" s="17" t="s">
        <v>13</v>
      </c>
    </row>
    <row r="22" spans="1:4" s="15" customFormat="1" ht="28" customHeight="1" x14ac:dyDescent="0.2">
      <c r="A22" s="62"/>
      <c r="B22" s="27" t="s">
        <v>13</v>
      </c>
      <c r="C22" s="49"/>
    </row>
    <row r="23" spans="1:4" s="15" customFormat="1" ht="28" customHeight="1" x14ac:dyDescent="0.2">
      <c r="A23" s="50" t="s">
        <v>25</v>
      </c>
      <c r="B23" s="26" t="s">
        <v>3</v>
      </c>
    </row>
    <row r="24" spans="1:4" s="15" customFormat="1" ht="28" customHeight="1" x14ac:dyDescent="0.2">
      <c r="A24" s="60" t="s">
        <v>23</v>
      </c>
      <c r="B24" s="27" t="s">
        <v>9</v>
      </c>
      <c r="D24" s="29"/>
    </row>
    <row r="25" spans="1:4" s="15" customFormat="1" ht="28" customHeight="1" x14ac:dyDescent="0.2">
      <c r="A25" s="61"/>
      <c r="B25" s="27" t="s">
        <v>10</v>
      </c>
    </row>
    <row r="26" spans="1:4" s="15" customFormat="1" ht="28" customHeight="1" x14ac:dyDescent="0.2">
      <c r="A26" s="61"/>
      <c r="B26" s="27" t="s">
        <v>11</v>
      </c>
    </row>
    <row r="27" spans="1:4" s="15" customFormat="1" ht="28" customHeight="1" x14ac:dyDescent="0.2">
      <c r="A27" s="61"/>
      <c r="B27" s="27" t="s">
        <v>12</v>
      </c>
    </row>
    <row r="28" spans="1:4" s="15" customFormat="1" ht="28" customHeight="1" x14ac:dyDescent="0.2">
      <c r="A28" s="62"/>
      <c r="B28" s="27" t="s">
        <v>13</v>
      </c>
      <c r="C28" s="49"/>
    </row>
    <row r="29" spans="1:4" s="15" customFormat="1" ht="28" customHeight="1" x14ac:dyDescent="0.2">
      <c r="A29" s="50" t="s">
        <v>26</v>
      </c>
      <c r="B29" s="26" t="s">
        <v>3</v>
      </c>
    </row>
    <row r="30" spans="1:4" s="15" customFormat="1" ht="28" customHeight="1" x14ac:dyDescent="0.2">
      <c r="A30" s="60" t="s">
        <v>23</v>
      </c>
      <c r="B30" s="27" t="s">
        <v>9</v>
      </c>
      <c r="D30" s="29"/>
    </row>
    <row r="31" spans="1:4" s="15" customFormat="1" ht="28" customHeight="1" x14ac:dyDescent="0.2">
      <c r="A31" s="61"/>
      <c r="B31" s="27" t="s">
        <v>10</v>
      </c>
    </row>
    <row r="32" spans="1:4" s="15" customFormat="1" ht="28" customHeight="1" x14ac:dyDescent="0.2">
      <c r="A32" s="61"/>
      <c r="B32" s="27" t="s">
        <v>11</v>
      </c>
    </row>
    <row r="33" spans="1:4" s="15" customFormat="1" ht="28" customHeight="1" x14ac:dyDescent="0.2">
      <c r="A33" s="61"/>
      <c r="B33" s="27" t="s">
        <v>12</v>
      </c>
    </row>
    <row r="34" spans="1:4" s="15" customFormat="1" ht="28" customHeight="1" x14ac:dyDescent="0.2">
      <c r="A34" s="62"/>
      <c r="B34" s="27" t="s">
        <v>13</v>
      </c>
      <c r="C34"/>
    </row>
    <row r="35" spans="1:4" ht="35" customHeight="1" x14ac:dyDescent="0.2">
      <c r="A35" s="63" t="s">
        <v>39</v>
      </c>
      <c r="B35" s="64"/>
      <c r="C35" s="49"/>
    </row>
    <row r="36" spans="1:4" s="15" customFormat="1" ht="28" customHeight="1" x14ac:dyDescent="0.2">
      <c r="A36" s="50" t="s">
        <v>24</v>
      </c>
      <c r="B36" s="26" t="s">
        <v>3</v>
      </c>
      <c r="C36" s="17" t="s">
        <v>9</v>
      </c>
    </row>
    <row r="37" spans="1:4" s="15" customFormat="1" ht="28" customHeight="1" x14ac:dyDescent="0.2">
      <c r="A37" s="60" t="s">
        <v>23</v>
      </c>
      <c r="B37" s="27" t="s">
        <v>9</v>
      </c>
      <c r="C37" s="17" t="s">
        <v>10</v>
      </c>
      <c r="D37" s="29"/>
    </row>
    <row r="38" spans="1:4" s="15" customFormat="1" ht="28" customHeight="1" x14ac:dyDescent="0.2">
      <c r="A38" s="61"/>
      <c r="B38" s="27" t="s">
        <v>10</v>
      </c>
      <c r="C38" s="17" t="s">
        <v>11</v>
      </c>
    </row>
    <row r="39" spans="1:4" s="15" customFormat="1" ht="28" customHeight="1" x14ac:dyDescent="0.2">
      <c r="A39" s="61"/>
      <c r="B39" s="27" t="s">
        <v>11</v>
      </c>
      <c r="C39" s="17" t="s">
        <v>12</v>
      </c>
    </row>
    <row r="40" spans="1:4" s="15" customFormat="1" ht="28" customHeight="1" x14ac:dyDescent="0.2">
      <c r="A40" s="61"/>
      <c r="B40" s="27" t="s">
        <v>12</v>
      </c>
      <c r="C40" s="17" t="s">
        <v>13</v>
      </c>
    </row>
    <row r="41" spans="1:4" s="15" customFormat="1" ht="28" customHeight="1" x14ac:dyDescent="0.2">
      <c r="A41" s="62"/>
      <c r="B41" s="27" t="s">
        <v>13</v>
      </c>
      <c r="C41" s="49"/>
    </row>
    <row r="42" spans="1:4" s="15" customFormat="1" ht="28" customHeight="1" x14ac:dyDescent="0.2">
      <c r="A42" s="50" t="s">
        <v>25</v>
      </c>
      <c r="B42" s="26" t="s">
        <v>3</v>
      </c>
    </row>
    <row r="43" spans="1:4" s="15" customFormat="1" ht="28" customHeight="1" x14ac:dyDescent="0.2">
      <c r="A43" s="60" t="s">
        <v>23</v>
      </c>
      <c r="B43" s="27" t="s">
        <v>9</v>
      </c>
      <c r="D43" s="29"/>
    </row>
    <row r="44" spans="1:4" s="15" customFormat="1" ht="28" customHeight="1" x14ac:dyDescent="0.2">
      <c r="A44" s="61"/>
      <c r="B44" s="27" t="s">
        <v>10</v>
      </c>
    </row>
    <row r="45" spans="1:4" s="15" customFormat="1" ht="28" customHeight="1" x14ac:dyDescent="0.2">
      <c r="A45" s="61"/>
      <c r="B45" s="27" t="s">
        <v>11</v>
      </c>
    </row>
    <row r="46" spans="1:4" s="15" customFormat="1" ht="28" customHeight="1" x14ac:dyDescent="0.2">
      <c r="A46" s="61"/>
      <c r="B46" s="27" t="s">
        <v>12</v>
      </c>
    </row>
    <row r="47" spans="1:4" s="15" customFormat="1" ht="28" customHeight="1" x14ac:dyDescent="0.2">
      <c r="A47" s="62"/>
      <c r="B47" s="27" t="s">
        <v>13</v>
      </c>
      <c r="C47"/>
    </row>
    <row r="48" spans="1:4" s="15" customFormat="1" ht="28" customHeight="1" x14ac:dyDescent="0.2">
      <c r="A48" s="50" t="s">
        <v>26</v>
      </c>
      <c r="B48" s="26" t="s">
        <v>3</v>
      </c>
    </row>
    <row r="49" spans="1:4" s="15" customFormat="1" ht="28" customHeight="1" x14ac:dyDescent="0.2">
      <c r="A49" s="60" t="s">
        <v>23</v>
      </c>
      <c r="B49" s="27" t="s">
        <v>9</v>
      </c>
      <c r="D49" s="29"/>
    </row>
    <row r="50" spans="1:4" s="15" customFormat="1" ht="28" customHeight="1" x14ac:dyDescent="0.2">
      <c r="A50" s="61"/>
      <c r="B50" s="27" t="s">
        <v>10</v>
      </c>
    </row>
    <row r="51" spans="1:4" s="15" customFormat="1" ht="28" customHeight="1" x14ac:dyDescent="0.2">
      <c r="A51" s="61"/>
      <c r="B51" s="27" t="s">
        <v>11</v>
      </c>
    </row>
    <row r="52" spans="1:4" s="15" customFormat="1" ht="28" customHeight="1" x14ac:dyDescent="0.2">
      <c r="A52" s="61"/>
      <c r="B52" s="27" t="s">
        <v>12</v>
      </c>
    </row>
    <row r="53" spans="1:4" s="15" customFormat="1" ht="28" customHeight="1" x14ac:dyDescent="0.2">
      <c r="A53" s="62"/>
      <c r="B53" s="27" t="s">
        <v>13</v>
      </c>
      <c r="C53"/>
    </row>
    <row r="54" spans="1:4" ht="35" customHeight="1" x14ac:dyDescent="0.2">
      <c r="A54" s="63" t="s">
        <v>40</v>
      </c>
      <c r="B54" s="64"/>
      <c r="C54" s="49"/>
    </row>
    <row r="55" spans="1:4" s="15" customFormat="1" ht="28" customHeight="1" x14ac:dyDescent="0.2">
      <c r="A55" s="50" t="s">
        <v>24</v>
      </c>
      <c r="B55" s="26" t="s">
        <v>3</v>
      </c>
      <c r="C55" s="17" t="s">
        <v>9</v>
      </c>
    </row>
    <row r="56" spans="1:4" s="15" customFormat="1" ht="28" customHeight="1" x14ac:dyDescent="0.2">
      <c r="A56" s="60" t="s">
        <v>23</v>
      </c>
      <c r="B56" s="27" t="s">
        <v>9</v>
      </c>
      <c r="C56" s="17" t="s">
        <v>10</v>
      </c>
      <c r="D56" s="29"/>
    </row>
    <row r="57" spans="1:4" s="15" customFormat="1" ht="28" customHeight="1" x14ac:dyDescent="0.2">
      <c r="A57" s="61"/>
      <c r="B57" s="27" t="s">
        <v>10</v>
      </c>
      <c r="C57" s="17" t="s">
        <v>11</v>
      </c>
    </row>
    <row r="58" spans="1:4" s="15" customFormat="1" ht="28" customHeight="1" x14ac:dyDescent="0.2">
      <c r="A58" s="61"/>
      <c r="B58" s="27" t="s">
        <v>11</v>
      </c>
      <c r="C58" s="17" t="s">
        <v>12</v>
      </c>
    </row>
    <row r="59" spans="1:4" s="15" customFormat="1" ht="28" customHeight="1" x14ac:dyDescent="0.2">
      <c r="A59" s="61"/>
      <c r="B59" s="27" t="s">
        <v>12</v>
      </c>
      <c r="C59" s="17" t="s">
        <v>13</v>
      </c>
    </row>
    <row r="60" spans="1:4" s="15" customFormat="1" ht="28" customHeight="1" x14ac:dyDescent="0.2">
      <c r="A60" s="62"/>
      <c r="B60" s="27" t="s">
        <v>13</v>
      </c>
      <c r="C60" s="49"/>
    </row>
    <row r="61" spans="1:4" s="15" customFormat="1" ht="28" customHeight="1" x14ac:dyDescent="0.2">
      <c r="A61" s="50" t="s">
        <v>25</v>
      </c>
      <c r="B61" s="26" t="s">
        <v>3</v>
      </c>
    </row>
    <row r="62" spans="1:4" s="15" customFormat="1" ht="28" customHeight="1" x14ac:dyDescent="0.2">
      <c r="A62" s="60" t="s">
        <v>23</v>
      </c>
      <c r="B62" s="27" t="s">
        <v>9</v>
      </c>
      <c r="D62" s="29"/>
    </row>
    <row r="63" spans="1:4" s="15" customFormat="1" ht="28" customHeight="1" x14ac:dyDescent="0.2">
      <c r="A63" s="61"/>
      <c r="B63" s="27" t="s">
        <v>10</v>
      </c>
    </row>
    <row r="64" spans="1:4" s="15" customFormat="1" ht="28" customHeight="1" x14ac:dyDescent="0.2">
      <c r="A64" s="61"/>
      <c r="B64" s="27" t="s">
        <v>11</v>
      </c>
    </row>
    <row r="65" spans="1:4" s="15" customFormat="1" ht="28" customHeight="1" x14ac:dyDescent="0.2">
      <c r="A65" s="61"/>
      <c r="B65" s="27" t="s">
        <v>12</v>
      </c>
    </row>
    <row r="66" spans="1:4" s="15" customFormat="1" ht="28" customHeight="1" x14ac:dyDescent="0.2">
      <c r="A66" s="62"/>
      <c r="B66" s="27" t="s">
        <v>13</v>
      </c>
      <c r="C66"/>
    </row>
    <row r="67" spans="1:4" ht="35" customHeight="1" x14ac:dyDescent="0.2">
      <c r="A67" s="63" t="s">
        <v>47</v>
      </c>
      <c r="B67" s="64"/>
    </row>
    <row r="68" spans="1:4" ht="35" customHeight="1" x14ac:dyDescent="0.2">
      <c r="A68" s="48" t="s">
        <v>24</v>
      </c>
      <c r="B68" s="26" t="s">
        <v>3</v>
      </c>
    </row>
    <row r="69" spans="1:4" ht="28" customHeight="1" x14ac:dyDescent="0.2">
      <c r="A69" s="60" t="s">
        <v>23</v>
      </c>
      <c r="B69" s="27" t="s">
        <v>9</v>
      </c>
    </row>
    <row r="70" spans="1:4" ht="28" customHeight="1" x14ac:dyDescent="0.2">
      <c r="A70" s="61"/>
      <c r="B70" s="27" t="s">
        <v>10</v>
      </c>
    </row>
    <row r="71" spans="1:4" ht="29" customHeight="1" x14ac:dyDescent="0.2">
      <c r="A71" s="61"/>
      <c r="B71" s="27" t="s">
        <v>11</v>
      </c>
    </row>
    <row r="72" spans="1:4" ht="28" customHeight="1" x14ac:dyDescent="0.2">
      <c r="A72" s="61"/>
      <c r="B72" s="27" t="s">
        <v>12</v>
      </c>
    </row>
    <row r="73" spans="1:4" ht="28" customHeight="1" x14ac:dyDescent="0.2">
      <c r="A73" s="62"/>
      <c r="B73" s="27" t="s">
        <v>13</v>
      </c>
      <c r="C73" s="49"/>
    </row>
    <row r="74" spans="1:4" s="15" customFormat="1" ht="28" customHeight="1" x14ac:dyDescent="0.2">
      <c r="A74" s="50" t="s">
        <v>25</v>
      </c>
      <c r="B74" s="26" t="s">
        <v>3</v>
      </c>
      <c r="C74" s="17" t="s">
        <v>9</v>
      </c>
    </row>
    <row r="75" spans="1:4" s="15" customFormat="1" ht="28" customHeight="1" x14ac:dyDescent="0.2">
      <c r="A75" s="60" t="s">
        <v>23</v>
      </c>
      <c r="B75" s="27" t="s">
        <v>9</v>
      </c>
      <c r="C75" s="17" t="s">
        <v>10</v>
      </c>
      <c r="D75" s="29"/>
    </row>
    <row r="76" spans="1:4" s="15" customFormat="1" ht="28" customHeight="1" x14ac:dyDescent="0.2">
      <c r="A76" s="61"/>
      <c r="B76" s="27" t="s">
        <v>10</v>
      </c>
      <c r="C76" s="17" t="s">
        <v>11</v>
      </c>
    </row>
    <row r="77" spans="1:4" s="15" customFormat="1" ht="28" customHeight="1" x14ac:dyDescent="0.2">
      <c r="A77" s="61"/>
      <c r="B77" s="27" t="s">
        <v>11</v>
      </c>
      <c r="C77" s="17" t="s">
        <v>12</v>
      </c>
    </row>
    <row r="78" spans="1:4" s="15" customFormat="1" ht="28" customHeight="1" x14ac:dyDescent="0.2">
      <c r="A78" s="61"/>
      <c r="B78" s="27" t="s">
        <v>12</v>
      </c>
      <c r="C78" s="17" t="s">
        <v>13</v>
      </c>
    </row>
    <row r="79" spans="1:4" s="15" customFormat="1" ht="28" customHeight="1" x14ac:dyDescent="0.2">
      <c r="A79" s="62"/>
      <c r="B79" s="27" t="s">
        <v>13</v>
      </c>
      <c r="C79" s="49"/>
    </row>
    <row r="80" spans="1:4" s="15" customFormat="1" ht="28" customHeight="1" x14ac:dyDescent="0.2">
      <c r="A80" s="50" t="s">
        <v>26</v>
      </c>
      <c r="B80" s="26" t="s">
        <v>3</v>
      </c>
    </row>
    <row r="81" spans="1:4" s="15" customFormat="1" ht="28" customHeight="1" x14ac:dyDescent="0.2">
      <c r="A81" s="60" t="s">
        <v>23</v>
      </c>
      <c r="B81" s="27" t="s">
        <v>9</v>
      </c>
      <c r="D81" s="29"/>
    </row>
    <row r="82" spans="1:4" s="15" customFormat="1" ht="28" customHeight="1" x14ac:dyDescent="0.2">
      <c r="A82" s="61"/>
      <c r="B82" s="27" t="s">
        <v>10</v>
      </c>
    </row>
    <row r="83" spans="1:4" s="15" customFormat="1" ht="28" customHeight="1" x14ac:dyDescent="0.2">
      <c r="A83" s="61"/>
      <c r="B83" s="27" t="s">
        <v>11</v>
      </c>
    </row>
    <row r="84" spans="1:4" s="15" customFormat="1" ht="28" customHeight="1" x14ac:dyDescent="0.2">
      <c r="A84" s="61"/>
      <c r="B84" s="27" t="s">
        <v>12</v>
      </c>
    </row>
    <row r="85" spans="1:4" s="15" customFormat="1" ht="28" customHeight="1" x14ac:dyDescent="0.2">
      <c r="A85" s="62"/>
      <c r="B85" s="27" t="s">
        <v>13</v>
      </c>
      <c r="C85" s="49"/>
    </row>
    <row r="86" spans="1:4" s="15" customFormat="1" ht="28" customHeight="1" x14ac:dyDescent="0.2">
      <c r="A86" s="50" t="s">
        <v>27</v>
      </c>
      <c r="B86" s="26" t="s">
        <v>3</v>
      </c>
    </row>
    <row r="87" spans="1:4" s="15" customFormat="1" ht="28" customHeight="1" x14ac:dyDescent="0.2">
      <c r="A87" s="60" t="s">
        <v>23</v>
      </c>
      <c r="B87" s="27" t="s">
        <v>9</v>
      </c>
      <c r="D87" s="29"/>
    </row>
    <row r="88" spans="1:4" s="15" customFormat="1" ht="28" customHeight="1" x14ac:dyDescent="0.2">
      <c r="A88" s="61"/>
      <c r="B88" s="27" t="s">
        <v>10</v>
      </c>
    </row>
    <row r="89" spans="1:4" s="15" customFormat="1" ht="28" customHeight="1" x14ac:dyDescent="0.2">
      <c r="A89" s="61"/>
      <c r="B89" s="27" t="s">
        <v>11</v>
      </c>
    </row>
    <row r="90" spans="1:4" s="15" customFormat="1" ht="28" customHeight="1" x14ac:dyDescent="0.2">
      <c r="A90" s="61"/>
      <c r="B90" s="27" t="s">
        <v>12</v>
      </c>
    </row>
    <row r="91" spans="1:4" s="15" customFormat="1" ht="28" customHeight="1" x14ac:dyDescent="0.2">
      <c r="A91" s="62"/>
      <c r="B91" s="27" t="s">
        <v>13</v>
      </c>
      <c r="C91"/>
    </row>
    <row r="92" spans="1:4" ht="35" customHeight="1" x14ac:dyDescent="0.2">
      <c r="A92" s="63" t="s">
        <v>41</v>
      </c>
      <c r="B92" s="64"/>
    </row>
    <row r="93" spans="1:4" ht="35" customHeight="1" x14ac:dyDescent="0.2">
      <c r="A93" s="48" t="s">
        <v>24</v>
      </c>
      <c r="B93" s="26" t="s">
        <v>3</v>
      </c>
    </row>
    <row r="94" spans="1:4" ht="28" customHeight="1" x14ac:dyDescent="0.2">
      <c r="A94" s="60" t="s">
        <v>23</v>
      </c>
      <c r="B94" s="27" t="s">
        <v>9</v>
      </c>
    </row>
    <row r="95" spans="1:4" ht="28" customHeight="1" x14ac:dyDescent="0.2">
      <c r="A95" s="61"/>
      <c r="B95" s="27" t="s">
        <v>10</v>
      </c>
    </row>
    <row r="96" spans="1:4" ht="29" customHeight="1" x14ac:dyDescent="0.2">
      <c r="A96" s="61"/>
      <c r="B96" s="27" t="s">
        <v>11</v>
      </c>
    </row>
    <row r="97" spans="1:4" ht="28" customHeight="1" x14ac:dyDescent="0.2">
      <c r="A97" s="61"/>
      <c r="B97" s="27" t="s">
        <v>12</v>
      </c>
    </row>
    <row r="98" spans="1:4" ht="28" customHeight="1" x14ac:dyDescent="0.2">
      <c r="A98" s="62"/>
      <c r="B98" s="27" t="s">
        <v>13</v>
      </c>
      <c r="C98" s="49"/>
    </row>
    <row r="99" spans="1:4" s="15" customFormat="1" ht="28" customHeight="1" x14ac:dyDescent="0.2">
      <c r="A99" s="50" t="s">
        <v>25</v>
      </c>
      <c r="B99" s="26" t="s">
        <v>3</v>
      </c>
      <c r="C99" s="17" t="s">
        <v>9</v>
      </c>
    </row>
    <row r="100" spans="1:4" s="15" customFormat="1" ht="28" customHeight="1" x14ac:dyDescent="0.2">
      <c r="A100" s="60" t="s">
        <v>23</v>
      </c>
      <c r="B100" s="27" t="s">
        <v>9</v>
      </c>
      <c r="C100" s="17" t="s">
        <v>10</v>
      </c>
      <c r="D100" s="29"/>
    </row>
    <row r="101" spans="1:4" s="15" customFormat="1" ht="28" customHeight="1" x14ac:dyDescent="0.2">
      <c r="A101" s="61"/>
      <c r="B101" s="27" t="s">
        <v>10</v>
      </c>
      <c r="C101" s="17" t="s">
        <v>11</v>
      </c>
    </row>
    <row r="102" spans="1:4" s="15" customFormat="1" ht="28" customHeight="1" x14ac:dyDescent="0.2">
      <c r="A102" s="61"/>
      <c r="B102" s="27" t="s">
        <v>11</v>
      </c>
      <c r="C102" s="17" t="s">
        <v>12</v>
      </c>
    </row>
    <row r="103" spans="1:4" s="15" customFormat="1" ht="28" customHeight="1" x14ac:dyDescent="0.2">
      <c r="A103" s="61"/>
      <c r="B103" s="27" t="s">
        <v>12</v>
      </c>
      <c r="C103" s="17" t="s">
        <v>13</v>
      </c>
    </row>
    <row r="104" spans="1:4" s="15" customFormat="1" ht="28" customHeight="1" x14ac:dyDescent="0.2">
      <c r="A104" s="62"/>
      <c r="B104" s="27" t="s">
        <v>13</v>
      </c>
      <c r="C104" s="49"/>
    </row>
    <row r="105" spans="1:4" s="15" customFormat="1" ht="28" customHeight="1" x14ac:dyDescent="0.2">
      <c r="A105" s="50" t="s">
        <v>26</v>
      </c>
      <c r="B105" s="26" t="s">
        <v>3</v>
      </c>
    </row>
    <row r="106" spans="1:4" s="15" customFormat="1" ht="28" customHeight="1" x14ac:dyDescent="0.2">
      <c r="A106" s="60" t="s">
        <v>23</v>
      </c>
      <c r="B106" s="27" t="s">
        <v>9</v>
      </c>
      <c r="D106" s="29"/>
    </row>
    <row r="107" spans="1:4" s="15" customFormat="1" ht="28" customHeight="1" x14ac:dyDescent="0.2">
      <c r="A107" s="61"/>
      <c r="B107" s="27" t="s">
        <v>10</v>
      </c>
    </row>
    <row r="108" spans="1:4" s="15" customFormat="1" ht="28" customHeight="1" x14ac:dyDescent="0.2">
      <c r="A108" s="61"/>
      <c r="B108" s="27" t="s">
        <v>11</v>
      </c>
    </row>
    <row r="109" spans="1:4" s="15" customFormat="1" ht="28" customHeight="1" x14ac:dyDescent="0.2">
      <c r="A109" s="61"/>
      <c r="B109" s="27" t="s">
        <v>12</v>
      </c>
    </row>
    <row r="110" spans="1:4" s="15" customFormat="1" ht="28" customHeight="1" x14ac:dyDescent="0.2">
      <c r="A110" s="62"/>
      <c r="B110" s="27" t="s">
        <v>13</v>
      </c>
      <c r="C110" s="49"/>
    </row>
    <row r="111" spans="1:4" s="15" customFormat="1" ht="28" customHeight="1" x14ac:dyDescent="0.2">
      <c r="A111" s="50" t="s">
        <v>27</v>
      </c>
      <c r="B111" s="26" t="s">
        <v>3</v>
      </c>
    </row>
    <row r="112" spans="1:4" s="15" customFormat="1" ht="28" customHeight="1" x14ac:dyDescent="0.2">
      <c r="A112" s="60" t="s">
        <v>23</v>
      </c>
      <c r="B112" s="27" t="s">
        <v>9</v>
      </c>
      <c r="D112" s="29"/>
    </row>
    <row r="113" spans="1:3" s="15" customFormat="1" ht="28" customHeight="1" x14ac:dyDescent="0.2">
      <c r="A113" s="61"/>
      <c r="B113" s="27" t="s">
        <v>10</v>
      </c>
    </row>
    <row r="114" spans="1:3" s="15" customFormat="1" ht="28" customHeight="1" x14ac:dyDescent="0.2">
      <c r="A114" s="61"/>
      <c r="B114" s="27" t="s">
        <v>11</v>
      </c>
    </row>
    <row r="115" spans="1:3" s="15" customFormat="1" ht="28" customHeight="1" x14ac:dyDescent="0.2">
      <c r="A115" s="61"/>
      <c r="B115" s="27" t="s">
        <v>12</v>
      </c>
    </row>
    <row r="116" spans="1:3" s="15" customFormat="1" ht="28" customHeight="1" x14ac:dyDescent="0.2">
      <c r="A116" s="62"/>
      <c r="B116" s="27" t="s">
        <v>13</v>
      </c>
      <c r="C116"/>
    </row>
    <row r="117" spans="1:3" ht="35" customHeight="1" x14ac:dyDescent="0.2">
      <c r="A117" s="63" t="s">
        <v>42</v>
      </c>
      <c r="B117" s="64"/>
    </row>
    <row r="118" spans="1:3" ht="35" customHeight="1" x14ac:dyDescent="0.2">
      <c r="A118" s="48" t="s">
        <v>24</v>
      </c>
      <c r="B118" s="26" t="s">
        <v>3</v>
      </c>
    </row>
    <row r="119" spans="1:3" ht="28" customHeight="1" x14ac:dyDescent="0.2">
      <c r="A119" s="60" t="s">
        <v>23</v>
      </c>
      <c r="B119" s="27" t="s">
        <v>9</v>
      </c>
    </row>
    <row r="120" spans="1:3" ht="28" customHeight="1" x14ac:dyDescent="0.2">
      <c r="A120" s="61"/>
      <c r="B120" s="27" t="s">
        <v>10</v>
      </c>
    </row>
    <row r="121" spans="1:3" ht="29" customHeight="1" x14ac:dyDescent="0.2">
      <c r="A121" s="61"/>
      <c r="B121" s="27" t="s">
        <v>11</v>
      </c>
    </row>
    <row r="122" spans="1:3" ht="28" customHeight="1" x14ac:dyDescent="0.2">
      <c r="A122" s="61"/>
      <c r="B122" s="27" t="s">
        <v>12</v>
      </c>
    </row>
    <row r="123" spans="1:3" ht="28" customHeight="1" x14ac:dyDescent="0.2">
      <c r="A123" s="62"/>
      <c r="B123" s="27" t="s">
        <v>13</v>
      </c>
    </row>
    <row r="124" spans="1:3" ht="35" customHeight="1" x14ac:dyDescent="0.2">
      <c r="A124" s="63" t="s">
        <v>28</v>
      </c>
      <c r="B124" s="64"/>
    </row>
    <row r="125" spans="1:3" ht="35" customHeight="1" x14ac:dyDescent="0.2">
      <c r="A125" s="48" t="s">
        <v>24</v>
      </c>
      <c r="B125" s="26" t="s">
        <v>3</v>
      </c>
    </row>
    <row r="126" spans="1:3" ht="28" customHeight="1" x14ac:dyDescent="0.2">
      <c r="A126" s="60" t="s">
        <v>23</v>
      </c>
      <c r="B126" s="27" t="s">
        <v>9</v>
      </c>
    </row>
    <row r="127" spans="1:3" ht="28" customHeight="1" x14ac:dyDescent="0.2">
      <c r="A127" s="61"/>
      <c r="B127" s="27" t="s">
        <v>10</v>
      </c>
    </row>
    <row r="128" spans="1:3" ht="29" customHeight="1" x14ac:dyDescent="0.2">
      <c r="A128" s="61"/>
      <c r="B128" s="27" t="s">
        <v>11</v>
      </c>
    </row>
    <row r="129" spans="1:4" ht="28" customHeight="1" x14ac:dyDescent="0.2">
      <c r="A129" s="61"/>
      <c r="B129" s="27" t="s">
        <v>12</v>
      </c>
    </row>
    <row r="130" spans="1:4" ht="28" customHeight="1" x14ac:dyDescent="0.2">
      <c r="A130" s="62"/>
      <c r="B130" s="27" t="s">
        <v>13</v>
      </c>
    </row>
    <row r="131" spans="1:4" ht="35" customHeight="1" x14ac:dyDescent="0.2">
      <c r="A131" s="63" t="s">
        <v>43</v>
      </c>
      <c r="B131" s="64"/>
    </row>
    <row r="132" spans="1:4" ht="35" customHeight="1" x14ac:dyDescent="0.2">
      <c r="A132" s="48" t="s">
        <v>24</v>
      </c>
      <c r="B132" s="26" t="s">
        <v>3</v>
      </c>
    </row>
    <row r="133" spans="1:4" ht="28" customHeight="1" x14ac:dyDescent="0.2">
      <c r="A133" s="60" t="s">
        <v>23</v>
      </c>
      <c r="B133" s="27" t="s">
        <v>9</v>
      </c>
    </row>
    <row r="134" spans="1:4" ht="28" customHeight="1" x14ac:dyDescent="0.2">
      <c r="A134" s="61"/>
      <c r="B134" s="27" t="s">
        <v>10</v>
      </c>
    </row>
    <row r="135" spans="1:4" ht="29" customHeight="1" x14ac:dyDescent="0.2">
      <c r="A135" s="61"/>
      <c r="B135" s="27" t="s">
        <v>11</v>
      </c>
    </row>
    <row r="136" spans="1:4" ht="28" customHeight="1" x14ac:dyDescent="0.2">
      <c r="A136" s="61"/>
      <c r="B136" s="27" t="s">
        <v>12</v>
      </c>
    </row>
    <row r="137" spans="1:4" ht="28" customHeight="1" x14ac:dyDescent="0.2">
      <c r="A137" s="62"/>
      <c r="B137" s="27" t="s">
        <v>13</v>
      </c>
      <c r="C137" s="49"/>
    </row>
    <row r="138" spans="1:4" s="15" customFormat="1" ht="28" customHeight="1" x14ac:dyDescent="0.2">
      <c r="A138" s="50" t="s">
        <v>25</v>
      </c>
      <c r="B138" s="26" t="s">
        <v>3</v>
      </c>
      <c r="C138" s="17" t="s">
        <v>9</v>
      </c>
    </row>
    <row r="139" spans="1:4" s="15" customFormat="1" ht="28" customHeight="1" x14ac:dyDescent="0.2">
      <c r="A139" s="60" t="s">
        <v>23</v>
      </c>
      <c r="B139" s="27" t="s">
        <v>9</v>
      </c>
      <c r="C139" s="17" t="s">
        <v>10</v>
      </c>
      <c r="D139" s="29"/>
    </row>
    <row r="140" spans="1:4" s="15" customFormat="1" ht="28" customHeight="1" x14ac:dyDescent="0.2">
      <c r="A140" s="61"/>
      <c r="B140" s="27" t="s">
        <v>10</v>
      </c>
      <c r="C140" s="17" t="s">
        <v>11</v>
      </c>
    </row>
    <row r="141" spans="1:4" s="15" customFormat="1" ht="28" customHeight="1" x14ac:dyDescent="0.2">
      <c r="A141" s="61"/>
      <c r="B141" s="27" t="s">
        <v>11</v>
      </c>
      <c r="C141" s="17" t="s">
        <v>12</v>
      </c>
    </row>
    <row r="142" spans="1:4" s="15" customFormat="1" ht="28" customHeight="1" x14ac:dyDescent="0.2">
      <c r="A142" s="61"/>
      <c r="B142" s="27" t="s">
        <v>12</v>
      </c>
      <c r="C142" s="17" t="s">
        <v>13</v>
      </c>
    </row>
    <row r="143" spans="1:4" s="15" customFormat="1" ht="28" customHeight="1" x14ac:dyDescent="0.2">
      <c r="A143" s="62"/>
      <c r="B143" s="27" t="s">
        <v>13</v>
      </c>
      <c r="C143"/>
    </row>
    <row r="144" spans="1:4" ht="35" customHeight="1" x14ac:dyDescent="0.2">
      <c r="A144" s="63" t="s">
        <v>44</v>
      </c>
      <c r="B144" s="64"/>
    </row>
    <row r="145" spans="1:4" ht="35" customHeight="1" x14ac:dyDescent="0.2">
      <c r="A145" s="48" t="s">
        <v>24</v>
      </c>
      <c r="B145" s="26" t="s">
        <v>3</v>
      </c>
    </row>
    <row r="146" spans="1:4" ht="28" customHeight="1" x14ac:dyDescent="0.2">
      <c r="A146" s="60" t="s">
        <v>23</v>
      </c>
      <c r="B146" s="27" t="s">
        <v>9</v>
      </c>
    </row>
    <row r="147" spans="1:4" ht="28" customHeight="1" x14ac:dyDescent="0.2">
      <c r="A147" s="61"/>
      <c r="B147" s="27" t="s">
        <v>10</v>
      </c>
    </row>
    <row r="148" spans="1:4" ht="29" customHeight="1" x14ac:dyDescent="0.2">
      <c r="A148" s="61"/>
      <c r="B148" s="27" t="s">
        <v>11</v>
      </c>
    </row>
    <row r="149" spans="1:4" ht="28" customHeight="1" x14ac:dyDescent="0.2">
      <c r="A149" s="61"/>
      <c r="B149" s="27" t="s">
        <v>12</v>
      </c>
    </row>
    <row r="150" spans="1:4" ht="28" customHeight="1" x14ac:dyDescent="0.2">
      <c r="A150" s="62"/>
      <c r="B150" s="27" t="s">
        <v>13</v>
      </c>
      <c r="C150" s="49"/>
    </row>
    <row r="151" spans="1:4" s="15" customFormat="1" ht="28" customHeight="1" x14ac:dyDescent="0.2">
      <c r="A151" s="50" t="s">
        <v>25</v>
      </c>
      <c r="B151" s="26" t="s">
        <v>3</v>
      </c>
      <c r="C151" s="17" t="s">
        <v>9</v>
      </c>
    </row>
    <row r="152" spans="1:4" s="15" customFormat="1" ht="28" customHeight="1" x14ac:dyDescent="0.2">
      <c r="A152" s="60" t="s">
        <v>23</v>
      </c>
      <c r="B152" s="27" t="s">
        <v>9</v>
      </c>
      <c r="C152" s="17" t="s">
        <v>10</v>
      </c>
      <c r="D152" s="29"/>
    </row>
    <row r="153" spans="1:4" s="15" customFormat="1" ht="28" customHeight="1" x14ac:dyDescent="0.2">
      <c r="A153" s="61"/>
      <c r="B153" s="27" t="s">
        <v>10</v>
      </c>
      <c r="C153" s="17" t="s">
        <v>11</v>
      </c>
    </row>
    <row r="154" spans="1:4" s="15" customFormat="1" ht="28" customHeight="1" x14ac:dyDescent="0.2">
      <c r="A154" s="61"/>
      <c r="B154" s="27" t="s">
        <v>11</v>
      </c>
      <c r="C154" s="17" t="s">
        <v>12</v>
      </c>
    </row>
    <row r="155" spans="1:4" s="15" customFormat="1" ht="28" customHeight="1" x14ac:dyDescent="0.2">
      <c r="A155" s="61"/>
      <c r="B155" s="27" t="s">
        <v>12</v>
      </c>
      <c r="C155" s="17" t="s">
        <v>13</v>
      </c>
    </row>
    <row r="156" spans="1:4" s="15" customFormat="1" ht="28" customHeight="1" x14ac:dyDescent="0.2">
      <c r="A156" s="62"/>
      <c r="B156" s="27" t="s">
        <v>13</v>
      </c>
      <c r="C156"/>
    </row>
    <row r="157" spans="1:4" ht="35" customHeight="1" x14ac:dyDescent="0.2">
      <c r="A157" s="63" t="s">
        <v>45</v>
      </c>
      <c r="B157" s="64"/>
    </row>
    <row r="158" spans="1:4" ht="35" customHeight="1" x14ac:dyDescent="0.2">
      <c r="A158" s="48" t="s">
        <v>24</v>
      </c>
      <c r="B158" s="26" t="s">
        <v>3</v>
      </c>
    </row>
    <row r="159" spans="1:4" ht="28" customHeight="1" x14ac:dyDescent="0.2">
      <c r="A159" s="60" t="s">
        <v>23</v>
      </c>
      <c r="B159" s="27" t="s">
        <v>9</v>
      </c>
    </row>
    <row r="160" spans="1:4" ht="28" customHeight="1" x14ac:dyDescent="0.2">
      <c r="A160" s="61"/>
      <c r="B160" s="27" t="s">
        <v>10</v>
      </c>
    </row>
    <row r="161" spans="1:3" ht="29" customHeight="1" x14ac:dyDescent="0.2">
      <c r="A161" s="61"/>
      <c r="B161" s="27" t="s">
        <v>11</v>
      </c>
    </row>
    <row r="162" spans="1:3" ht="28" customHeight="1" x14ac:dyDescent="0.2">
      <c r="A162" s="61"/>
      <c r="B162" s="27" t="s">
        <v>12</v>
      </c>
    </row>
    <row r="163" spans="1:3" ht="28" customHeight="1" x14ac:dyDescent="0.2">
      <c r="A163" s="62"/>
      <c r="B163" s="27" t="s">
        <v>13</v>
      </c>
      <c r="C163" s="49"/>
    </row>
  </sheetData>
  <sheetProtection algorithmName="SHA-512" hashValue="InylA6cH6zjCDxiiMVTCDkv0Kdx4QL6AhAkgDq0Ey/+O91i7h3A4nx9HN11uNVK54URPE3zNEK4HTq/ltRVn9g==" saltValue="w9wvx8ISzWi85RlWAIgvrw==" spinCount="100000" sheet="1" objects="1" scenarios="1"/>
  <mergeCells count="38">
    <mergeCell ref="A159:A163"/>
    <mergeCell ref="A1:B1"/>
    <mergeCell ref="A2:B2"/>
    <mergeCell ref="A5:A9"/>
    <mergeCell ref="A30:A34"/>
    <mergeCell ref="A11:A15"/>
    <mergeCell ref="A3:B3"/>
    <mergeCell ref="A18:A22"/>
    <mergeCell ref="A16:B16"/>
    <mergeCell ref="A24:A28"/>
    <mergeCell ref="A56:A60"/>
    <mergeCell ref="A62:A66"/>
    <mergeCell ref="A54:B54"/>
    <mergeCell ref="A35:B35"/>
    <mergeCell ref="A75:A79"/>
    <mergeCell ref="A37:A41"/>
    <mergeCell ref="A43:A47"/>
    <mergeCell ref="A49:A53"/>
    <mergeCell ref="A81:A85"/>
    <mergeCell ref="A157:B157"/>
    <mergeCell ref="A87:A91"/>
    <mergeCell ref="A67:B67"/>
    <mergeCell ref="A92:B92"/>
    <mergeCell ref="A94:A98"/>
    <mergeCell ref="A100:A104"/>
    <mergeCell ref="A69:A73"/>
    <mergeCell ref="A106:A110"/>
    <mergeCell ref="A112:A116"/>
    <mergeCell ref="A117:B117"/>
    <mergeCell ref="A119:A123"/>
    <mergeCell ref="A144:B144"/>
    <mergeCell ref="A146:A150"/>
    <mergeCell ref="A152:A156"/>
    <mergeCell ref="A124:B124"/>
    <mergeCell ref="A126:A130"/>
    <mergeCell ref="A131:B131"/>
    <mergeCell ref="A133:A137"/>
    <mergeCell ref="A139:A143"/>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3"/>
  <sheetViews>
    <sheetView showGridLines="0" zoomScaleNormal="100" zoomScalePageLayoutView="85" workbookViewId="0">
      <pane ySplit="1" topLeftCell="A17" activePane="bottomLeft" state="frozen"/>
      <selection activeCell="L5" sqref="L5"/>
      <selection pane="bottomLeft" activeCell="A8" sqref="A8:XFD8"/>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69" customHeight="1" x14ac:dyDescent="0.2">
      <c r="A1" s="18" t="s">
        <v>29</v>
      </c>
      <c r="B1" s="9"/>
      <c r="C1" s="80" t="s">
        <v>4</v>
      </c>
      <c r="D1" s="79"/>
      <c r="E1" s="9"/>
      <c r="F1" s="78" t="s">
        <v>5</v>
      </c>
      <c r="G1" s="79"/>
      <c r="H1" s="9"/>
      <c r="I1" s="78" t="s">
        <v>6</v>
      </c>
      <c r="J1" s="79"/>
      <c r="K1" s="3"/>
    </row>
    <row r="2" spans="1:11" ht="40" customHeight="1" x14ac:dyDescent="0.15">
      <c r="A2" s="28" t="s">
        <v>14</v>
      </c>
      <c r="B2" s="6"/>
      <c r="C2" s="81" t="s">
        <v>2</v>
      </c>
      <c r="D2" s="82"/>
      <c r="E2" s="6"/>
      <c r="F2" s="83" t="s">
        <v>2</v>
      </c>
      <c r="G2" s="82"/>
      <c r="H2" s="6"/>
      <c r="I2" s="83" t="s">
        <v>2</v>
      </c>
      <c r="J2" s="82"/>
    </row>
    <row r="3" spans="1:11" ht="40" customHeight="1" x14ac:dyDescent="0.15">
      <c r="A3" s="51" t="str">
        <f>'Beoordelen kwaliteit'!A3</f>
        <v>Scenario 1: Aanmaken DVO's en rechtmatigheden.</v>
      </c>
      <c r="B3" s="52"/>
      <c r="C3" s="73"/>
      <c r="D3" s="74"/>
      <c r="E3" s="1"/>
      <c r="F3" s="73"/>
      <c r="G3" s="74"/>
      <c r="H3" s="1"/>
      <c r="I3" s="73"/>
      <c r="J3" s="74"/>
    </row>
    <row r="4" spans="1:11" ht="20" customHeight="1" x14ac:dyDescent="0.15">
      <c r="A4" s="19" t="str">
        <f>'Beoordelen kwaliteit'!A4</f>
        <v>Sub 1</v>
      </c>
      <c r="B4" s="7"/>
      <c r="C4" s="76" t="s">
        <v>35</v>
      </c>
      <c r="D4" s="77"/>
      <c r="E4" s="16"/>
      <c r="F4" s="76" t="s">
        <v>35</v>
      </c>
      <c r="G4" s="77"/>
      <c r="H4" s="16"/>
      <c r="I4" s="76" t="s">
        <v>35</v>
      </c>
      <c r="J4" s="77"/>
    </row>
    <row r="5" spans="1:11" ht="130" customHeight="1" x14ac:dyDescent="0.15">
      <c r="A5" s="20" t="str">
        <f>'Beoordelen kwaliteit'!A5</f>
        <v>Zie "Bijlage 7 Kwaliteit"</v>
      </c>
      <c r="B5" s="7"/>
      <c r="C5" s="75" t="s">
        <v>0</v>
      </c>
      <c r="D5" s="72"/>
      <c r="E5" s="16"/>
      <c r="F5" s="71" t="s">
        <v>0</v>
      </c>
      <c r="G5" s="72"/>
      <c r="H5" s="16"/>
      <c r="I5" s="71" t="s">
        <v>0</v>
      </c>
      <c r="J5" s="72"/>
    </row>
    <row r="6" spans="1:11" ht="20" customHeight="1" x14ac:dyDescent="0.15">
      <c r="A6" s="19" t="str">
        <f>'Beoordelen kwaliteit'!A10</f>
        <v>Sub 2</v>
      </c>
      <c r="B6" s="7"/>
      <c r="C6" s="76" t="s">
        <v>35</v>
      </c>
      <c r="D6" s="77"/>
      <c r="E6" s="16"/>
      <c r="F6" s="76" t="s">
        <v>35</v>
      </c>
      <c r="G6" s="77"/>
      <c r="H6" s="16"/>
      <c r="I6" s="76" t="s">
        <v>35</v>
      </c>
      <c r="J6" s="77"/>
    </row>
    <row r="7" spans="1:11" ht="130" customHeight="1" x14ac:dyDescent="0.15">
      <c r="A7" s="20" t="str">
        <f>'Beoordelen kwaliteit'!A30</f>
        <v>Zie "Bijlage 7 Kwaliteit"</v>
      </c>
      <c r="B7" s="7"/>
      <c r="C7" s="69" t="s">
        <v>0</v>
      </c>
      <c r="D7" s="70"/>
      <c r="E7" s="16"/>
      <c r="F7" s="71" t="s">
        <v>0</v>
      </c>
      <c r="G7" s="72"/>
      <c r="H7" s="16"/>
      <c r="I7" s="71" t="s">
        <v>0</v>
      </c>
      <c r="J7" s="72"/>
    </row>
    <row r="8" spans="1:11" ht="40" customHeight="1" x14ac:dyDescent="0.15">
      <c r="A8" s="51" t="str">
        <f>'Beoordelen kwaliteit'!A16</f>
        <v>Scenario 2: Huis aan huis inzameling, creëren nieuwe (statische) route.</v>
      </c>
      <c r="B8" s="52"/>
      <c r="C8" s="73"/>
      <c r="D8" s="74"/>
      <c r="E8" s="1"/>
      <c r="F8" s="73"/>
      <c r="G8" s="74"/>
      <c r="H8" s="1"/>
      <c r="I8" s="73"/>
      <c r="J8" s="74"/>
    </row>
    <row r="9" spans="1:11" ht="20" customHeight="1" x14ac:dyDescent="0.15">
      <c r="A9" s="19" t="str">
        <f>'Beoordelen kwaliteit'!A17</f>
        <v>Sub 1</v>
      </c>
      <c r="B9" s="7"/>
      <c r="C9" s="76" t="s">
        <v>35</v>
      </c>
      <c r="D9" s="77"/>
      <c r="E9" s="16"/>
      <c r="F9" s="76" t="s">
        <v>35</v>
      </c>
      <c r="G9" s="77"/>
      <c r="H9" s="16"/>
      <c r="I9" s="76" t="s">
        <v>35</v>
      </c>
      <c r="J9" s="77"/>
    </row>
    <row r="10" spans="1:11" ht="130" customHeight="1" x14ac:dyDescent="0.15">
      <c r="A10" s="20" t="str">
        <f>'Beoordelen kwaliteit'!A18</f>
        <v>Zie "Bijlage 7 Kwaliteit"</v>
      </c>
      <c r="B10" s="7"/>
      <c r="C10" s="69" t="s">
        <v>0</v>
      </c>
      <c r="D10" s="70"/>
      <c r="E10" s="16"/>
      <c r="F10" s="71" t="s">
        <v>0</v>
      </c>
      <c r="G10" s="72"/>
      <c r="H10" s="16"/>
      <c r="I10" s="71" t="s">
        <v>0</v>
      </c>
      <c r="J10" s="72"/>
    </row>
    <row r="11" spans="1:11" ht="20" customHeight="1" x14ac:dyDescent="0.15">
      <c r="A11" s="19" t="str">
        <f>'Beoordelen kwaliteit'!A23</f>
        <v>Sub 2</v>
      </c>
      <c r="B11" s="7"/>
      <c r="C11" s="76" t="s">
        <v>35</v>
      </c>
      <c r="D11" s="77"/>
      <c r="E11" s="16"/>
      <c r="F11" s="76" t="s">
        <v>35</v>
      </c>
      <c r="G11" s="77"/>
      <c r="H11" s="16"/>
      <c r="I11" s="76" t="s">
        <v>35</v>
      </c>
      <c r="J11" s="77"/>
    </row>
    <row r="12" spans="1:11" ht="130" customHeight="1" x14ac:dyDescent="0.15">
      <c r="A12" s="20" t="str">
        <f>'Beoordelen kwaliteit'!A24</f>
        <v>Zie "Bijlage 7 Kwaliteit"</v>
      </c>
      <c r="B12" s="7"/>
      <c r="C12" s="71" t="s">
        <v>0</v>
      </c>
      <c r="D12" s="72"/>
      <c r="E12" s="16"/>
      <c r="F12" s="71" t="s">
        <v>0</v>
      </c>
      <c r="G12" s="72"/>
      <c r="H12" s="16"/>
      <c r="I12" s="71" t="s">
        <v>0</v>
      </c>
      <c r="J12" s="72"/>
    </row>
    <row r="13" spans="1:11" ht="20" customHeight="1" x14ac:dyDescent="0.15">
      <c r="A13" s="19" t="str">
        <f>'Beoordelen kwaliteit'!A29</f>
        <v>Sub 3</v>
      </c>
      <c r="B13" s="7"/>
      <c r="C13" s="76" t="s">
        <v>35</v>
      </c>
      <c r="D13" s="77"/>
      <c r="E13" s="16"/>
      <c r="F13" s="76" t="s">
        <v>35</v>
      </c>
      <c r="G13" s="77"/>
      <c r="H13" s="16"/>
      <c r="I13" s="76" t="s">
        <v>35</v>
      </c>
      <c r="J13" s="77"/>
    </row>
    <row r="14" spans="1:11" ht="130" customHeight="1" x14ac:dyDescent="0.15">
      <c r="A14" s="20" t="str">
        <f>'Beoordelen kwaliteit'!A69</f>
        <v>Zie "Bijlage 7 Kwaliteit"</v>
      </c>
      <c r="B14" s="7"/>
      <c r="C14" s="71" t="s">
        <v>0</v>
      </c>
      <c r="D14" s="72"/>
      <c r="E14" s="16"/>
      <c r="F14" s="71" t="s">
        <v>0</v>
      </c>
      <c r="G14" s="72"/>
      <c r="H14" s="16"/>
      <c r="I14" s="71" t="s">
        <v>0</v>
      </c>
      <c r="J14" s="72"/>
    </row>
    <row r="15" spans="1:11" ht="40" customHeight="1" x14ac:dyDescent="0.15">
      <c r="A15" s="51" t="str">
        <f>'Beoordelen kwaliteit'!A35</f>
        <v>Scenario 3: Huis aan Huis inzameling (HaH), veranderingen op bestaande route en uitvoering.</v>
      </c>
      <c r="B15" s="52"/>
      <c r="C15" s="73"/>
      <c r="D15" s="74"/>
      <c r="E15" s="1"/>
      <c r="F15" s="73"/>
      <c r="G15" s="74"/>
      <c r="H15" s="1"/>
      <c r="I15" s="73"/>
      <c r="J15" s="74"/>
    </row>
    <row r="16" spans="1:11" ht="20" customHeight="1" x14ac:dyDescent="0.15">
      <c r="A16" s="19" t="str">
        <f>'Beoordelen kwaliteit'!A36</f>
        <v>Sub 1</v>
      </c>
      <c r="B16" s="7"/>
      <c r="C16" s="76" t="s">
        <v>35</v>
      </c>
      <c r="D16" s="77"/>
      <c r="E16" s="16"/>
      <c r="F16" s="76" t="s">
        <v>35</v>
      </c>
      <c r="G16" s="77"/>
      <c r="H16" s="16"/>
      <c r="I16" s="76" t="s">
        <v>35</v>
      </c>
      <c r="J16" s="77"/>
    </row>
    <row r="17" spans="1:10" ht="130" customHeight="1" x14ac:dyDescent="0.15">
      <c r="A17" s="20" t="str">
        <f>'Beoordelen kwaliteit'!A37</f>
        <v>Zie "Bijlage 7 Kwaliteit"</v>
      </c>
      <c r="B17" s="7"/>
      <c r="C17" s="75" t="s">
        <v>0</v>
      </c>
      <c r="D17" s="72"/>
      <c r="E17" s="16"/>
      <c r="F17" s="71" t="s">
        <v>0</v>
      </c>
      <c r="G17" s="72"/>
      <c r="H17" s="16"/>
      <c r="I17" s="71" t="s">
        <v>0</v>
      </c>
      <c r="J17" s="72"/>
    </row>
    <row r="18" spans="1:10" ht="20" customHeight="1" x14ac:dyDescent="0.15">
      <c r="A18" s="19" t="str">
        <f>'Beoordelen kwaliteit'!A42</f>
        <v>Sub 2</v>
      </c>
      <c r="B18" s="7"/>
      <c r="C18" s="76" t="s">
        <v>35</v>
      </c>
      <c r="D18" s="77"/>
      <c r="E18" s="16"/>
      <c r="F18" s="76" t="s">
        <v>35</v>
      </c>
      <c r="G18" s="77"/>
      <c r="H18" s="16"/>
      <c r="I18" s="76" t="s">
        <v>35</v>
      </c>
      <c r="J18" s="77"/>
    </row>
    <row r="19" spans="1:10" ht="130" customHeight="1" x14ac:dyDescent="0.15">
      <c r="A19" s="20" t="str">
        <f>'Beoordelen kwaliteit'!A43</f>
        <v>Zie "Bijlage 7 Kwaliteit"</v>
      </c>
      <c r="B19" s="7"/>
      <c r="C19" s="69" t="s">
        <v>0</v>
      </c>
      <c r="D19" s="70"/>
      <c r="E19" s="16"/>
      <c r="F19" s="71" t="s">
        <v>0</v>
      </c>
      <c r="G19" s="72"/>
      <c r="H19" s="16"/>
      <c r="I19" s="71" t="s">
        <v>0</v>
      </c>
      <c r="J19" s="72"/>
    </row>
    <row r="20" spans="1:10" ht="20" customHeight="1" x14ac:dyDescent="0.15">
      <c r="A20" s="19" t="str">
        <f>'Beoordelen kwaliteit'!A48</f>
        <v>Sub 3</v>
      </c>
      <c r="B20" s="7"/>
      <c r="C20" s="76" t="s">
        <v>35</v>
      </c>
      <c r="D20" s="77"/>
      <c r="E20" s="16"/>
      <c r="F20" s="76" t="s">
        <v>35</v>
      </c>
      <c r="G20" s="77"/>
      <c r="H20" s="16"/>
      <c r="I20" s="76" t="s">
        <v>35</v>
      </c>
      <c r="J20" s="77"/>
    </row>
    <row r="21" spans="1:10" ht="130" customHeight="1" x14ac:dyDescent="0.15">
      <c r="A21" s="20" t="str">
        <f>'Beoordelen kwaliteit'!A49</f>
        <v>Zie "Bijlage 7 Kwaliteit"</v>
      </c>
      <c r="B21" s="7"/>
      <c r="C21" s="69" t="s">
        <v>0</v>
      </c>
      <c r="D21" s="70"/>
      <c r="E21" s="16"/>
      <c r="F21" s="71" t="s">
        <v>0</v>
      </c>
      <c r="G21" s="72"/>
      <c r="H21" s="16"/>
      <c r="I21" s="71" t="s">
        <v>0</v>
      </c>
      <c r="J21" s="72"/>
    </row>
    <row r="22" spans="1:10" ht="40" customHeight="1" x14ac:dyDescent="0.15">
      <c r="A22" s="51" t="str">
        <f>'Beoordelen kwaliteit'!A54</f>
        <v>Scenario 4: De chauffeursomgeving en relatie met Back-office Avalex.</v>
      </c>
      <c r="B22" s="52"/>
      <c r="C22" s="73"/>
      <c r="D22" s="74"/>
      <c r="E22" s="1"/>
      <c r="F22" s="73"/>
      <c r="G22" s="74"/>
      <c r="H22" s="1"/>
      <c r="I22" s="73"/>
      <c r="J22" s="74"/>
    </row>
    <row r="23" spans="1:10" ht="20" customHeight="1" x14ac:dyDescent="0.15">
      <c r="A23" s="19" t="str">
        <f>'Beoordelen kwaliteit'!A55</f>
        <v>Sub 1</v>
      </c>
      <c r="B23" s="7"/>
      <c r="C23" s="76" t="s">
        <v>35</v>
      </c>
      <c r="D23" s="77"/>
      <c r="E23" s="16"/>
      <c r="F23" s="76" t="s">
        <v>35</v>
      </c>
      <c r="G23" s="77"/>
      <c r="H23" s="16"/>
      <c r="I23" s="76" t="s">
        <v>35</v>
      </c>
      <c r="J23" s="77"/>
    </row>
    <row r="24" spans="1:10" ht="130" customHeight="1" x14ac:dyDescent="0.15">
      <c r="A24" s="20" t="str">
        <f>'Beoordelen kwaliteit'!A56</f>
        <v>Zie "Bijlage 7 Kwaliteit"</v>
      </c>
      <c r="B24" s="7"/>
      <c r="C24" s="75" t="s">
        <v>0</v>
      </c>
      <c r="D24" s="72"/>
      <c r="E24" s="16"/>
      <c r="F24" s="71" t="s">
        <v>0</v>
      </c>
      <c r="G24" s="72"/>
      <c r="H24" s="16"/>
      <c r="I24" s="71" t="s">
        <v>0</v>
      </c>
      <c r="J24" s="72"/>
    </row>
    <row r="25" spans="1:10" ht="20" customHeight="1" x14ac:dyDescent="0.15">
      <c r="A25" s="19" t="str">
        <f>'Beoordelen kwaliteit'!A61</f>
        <v>Sub 2</v>
      </c>
      <c r="B25" s="7"/>
      <c r="C25" s="76" t="s">
        <v>35</v>
      </c>
      <c r="D25" s="77"/>
      <c r="E25" s="16"/>
      <c r="F25" s="76" t="s">
        <v>35</v>
      </c>
      <c r="G25" s="77"/>
      <c r="H25" s="16"/>
      <c r="I25" s="76" t="s">
        <v>35</v>
      </c>
      <c r="J25" s="77"/>
    </row>
    <row r="26" spans="1:10" ht="130" customHeight="1" x14ac:dyDescent="0.15">
      <c r="A26" s="20" t="str">
        <f>'Beoordelen kwaliteit'!A62</f>
        <v>Zie "Bijlage 7 Kwaliteit"</v>
      </c>
      <c r="B26" s="7"/>
      <c r="C26" s="69" t="s">
        <v>0</v>
      </c>
      <c r="D26" s="70"/>
      <c r="E26" s="16"/>
      <c r="F26" s="71" t="s">
        <v>0</v>
      </c>
      <c r="G26" s="72"/>
      <c r="H26" s="16"/>
      <c r="I26" s="71" t="s">
        <v>0</v>
      </c>
      <c r="J26" s="72"/>
    </row>
    <row r="27" spans="1:10" ht="40" customHeight="1" x14ac:dyDescent="0.15">
      <c r="A27" s="51" t="str">
        <f>'Beoordelen kwaliteit'!A67</f>
        <v>Scenario 5: Beheer en administratie/registratie van minicontainers &amp; passen.</v>
      </c>
      <c r="B27" s="52"/>
      <c r="C27" s="73"/>
      <c r="D27" s="74"/>
      <c r="E27" s="1"/>
      <c r="F27" s="73"/>
      <c r="G27" s="74"/>
      <c r="H27" s="1"/>
      <c r="I27" s="73"/>
      <c r="J27" s="74"/>
    </row>
    <row r="28" spans="1:10" ht="20" customHeight="1" x14ac:dyDescent="0.15">
      <c r="A28" s="19" t="str">
        <f>'Beoordelen kwaliteit'!A68</f>
        <v>Sub 1</v>
      </c>
      <c r="B28" s="7"/>
      <c r="C28" s="76" t="s">
        <v>35</v>
      </c>
      <c r="D28" s="77"/>
      <c r="E28" s="16"/>
      <c r="F28" s="76" t="s">
        <v>35</v>
      </c>
      <c r="G28" s="77"/>
      <c r="H28" s="16"/>
      <c r="I28" s="76" t="s">
        <v>35</v>
      </c>
      <c r="J28" s="77"/>
    </row>
    <row r="29" spans="1:10" ht="130" customHeight="1" x14ac:dyDescent="0.15">
      <c r="A29" s="20" t="str">
        <f>'Beoordelen kwaliteit'!A69</f>
        <v>Zie "Bijlage 7 Kwaliteit"</v>
      </c>
      <c r="B29" s="7"/>
      <c r="C29" s="75" t="s">
        <v>0</v>
      </c>
      <c r="D29" s="72"/>
      <c r="E29" s="16"/>
      <c r="F29" s="71" t="s">
        <v>0</v>
      </c>
      <c r="G29" s="72"/>
      <c r="H29" s="16"/>
      <c r="I29" s="71" t="s">
        <v>0</v>
      </c>
      <c r="J29" s="72"/>
    </row>
    <row r="30" spans="1:10" ht="20" customHeight="1" x14ac:dyDescent="0.15">
      <c r="A30" s="19" t="str">
        <f>'Beoordelen kwaliteit'!A74</f>
        <v>Sub 2</v>
      </c>
      <c r="B30" s="7"/>
      <c r="C30" s="76" t="s">
        <v>35</v>
      </c>
      <c r="D30" s="77"/>
      <c r="E30" s="16"/>
      <c r="F30" s="76" t="s">
        <v>35</v>
      </c>
      <c r="G30" s="77"/>
      <c r="H30" s="16"/>
      <c r="I30" s="76" t="s">
        <v>35</v>
      </c>
      <c r="J30" s="77"/>
    </row>
    <row r="31" spans="1:10" ht="130" customHeight="1" x14ac:dyDescent="0.15">
      <c r="A31" s="20" t="str">
        <f>'Beoordelen kwaliteit'!A75</f>
        <v>Zie "Bijlage 7 Kwaliteit"</v>
      </c>
      <c r="B31" s="7"/>
      <c r="C31" s="69" t="s">
        <v>0</v>
      </c>
      <c r="D31" s="70"/>
      <c r="E31" s="16"/>
      <c r="F31" s="71" t="s">
        <v>0</v>
      </c>
      <c r="G31" s="72"/>
      <c r="H31" s="16"/>
      <c r="I31" s="71" t="s">
        <v>0</v>
      </c>
      <c r="J31" s="72"/>
    </row>
    <row r="32" spans="1:10" ht="20" customHeight="1" x14ac:dyDescent="0.15">
      <c r="A32" s="19" t="str">
        <f>'Beoordelen kwaliteit'!A80</f>
        <v>Sub 3</v>
      </c>
      <c r="B32" s="7"/>
      <c r="C32" s="76" t="s">
        <v>35</v>
      </c>
      <c r="D32" s="77"/>
      <c r="E32" s="16"/>
      <c r="F32" s="76" t="s">
        <v>35</v>
      </c>
      <c r="G32" s="77"/>
      <c r="H32" s="16"/>
      <c r="I32" s="76" t="s">
        <v>35</v>
      </c>
      <c r="J32" s="77"/>
    </row>
    <row r="33" spans="1:10" ht="130" customHeight="1" x14ac:dyDescent="0.15">
      <c r="A33" s="20" t="str">
        <f>'Beoordelen kwaliteit'!A81</f>
        <v>Zie "Bijlage 7 Kwaliteit"</v>
      </c>
      <c r="B33" s="7"/>
      <c r="C33" s="75" t="s">
        <v>0</v>
      </c>
      <c r="D33" s="72"/>
      <c r="E33" s="16"/>
      <c r="F33" s="71" t="s">
        <v>0</v>
      </c>
      <c r="G33" s="72"/>
      <c r="H33" s="16"/>
      <c r="I33" s="71" t="s">
        <v>0</v>
      </c>
      <c r="J33" s="72"/>
    </row>
    <row r="34" spans="1:10" ht="20" customHeight="1" x14ac:dyDescent="0.15">
      <c r="A34" s="19" t="str">
        <f>'Beoordelen kwaliteit'!A86</f>
        <v>Sub 4</v>
      </c>
      <c r="B34" s="7"/>
      <c r="C34" s="76" t="s">
        <v>35</v>
      </c>
      <c r="D34" s="77"/>
      <c r="E34" s="16"/>
      <c r="F34" s="76" t="s">
        <v>35</v>
      </c>
      <c r="G34" s="77"/>
      <c r="H34" s="16"/>
      <c r="I34" s="76" t="s">
        <v>35</v>
      </c>
      <c r="J34" s="77"/>
    </row>
    <row r="35" spans="1:10" ht="130" customHeight="1" x14ac:dyDescent="0.15">
      <c r="A35" s="20" t="str">
        <f>'Beoordelen kwaliteit'!A87</f>
        <v>Zie "Bijlage 7 Kwaliteit"</v>
      </c>
      <c r="B35" s="7"/>
      <c r="C35" s="69" t="s">
        <v>0</v>
      </c>
      <c r="D35" s="70"/>
      <c r="E35" s="16"/>
      <c r="F35" s="71" t="s">
        <v>0</v>
      </c>
      <c r="G35" s="72"/>
      <c r="H35" s="16"/>
      <c r="I35" s="71" t="s">
        <v>0</v>
      </c>
      <c r="J35" s="72"/>
    </row>
    <row r="36" spans="1:10" ht="40" customHeight="1" x14ac:dyDescent="0.15">
      <c r="A36" s="51" t="str">
        <f>'Beoordelen kwaliteit'!A92</f>
        <v>Scenario 6: Bewoner op millieustraat.</v>
      </c>
      <c r="B36" s="52"/>
      <c r="C36" s="73"/>
      <c r="D36" s="74"/>
      <c r="E36" s="1"/>
      <c r="F36" s="73"/>
      <c r="G36" s="74"/>
      <c r="H36" s="1"/>
      <c r="I36" s="73"/>
      <c r="J36" s="74"/>
    </row>
    <row r="37" spans="1:10" ht="20" customHeight="1" x14ac:dyDescent="0.15">
      <c r="A37" s="19" t="str">
        <f>'Beoordelen kwaliteit'!A93</f>
        <v>Sub 1</v>
      </c>
      <c r="B37" s="7"/>
      <c r="C37" s="76" t="s">
        <v>35</v>
      </c>
      <c r="D37" s="77"/>
      <c r="E37" s="16"/>
      <c r="F37" s="76" t="s">
        <v>35</v>
      </c>
      <c r="G37" s="77"/>
      <c r="H37" s="16"/>
      <c r="I37" s="76" t="s">
        <v>35</v>
      </c>
      <c r="J37" s="77"/>
    </row>
    <row r="38" spans="1:10" ht="130" customHeight="1" x14ac:dyDescent="0.15">
      <c r="A38" s="20" t="str">
        <f>'Beoordelen kwaliteit'!A94</f>
        <v>Zie "Bijlage 7 Kwaliteit"</v>
      </c>
      <c r="B38" s="7"/>
      <c r="C38" s="75" t="s">
        <v>0</v>
      </c>
      <c r="D38" s="72"/>
      <c r="E38" s="16"/>
      <c r="F38" s="71" t="s">
        <v>0</v>
      </c>
      <c r="G38" s="72"/>
      <c r="H38" s="16"/>
      <c r="I38" s="71" t="s">
        <v>0</v>
      </c>
      <c r="J38" s="72"/>
    </row>
    <row r="39" spans="1:10" ht="20" customHeight="1" x14ac:dyDescent="0.15">
      <c r="A39" s="19" t="str">
        <f>'Beoordelen kwaliteit'!A99</f>
        <v>Sub 2</v>
      </c>
      <c r="B39" s="7"/>
      <c r="C39" s="76" t="s">
        <v>35</v>
      </c>
      <c r="D39" s="77"/>
      <c r="E39" s="16"/>
      <c r="F39" s="76" t="s">
        <v>35</v>
      </c>
      <c r="G39" s="77"/>
      <c r="H39" s="16"/>
      <c r="I39" s="76" t="s">
        <v>35</v>
      </c>
      <c r="J39" s="77"/>
    </row>
    <row r="40" spans="1:10" ht="130" customHeight="1" x14ac:dyDescent="0.15">
      <c r="A40" s="20" t="str">
        <f>'Beoordelen kwaliteit'!A100</f>
        <v>Zie "Bijlage 7 Kwaliteit"</v>
      </c>
      <c r="B40" s="7"/>
      <c r="C40" s="69" t="s">
        <v>0</v>
      </c>
      <c r="D40" s="70"/>
      <c r="E40" s="16"/>
      <c r="F40" s="71" t="s">
        <v>0</v>
      </c>
      <c r="G40" s="72"/>
      <c r="H40" s="16"/>
      <c r="I40" s="71" t="s">
        <v>0</v>
      </c>
      <c r="J40" s="72"/>
    </row>
    <row r="41" spans="1:10" ht="20" customHeight="1" x14ac:dyDescent="0.15">
      <c r="A41" s="19" t="str">
        <f>'Beoordelen kwaliteit'!A105</f>
        <v>Sub 3</v>
      </c>
      <c r="B41" s="7"/>
      <c r="C41" s="76" t="s">
        <v>35</v>
      </c>
      <c r="D41" s="77"/>
      <c r="E41" s="16"/>
      <c r="F41" s="76" t="s">
        <v>35</v>
      </c>
      <c r="G41" s="77"/>
      <c r="H41" s="16"/>
      <c r="I41" s="76" t="s">
        <v>35</v>
      </c>
      <c r="J41" s="77"/>
    </row>
    <row r="42" spans="1:10" ht="130" customHeight="1" x14ac:dyDescent="0.15">
      <c r="A42" s="20" t="str">
        <f>'Beoordelen kwaliteit'!A106</f>
        <v>Zie "Bijlage 7 Kwaliteit"</v>
      </c>
      <c r="B42" s="7"/>
      <c r="C42" s="75" t="s">
        <v>0</v>
      </c>
      <c r="D42" s="72"/>
      <c r="E42" s="16"/>
      <c r="F42" s="71" t="s">
        <v>0</v>
      </c>
      <c r="G42" s="72"/>
      <c r="H42" s="16"/>
      <c r="I42" s="71" t="s">
        <v>0</v>
      </c>
      <c r="J42" s="72"/>
    </row>
    <row r="43" spans="1:10" ht="20" customHeight="1" x14ac:dyDescent="0.15">
      <c r="A43" s="19" t="str">
        <f>'Beoordelen kwaliteit'!A111</f>
        <v>Sub 4</v>
      </c>
      <c r="B43" s="7"/>
      <c r="C43" s="76" t="s">
        <v>35</v>
      </c>
      <c r="D43" s="77"/>
      <c r="E43" s="16"/>
      <c r="F43" s="76" t="s">
        <v>35</v>
      </c>
      <c r="G43" s="77"/>
      <c r="H43" s="16"/>
      <c r="I43" s="76" t="s">
        <v>35</v>
      </c>
      <c r="J43" s="77"/>
    </row>
    <row r="44" spans="1:10" ht="130" customHeight="1" x14ac:dyDescent="0.15">
      <c r="A44" s="20" t="str">
        <f>'Beoordelen kwaliteit'!A112</f>
        <v>Zie "Bijlage 7 Kwaliteit"</v>
      </c>
      <c r="B44" s="7"/>
      <c r="C44" s="69" t="s">
        <v>0</v>
      </c>
      <c r="D44" s="70"/>
      <c r="E44" s="16"/>
      <c r="F44" s="71" t="s">
        <v>0</v>
      </c>
      <c r="G44" s="72"/>
      <c r="H44" s="16"/>
      <c r="I44" s="71" t="s">
        <v>0</v>
      </c>
      <c r="J44" s="72"/>
    </row>
    <row r="45" spans="1:10" ht="40" customHeight="1" x14ac:dyDescent="0.15">
      <c r="A45" s="51" t="str">
        <f>'Beoordelen kwaliteit'!A117</f>
        <v>Scenario 7: Af-transport vanuit de milieustraat.</v>
      </c>
      <c r="B45" s="52"/>
      <c r="C45" s="73"/>
      <c r="D45" s="74"/>
      <c r="E45" s="1"/>
      <c r="F45" s="73"/>
      <c r="G45" s="74"/>
      <c r="H45" s="1"/>
      <c r="I45" s="73"/>
      <c r="J45" s="74"/>
    </row>
    <row r="46" spans="1:10" ht="20" customHeight="1" x14ac:dyDescent="0.15">
      <c r="A46" s="19" t="str">
        <f>'Beoordelen kwaliteit'!A118</f>
        <v>Sub 1</v>
      </c>
      <c r="B46" s="7"/>
      <c r="C46" s="76" t="s">
        <v>35</v>
      </c>
      <c r="D46" s="77"/>
      <c r="E46" s="16"/>
      <c r="F46" s="76" t="s">
        <v>35</v>
      </c>
      <c r="G46" s="77"/>
      <c r="H46" s="16"/>
      <c r="I46" s="76" t="s">
        <v>35</v>
      </c>
      <c r="J46" s="77"/>
    </row>
    <row r="47" spans="1:10" ht="130" customHeight="1" x14ac:dyDescent="0.15">
      <c r="A47" s="20" t="str">
        <f>'Beoordelen kwaliteit'!A119</f>
        <v>Zie "Bijlage 7 Kwaliteit"</v>
      </c>
      <c r="B47" s="7"/>
      <c r="C47" s="75" t="s">
        <v>0</v>
      </c>
      <c r="D47" s="72"/>
      <c r="E47" s="16"/>
      <c r="F47" s="71" t="s">
        <v>0</v>
      </c>
      <c r="G47" s="72"/>
      <c r="H47" s="16"/>
      <c r="I47" s="71" t="s">
        <v>0</v>
      </c>
      <c r="J47" s="72"/>
    </row>
    <row r="48" spans="1:10" ht="40" customHeight="1" x14ac:dyDescent="0.15">
      <c r="A48" s="51" t="str">
        <f>'Beoordelen kwaliteit'!A124</f>
        <v>Scenario 8: Klantinzicht binnen de aangeboden oplossing</v>
      </c>
      <c r="B48" s="52"/>
      <c r="C48" s="73"/>
      <c r="D48" s="74"/>
      <c r="E48" s="1"/>
      <c r="F48" s="73"/>
      <c r="G48" s="74"/>
      <c r="H48" s="1"/>
      <c r="I48" s="73"/>
      <c r="J48" s="74"/>
    </row>
    <row r="49" spans="1:10" ht="20" customHeight="1" x14ac:dyDescent="0.15">
      <c r="A49" s="19" t="str">
        <f>'Beoordelen kwaliteit'!A125</f>
        <v>Sub 1</v>
      </c>
      <c r="B49" s="7"/>
      <c r="C49" s="76" t="s">
        <v>35</v>
      </c>
      <c r="D49" s="77"/>
      <c r="E49" s="16"/>
      <c r="F49" s="76" t="s">
        <v>35</v>
      </c>
      <c r="G49" s="77"/>
      <c r="H49" s="16"/>
      <c r="I49" s="76" t="s">
        <v>35</v>
      </c>
      <c r="J49" s="77"/>
    </row>
    <row r="50" spans="1:10" ht="130" customHeight="1" x14ac:dyDescent="0.15">
      <c r="A50" s="20" t="str">
        <f>'Beoordelen kwaliteit'!A126</f>
        <v>Zie "Bijlage 7 Kwaliteit"</v>
      </c>
      <c r="B50" s="7"/>
      <c r="C50" s="75" t="s">
        <v>0</v>
      </c>
      <c r="D50" s="72"/>
      <c r="E50" s="16"/>
      <c r="F50" s="71" t="s">
        <v>0</v>
      </c>
      <c r="G50" s="72"/>
      <c r="H50" s="16"/>
      <c r="I50" s="71" t="s">
        <v>0</v>
      </c>
      <c r="J50" s="72"/>
    </row>
    <row r="51" spans="1:10" ht="40" customHeight="1" x14ac:dyDescent="0.15">
      <c r="A51" s="51" t="str">
        <f>'Beoordelen kwaliteit'!A131</f>
        <v>Scenario 9: Handmatige orders en illegaal afval.</v>
      </c>
      <c r="B51" s="52"/>
      <c r="C51" s="73"/>
      <c r="D51" s="74"/>
      <c r="E51" s="1"/>
      <c r="F51" s="73"/>
      <c r="G51" s="74"/>
      <c r="H51" s="1"/>
      <c r="I51" s="73"/>
      <c r="J51" s="74"/>
    </row>
    <row r="52" spans="1:10" ht="20" customHeight="1" x14ac:dyDescent="0.15">
      <c r="A52" s="19" t="str">
        <f>'Beoordelen kwaliteit'!A132</f>
        <v>Sub 1</v>
      </c>
      <c r="B52" s="7"/>
      <c r="C52" s="76" t="s">
        <v>35</v>
      </c>
      <c r="D52" s="77"/>
      <c r="E52" s="16"/>
      <c r="F52" s="76" t="s">
        <v>35</v>
      </c>
      <c r="G52" s="77"/>
      <c r="H52" s="16"/>
      <c r="I52" s="76" t="s">
        <v>35</v>
      </c>
      <c r="J52" s="77"/>
    </row>
    <row r="53" spans="1:10" ht="130" customHeight="1" x14ac:dyDescent="0.15">
      <c r="A53" s="20" t="str">
        <f>'Beoordelen kwaliteit'!A133</f>
        <v>Zie "Bijlage 7 Kwaliteit"</v>
      </c>
      <c r="B53" s="7"/>
      <c r="C53" s="75" t="s">
        <v>0</v>
      </c>
      <c r="D53" s="72"/>
      <c r="E53" s="16"/>
      <c r="F53" s="71" t="s">
        <v>0</v>
      </c>
      <c r="G53" s="72"/>
      <c r="H53" s="16"/>
      <c r="I53" s="71" t="s">
        <v>0</v>
      </c>
      <c r="J53" s="72"/>
    </row>
    <row r="54" spans="1:10" ht="20" customHeight="1" x14ac:dyDescent="0.15">
      <c r="A54" s="19" t="str">
        <f>'Beoordelen kwaliteit'!A138</f>
        <v>Sub 2</v>
      </c>
      <c r="B54" s="7"/>
      <c r="C54" s="76" t="s">
        <v>35</v>
      </c>
      <c r="D54" s="77"/>
      <c r="E54" s="16"/>
      <c r="F54" s="76" t="s">
        <v>35</v>
      </c>
      <c r="G54" s="77"/>
      <c r="H54" s="16"/>
      <c r="I54" s="76" t="s">
        <v>35</v>
      </c>
      <c r="J54" s="77"/>
    </row>
    <row r="55" spans="1:10" ht="130" customHeight="1" x14ac:dyDescent="0.15">
      <c r="A55" s="20" t="str">
        <f>'Beoordelen kwaliteit'!A139</f>
        <v>Zie "Bijlage 7 Kwaliteit"</v>
      </c>
      <c r="B55" s="7"/>
      <c r="C55" s="69" t="s">
        <v>0</v>
      </c>
      <c r="D55" s="70"/>
      <c r="E55" s="16"/>
      <c r="F55" s="71" t="s">
        <v>0</v>
      </c>
      <c r="G55" s="72"/>
      <c r="H55" s="16"/>
      <c r="I55" s="71" t="s">
        <v>0</v>
      </c>
      <c r="J55" s="72"/>
    </row>
    <row r="56" spans="1:10" ht="40" customHeight="1" x14ac:dyDescent="0.15">
      <c r="A56" s="51" t="str">
        <f>'Beoordelen kwaliteit'!A144</f>
        <v>Scenario 10: Verwerking BAG-import (basisregistratie adressen en gebouwen) bestaande uit BAG Extract Xml-bestanden.</v>
      </c>
      <c r="B56" s="52"/>
      <c r="C56" s="73"/>
      <c r="D56" s="74"/>
      <c r="E56" s="1"/>
      <c r="F56" s="73"/>
      <c r="G56" s="74"/>
      <c r="H56" s="1"/>
      <c r="I56" s="73"/>
      <c r="J56" s="74"/>
    </row>
    <row r="57" spans="1:10" ht="20" customHeight="1" x14ac:dyDescent="0.15">
      <c r="A57" s="19" t="str">
        <f>'Beoordelen kwaliteit'!A145</f>
        <v>Sub 1</v>
      </c>
      <c r="B57" s="7"/>
      <c r="C57" s="76" t="s">
        <v>35</v>
      </c>
      <c r="D57" s="77"/>
      <c r="E57" s="16"/>
      <c r="F57" s="76" t="s">
        <v>35</v>
      </c>
      <c r="G57" s="77"/>
      <c r="H57" s="16"/>
      <c r="I57" s="76" t="s">
        <v>35</v>
      </c>
      <c r="J57" s="77"/>
    </row>
    <row r="58" spans="1:10" ht="130" customHeight="1" x14ac:dyDescent="0.15">
      <c r="A58" s="20" t="str">
        <f>'Beoordelen kwaliteit'!A146</f>
        <v>Zie "Bijlage 7 Kwaliteit"</v>
      </c>
      <c r="B58" s="7"/>
      <c r="C58" s="75" t="s">
        <v>0</v>
      </c>
      <c r="D58" s="72"/>
      <c r="E58" s="16"/>
      <c r="F58" s="71" t="s">
        <v>0</v>
      </c>
      <c r="G58" s="72"/>
      <c r="H58" s="16"/>
      <c r="I58" s="71" t="s">
        <v>0</v>
      </c>
      <c r="J58" s="72"/>
    </row>
    <row r="59" spans="1:10" ht="20" customHeight="1" x14ac:dyDescent="0.15">
      <c r="A59" s="19" t="str">
        <f>'Beoordelen kwaliteit'!A151</f>
        <v>Sub 2</v>
      </c>
      <c r="B59" s="7"/>
      <c r="C59" s="76" t="s">
        <v>35</v>
      </c>
      <c r="D59" s="77"/>
      <c r="E59" s="16"/>
      <c r="F59" s="76" t="s">
        <v>35</v>
      </c>
      <c r="G59" s="77"/>
      <c r="H59" s="16"/>
      <c r="I59" s="76" t="s">
        <v>35</v>
      </c>
      <c r="J59" s="77"/>
    </row>
    <row r="60" spans="1:10" ht="130" customHeight="1" x14ac:dyDescent="0.15">
      <c r="A60" s="20" t="str">
        <f>'Beoordelen kwaliteit'!A152</f>
        <v>Zie "Bijlage 7 Kwaliteit"</v>
      </c>
      <c r="B60" s="7"/>
      <c r="C60" s="69" t="s">
        <v>0</v>
      </c>
      <c r="D60" s="70"/>
      <c r="E60" s="16"/>
      <c r="F60" s="71" t="s">
        <v>0</v>
      </c>
      <c r="G60" s="72"/>
      <c r="H60" s="16"/>
      <c r="I60" s="71" t="s">
        <v>0</v>
      </c>
      <c r="J60" s="72"/>
    </row>
    <row r="61" spans="1:10" ht="40" customHeight="1" x14ac:dyDescent="0.15">
      <c r="A61" s="51" t="str">
        <f>'Beoordelen kwaliteit'!A157</f>
        <v>Scenario 11: Afvalinzameling appartementencomplex met inpandige container(s).</v>
      </c>
      <c r="B61" s="52"/>
      <c r="C61" s="73"/>
      <c r="D61" s="74"/>
      <c r="E61" s="1"/>
      <c r="F61" s="73"/>
      <c r="G61" s="74"/>
      <c r="H61" s="1"/>
      <c r="I61" s="73"/>
      <c r="J61" s="74"/>
    </row>
    <row r="62" spans="1:10" ht="20" customHeight="1" x14ac:dyDescent="0.15">
      <c r="A62" s="19" t="str">
        <f>'Beoordelen kwaliteit'!A158</f>
        <v>Sub 1</v>
      </c>
      <c r="B62" s="7"/>
      <c r="C62" s="76" t="s">
        <v>35</v>
      </c>
      <c r="D62" s="77"/>
      <c r="E62" s="16"/>
      <c r="F62" s="76" t="s">
        <v>35</v>
      </c>
      <c r="G62" s="77"/>
      <c r="H62" s="16"/>
      <c r="I62" s="76" t="s">
        <v>35</v>
      </c>
      <c r="J62" s="77"/>
    </row>
    <row r="63" spans="1:10" ht="130" customHeight="1" x14ac:dyDescent="0.15">
      <c r="A63" s="20" t="str">
        <f>'Beoordelen kwaliteit'!A159</f>
        <v>Zie "Bijlage 7 Kwaliteit"</v>
      </c>
      <c r="B63" s="7"/>
      <c r="C63" s="75" t="s">
        <v>0</v>
      </c>
      <c r="D63" s="72"/>
      <c r="E63" s="16"/>
      <c r="F63" s="71" t="s">
        <v>0</v>
      </c>
      <c r="G63" s="72"/>
      <c r="H63" s="16"/>
      <c r="I63" s="71" t="s">
        <v>0</v>
      </c>
      <c r="J63" s="72"/>
    </row>
  </sheetData>
  <sheetProtection algorithmName="SHA-512" hashValue="eunJLjZKyvQ3mjTE1v/c62875/8Y76UAMR9p6EoKqbzqcj5H77DnPQk9KGmkbt56sQgwHfHRnaDxNafYlkMC4Q==" saltValue="g1jNBvaEwGpNlGDTW2hanQ==" spinCount="100000" sheet="1" objects="1" scenarios="1"/>
  <mergeCells count="189">
    <mergeCell ref="C61:D61"/>
    <mergeCell ref="F61:G61"/>
    <mergeCell ref="I61:J61"/>
    <mergeCell ref="C62:D62"/>
    <mergeCell ref="F62:G62"/>
    <mergeCell ref="I62:J62"/>
    <mergeCell ref="C63:D63"/>
    <mergeCell ref="F63:G63"/>
    <mergeCell ref="I63:J63"/>
    <mergeCell ref="I6:J6"/>
    <mergeCell ref="F4:G4"/>
    <mergeCell ref="F6:G6"/>
    <mergeCell ref="C11:D11"/>
    <mergeCell ref="F11:G11"/>
    <mergeCell ref="I11:J11"/>
    <mergeCell ref="I7:J7"/>
    <mergeCell ref="C7:D7"/>
    <mergeCell ref="F7:G7"/>
    <mergeCell ref="I10:J10"/>
    <mergeCell ref="I8:J8"/>
    <mergeCell ref="C6:D6"/>
    <mergeCell ref="C8:D8"/>
    <mergeCell ref="F8:G8"/>
    <mergeCell ref="C10:D10"/>
    <mergeCell ref="F10:G10"/>
    <mergeCell ref="I1:J1"/>
    <mergeCell ref="C5:D5"/>
    <mergeCell ref="F5:G5"/>
    <mergeCell ref="I5:J5"/>
    <mergeCell ref="C1:D1"/>
    <mergeCell ref="F1:G1"/>
    <mergeCell ref="C2:D2"/>
    <mergeCell ref="F2:G2"/>
    <mergeCell ref="I2:J2"/>
    <mergeCell ref="C4:D4"/>
    <mergeCell ref="I4:J4"/>
    <mergeCell ref="C17:D17"/>
    <mergeCell ref="F17:G17"/>
    <mergeCell ref="I17:J17"/>
    <mergeCell ref="C18:D18"/>
    <mergeCell ref="F18:G18"/>
    <mergeCell ref="I18:J18"/>
    <mergeCell ref="C9:D9"/>
    <mergeCell ref="F9:G9"/>
    <mergeCell ref="I9:J9"/>
    <mergeCell ref="C16:D16"/>
    <mergeCell ref="F16:G16"/>
    <mergeCell ref="I16:J16"/>
    <mergeCell ref="C14:D14"/>
    <mergeCell ref="F14:G14"/>
    <mergeCell ref="I14:J14"/>
    <mergeCell ref="C12:D12"/>
    <mergeCell ref="F12:G12"/>
    <mergeCell ref="I12:J12"/>
    <mergeCell ref="C13:D13"/>
    <mergeCell ref="F13:G13"/>
    <mergeCell ref="I13:J13"/>
    <mergeCell ref="C24:D24"/>
    <mergeCell ref="F24:G24"/>
    <mergeCell ref="I24:J24"/>
    <mergeCell ref="C25:D25"/>
    <mergeCell ref="F25:G25"/>
    <mergeCell ref="I25:J25"/>
    <mergeCell ref="C19:D19"/>
    <mergeCell ref="F19:G19"/>
    <mergeCell ref="I19:J19"/>
    <mergeCell ref="C23:D23"/>
    <mergeCell ref="F23:G23"/>
    <mergeCell ref="I23:J23"/>
    <mergeCell ref="I22:J22"/>
    <mergeCell ref="F22:G22"/>
    <mergeCell ref="C22:D22"/>
    <mergeCell ref="C20:D20"/>
    <mergeCell ref="F20:G20"/>
    <mergeCell ref="I20:J20"/>
    <mergeCell ref="C21:D21"/>
    <mergeCell ref="F21:G21"/>
    <mergeCell ref="I21:J21"/>
    <mergeCell ref="C29:D29"/>
    <mergeCell ref="F29:G29"/>
    <mergeCell ref="I29:J29"/>
    <mergeCell ref="C30:D30"/>
    <mergeCell ref="F30:G30"/>
    <mergeCell ref="I30:J30"/>
    <mergeCell ref="C26:D26"/>
    <mergeCell ref="F26:G26"/>
    <mergeCell ref="I26:J26"/>
    <mergeCell ref="C28:D28"/>
    <mergeCell ref="F28:G28"/>
    <mergeCell ref="I28:J28"/>
    <mergeCell ref="I27:J27"/>
    <mergeCell ref="F27:G27"/>
    <mergeCell ref="C27:D27"/>
    <mergeCell ref="C33:D33"/>
    <mergeCell ref="F33:G33"/>
    <mergeCell ref="I33:J33"/>
    <mergeCell ref="C34:D34"/>
    <mergeCell ref="F34:G34"/>
    <mergeCell ref="I34:J34"/>
    <mergeCell ref="C31:D31"/>
    <mergeCell ref="F31:G31"/>
    <mergeCell ref="I31:J31"/>
    <mergeCell ref="C32:D32"/>
    <mergeCell ref="F32:G32"/>
    <mergeCell ref="I32:J32"/>
    <mergeCell ref="C38:D38"/>
    <mergeCell ref="F38:G38"/>
    <mergeCell ref="I38:J38"/>
    <mergeCell ref="C39:D39"/>
    <mergeCell ref="F39:G39"/>
    <mergeCell ref="I39:J39"/>
    <mergeCell ref="C35:D35"/>
    <mergeCell ref="F35:G35"/>
    <mergeCell ref="I35:J35"/>
    <mergeCell ref="C37:D37"/>
    <mergeCell ref="F37:G37"/>
    <mergeCell ref="I37:J37"/>
    <mergeCell ref="I36:J36"/>
    <mergeCell ref="F36:G36"/>
    <mergeCell ref="C36:D36"/>
    <mergeCell ref="C42:D42"/>
    <mergeCell ref="F42:G42"/>
    <mergeCell ref="I42:J42"/>
    <mergeCell ref="C43:D43"/>
    <mergeCell ref="F43:G43"/>
    <mergeCell ref="I43:J43"/>
    <mergeCell ref="C40:D40"/>
    <mergeCell ref="F40:G40"/>
    <mergeCell ref="I40:J40"/>
    <mergeCell ref="C41:D41"/>
    <mergeCell ref="F41:G41"/>
    <mergeCell ref="I41:J41"/>
    <mergeCell ref="C44:D44"/>
    <mergeCell ref="F44:G44"/>
    <mergeCell ref="I44:J44"/>
    <mergeCell ref="C46:D46"/>
    <mergeCell ref="F46:G46"/>
    <mergeCell ref="I46:J46"/>
    <mergeCell ref="I45:J45"/>
    <mergeCell ref="F45:G45"/>
    <mergeCell ref="C45:D45"/>
    <mergeCell ref="C50:D50"/>
    <mergeCell ref="F50:G50"/>
    <mergeCell ref="I50:J50"/>
    <mergeCell ref="C52:D52"/>
    <mergeCell ref="F52:G52"/>
    <mergeCell ref="I52:J52"/>
    <mergeCell ref="C47:D47"/>
    <mergeCell ref="F47:G47"/>
    <mergeCell ref="I47:J47"/>
    <mergeCell ref="C49:D49"/>
    <mergeCell ref="F49:G49"/>
    <mergeCell ref="I49:J49"/>
    <mergeCell ref="F48:G48"/>
    <mergeCell ref="C48:D48"/>
    <mergeCell ref="I55:J55"/>
    <mergeCell ref="C57:D57"/>
    <mergeCell ref="F57:G57"/>
    <mergeCell ref="I57:J57"/>
    <mergeCell ref="C53:D53"/>
    <mergeCell ref="F53:G53"/>
    <mergeCell ref="I53:J53"/>
    <mergeCell ref="C54:D54"/>
    <mergeCell ref="F54:G54"/>
    <mergeCell ref="I54:J54"/>
    <mergeCell ref="C60:D60"/>
    <mergeCell ref="F60:G60"/>
    <mergeCell ref="I60:J60"/>
    <mergeCell ref="C3:D3"/>
    <mergeCell ref="F3:G3"/>
    <mergeCell ref="I3:J3"/>
    <mergeCell ref="I15:J15"/>
    <mergeCell ref="F15:G15"/>
    <mergeCell ref="C15:D15"/>
    <mergeCell ref="I56:J56"/>
    <mergeCell ref="F56:G56"/>
    <mergeCell ref="C56:D56"/>
    <mergeCell ref="I51:J51"/>
    <mergeCell ref="F51:G51"/>
    <mergeCell ref="C51:D51"/>
    <mergeCell ref="I48:J48"/>
    <mergeCell ref="C58:D58"/>
    <mergeCell ref="F58:G58"/>
    <mergeCell ref="I58:J58"/>
    <mergeCell ref="C59:D59"/>
    <mergeCell ref="F59:G59"/>
    <mergeCell ref="I59:J59"/>
    <mergeCell ref="C55:D55"/>
    <mergeCell ref="F55:G55"/>
  </mergeCells>
  <dataValidations count="1">
    <dataValidation type="list" errorStyle="warning" allowBlank="1" showErrorMessage="1" error="Voer juiste waarde in. " sqref="C6 F6 I6 I9 C9 C4 C11 F11 I11 C13 F13 I13 I4 F4 F9 C18 F18 I18 C16 I16 F16 C25 F25 I25 C23 I23 F23 C30 F30 I30 C28 I28 F28 C34 F34 I34 C32 I32 F32 C39 F39 I39 C37 I37 F37 C43 F43 I43 C41 I41 F41 C46 I46 F46 C49 I49 F49 C54 F54 I54 C52 I52 F52 C59 F59 I59 C57 I57 F57 C20 F20 I20 C62 I62 F62" xr:uid="{71725A7B-15B2-4D4E-864C-86FD10B176D5}">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3"/>
  <sheetViews>
    <sheetView showGridLines="0" zoomScaleNormal="100" zoomScalePageLayoutView="85" workbookViewId="0">
      <pane ySplit="1" topLeftCell="A2" activePane="bottomLeft" state="frozen"/>
      <selection activeCell="L5" sqref="L5"/>
      <selection pane="bottomLeft" activeCell="A8" sqref="A8:XFD8"/>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69" customHeight="1" x14ac:dyDescent="0.2">
      <c r="A1" s="18" t="s">
        <v>30</v>
      </c>
      <c r="B1" s="9"/>
      <c r="C1" s="84" t="str">
        <f>'Directielid Bedrijfsvoering'!C1</f>
        <v>Inschrijver 1</v>
      </c>
      <c r="D1" s="85"/>
      <c r="E1" s="9"/>
      <c r="F1" s="84" t="str">
        <f>'Directielid Bedrijfsvoering'!F1</f>
        <v>Inschrijver 2</v>
      </c>
      <c r="G1" s="85"/>
      <c r="H1" s="9"/>
      <c r="I1" s="84" t="str">
        <f>'Directielid Bedrijfsvoering'!I1</f>
        <v>Inschrijver 3</v>
      </c>
      <c r="J1" s="85"/>
      <c r="K1" s="3"/>
    </row>
    <row r="2" spans="1:11" ht="40" customHeight="1" x14ac:dyDescent="0.15">
      <c r="A2" s="28" t="s">
        <v>14</v>
      </c>
      <c r="B2" s="6"/>
      <c r="C2" s="81" t="s">
        <v>2</v>
      </c>
      <c r="D2" s="82"/>
      <c r="E2" s="6"/>
      <c r="F2" s="83" t="s">
        <v>2</v>
      </c>
      <c r="G2" s="82"/>
      <c r="H2" s="6"/>
      <c r="I2" s="83" t="s">
        <v>2</v>
      </c>
      <c r="J2" s="82"/>
    </row>
    <row r="3" spans="1:11" ht="40" customHeight="1" x14ac:dyDescent="0.15">
      <c r="A3" s="51" t="str">
        <f>'Beoordelen kwaliteit'!A3</f>
        <v>Scenario 1: Aanmaken DVO's en rechtmatigheden.</v>
      </c>
      <c r="B3" s="52"/>
      <c r="C3" s="73"/>
      <c r="D3" s="74"/>
      <c r="E3" s="1"/>
      <c r="F3" s="73"/>
      <c r="G3" s="74"/>
      <c r="H3" s="1"/>
      <c r="I3" s="73"/>
      <c r="J3" s="74"/>
    </row>
    <row r="4" spans="1:11" ht="20" customHeight="1" x14ac:dyDescent="0.15">
      <c r="A4" s="19" t="str">
        <f>'Beoordelen kwaliteit'!A4</f>
        <v>Sub 1</v>
      </c>
      <c r="B4" s="7"/>
      <c r="C4" s="76" t="s">
        <v>35</v>
      </c>
      <c r="D4" s="77"/>
      <c r="E4" s="16"/>
      <c r="F4" s="76" t="s">
        <v>35</v>
      </c>
      <c r="G4" s="77"/>
      <c r="H4" s="16"/>
      <c r="I4" s="76" t="s">
        <v>35</v>
      </c>
      <c r="J4" s="77"/>
    </row>
    <row r="5" spans="1:11" ht="130" customHeight="1" x14ac:dyDescent="0.15">
      <c r="A5" s="20" t="str">
        <f>'Beoordelen kwaliteit'!A5</f>
        <v>Zie "Bijlage 7 Kwaliteit"</v>
      </c>
      <c r="B5" s="7"/>
      <c r="C5" s="75" t="s">
        <v>0</v>
      </c>
      <c r="D5" s="72"/>
      <c r="E5" s="16"/>
      <c r="F5" s="71" t="s">
        <v>0</v>
      </c>
      <c r="G5" s="72"/>
      <c r="H5" s="16"/>
      <c r="I5" s="71" t="s">
        <v>0</v>
      </c>
      <c r="J5" s="72"/>
    </row>
    <row r="6" spans="1:11" ht="20" customHeight="1" x14ac:dyDescent="0.15">
      <c r="A6" s="19" t="str">
        <f>'Beoordelen kwaliteit'!A10</f>
        <v>Sub 2</v>
      </c>
      <c r="B6" s="7"/>
      <c r="C6" s="76" t="s">
        <v>35</v>
      </c>
      <c r="D6" s="77"/>
      <c r="E6" s="16"/>
      <c r="F6" s="76" t="s">
        <v>35</v>
      </c>
      <c r="G6" s="77"/>
      <c r="H6" s="16"/>
      <c r="I6" s="76" t="s">
        <v>35</v>
      </c>
      <c r="J6" s="77"/>
    </row>
    <row r="7" spans="1:11" ht="130" customHeight="1" x14ac:dyDescent="0.15">
      <c r="A7" s="20" t="str">
        <f>'Beoordelen kwaliteit'!A30</f>
        <v>Zie "Bijlage 7 Kwaliteit"</v>
      </c>
      <c r="B7" s="7"/>
      <c r="C7" s="69" t="s">
        <v>0</v>
      </c>
      <c r="D7" s="70"/>
      <c r="E7" s="16"/>
      <c r="F7" s="71" t="s">
        <v>0</v>
      </c>
      <c r="G7" s="72"/>
      <c r="H7" s="16"/>
      <c r="I7" s="71" t="s">
        <v>0</v>
      </c>
      <c r="J7" s="72"/>
    </row>
    <row r="8" spans="1:11" ht="40" customHeight="1" x14ac:dyDescent="0.15">
      <c r="A8" s="51" t="str">
        <f>'Beoordelen kwaliteit'!A16</f>
        <v>Scenario 2: Huis aan huis inzameling, creëren nieuwe (statische) route.</v>
      </c>
      <c r="B8" s="52"/>
      <c r="C8" s="73"/>
      <c r="D8" s="74"/>
      <c r="E8" s="1"/>
      <c r="F8" s="73"/>
      <c r="G8" s="74"/>
      <c r="H8" s="1"/>
      <c r="I8" s="73"/>
      <c r="J8" s="74"/>
    </row>
    <row r="9" spans="1:11" ht="20" customHeight="1" x14ac:dyDescent="0.15">
      <c r="A9" s="19" t="str">
        <f>'Beoordelen kwaliteit'!A17</f>
        <v>Sub 1</v>
      </c>
      <c r="B9" s="7"/>
      <c r="C9" s="76" t="s">
        <v>35</v>
      </c>
      <c r="D9" s="77"/>
      <c r="E9" s="16"/>
      <c r="F9" s="76" t="s">
        <v>35</v>
      </c>
      <c r="G9" s="77"/>
      <c r="H9" s="16"/>
      <c r="I9" s="76" t="s">
        <v>35</v>
      </c>
      <c r="J9" s="77"/>
    </row>
    <row r="10" spans="1:11" ht="130" customHeight="1" x14ac:dyDescent="0.15">
      <c r="A10" s="20" t="str">
        <f>'Beoordelen kwaliteit'!A18</f>
        <v>Zie "Bijlage 7 Kwaliteit"</v>
      </c>
      <c r="B10" s="7"/>
      <c r="C10" s="69" t="s">
        <v>0</v>
      </c>
      <c r="D10" s="70"/>
      <c r="E10" s="16"/>
      <c r="F10" s="71" t="s">
        <v>0</v>
      </c>
      <c r="G10" s="72"/>
      <c r="H10" s="16"/>
      <c r="I10" s="71" t="s">
        <v>0</v>
      </c>
      <c r="J10" s="72"/>
    </row>
    <row r="11" spans="1:11" ht="20" customHeight="1" x14ac:dyDescent="0.15">
      <c r="A11" s="19" t="str">
        <f>'Beoordelen kwaliteit'!A23</f>
        <v>Sub 2</v>
      </c>
      <c r="B11" s="7"/>
      <c r="C11" s="76" t="s">
        <v>35</v>
      </c>
      <c r="D11" s="77"/>
      <c r="E11" s="16"/>
      <c r="F11" s="76" t="s">
        <v>35</v>
      </c>
      <c r="G11" s="77"/>
      <c r="H11" s="16"/>
      <c r="I11" s="76" t="s">
        <v>35</v>
      </c>
      <c r="J11" s="77"/>
    </row>
    <row r="12" spans="1:11" ht="130" customHeight="1" x14ac:dyDescent="0.15">
      <c r="A12" s="20" t="str">
        <f>'Beoordelen kwaliteit'!A24</f>
        <v>Zie "Bijlage 7 Kwaliteit"</v>
      </c>
      <c r="B12" s="7"/>
      <c r="C12" s="69" t="s">
        <v>0</v>
      </c>
      <c r="D12" s="70"/>
      <c r="E12" s="16"/>
      <c r="F12" s="71" t="s">
        <v>0</v>
      </c>
      <c r="G12" s="72"/>
      <c r="H12" s="16"/>
      <c r="I12" s="71" t="s">
        <v>0</v>
      </c>
      <c r="J12" s="72"/>
    </row>
    <row r="13" spans="1:11" ht="20" customHeight="1" x14ac:dyDescent="0.15">
      <c r="A13" s="19" t="str">
        <f>'Beoordelen kwaliteit'!A29</f>
        <v>Sub 3</v>
      </c>
      <c r="B13" s="7"/>
      <c r="C13" s="76" t="s">
        <v>35</v>
      </c>
      <c r="D13" s="77"/>
      <c r="E13" s="16"/>
      <c r="F13" s="76" t="s">
        <v>35</v>
      </c>
      <c r="G13" s="77"/>
      <c r="H13" s="16"/>
      <c r="I13" s="76" t="s">
        <v>35</v>
      </c>
      <c r="J13" s="77"/>
    </row>
    <row r="14" spans="1:11" ht="130" customHeight="1" x14ac:dyDescent="0.15">
      <c r="A14" s="20" t="str">
        <f>'Beoordelen kwaliteit'!A69</f>
        <v>Zie "Bijlage 7 Kwaliteit"</v>
      </c>
      <c r="B14" s="7"/>
      <c r="C14" s="69" t="s">
        <v>0</v>
      </c>
      <c r="D14" s="70"/>
      <c r="E14" s="16"/>
      <c r="F14" s="71" t="s">
        <v>0</v>
      </c>
      <c r="G14" s="72"/>
      <c r="H14" s="16"/>
      <c r="I14" s="71" t="s">
        <v>0</v>
      </c>
      <c r="J14" s="72"/>
    </row>
    <row r="15" spans="1:11" ht="40" customHeight="1" x14ac:dyDescent="0.15">
      <c r="A15" s="51" t="str">
        <f>'Beoordelen kwaliteit'!A35</f>
        <v>Scenario 3: Huis aan Huis inzameling (HaH), veranderingen op bestaande route en uitvoering.</v>
      </c>
      <c r="B15" s="52"/>
      <c r="C15" s="73"/>
      <c r="D15" s="74"/>
      <c r="E15" s="1"/>
      <c r="F15" s="73"/>
      <c r="G15" s="74"/>
      <c r="H15" s="1"/>
      <c r="I15" s="73"/>
      <c r="J15" s="74"/>
    </row>
    <row r="16" spans="1:11" ht="20" customHeight="1" x14ac:dyDescent="0.15">
      <c r="A16" s="19" t="str">
        <f>'Beoordelen kwaliteit'!A36</f>
        <v>Sub 1</v>
      </c>
      <c r="B16" s="7"/>
      <c r="C16" s="76" t="s">
        <v>35</v>
      </c>
      <c r="D16" s="77"/>
      <c r="E16" s="16"/>
      <c r="F16" s="76" t="s">
        <v>35</v>
      </c>
      <c r="G16" s="77"/>
      <c r="H16" s="16"/>
      <c r="I16" s="76" t="s">
        <v>35</v>
      </c>
      <c r="J16" s="77"/>
    </row>
    <row r="17" spans="1:10" ht="130" customHeight="1" x14ac:dyDescent="0.15">
      <c r="A17" s="20" t="str">
        <f>'Beoordelen kwaliteit'!A37</f>
        <v>Zie "Bijlage 7 Kwaliteit"</v>
      </c>
      <c r="B17" s="7"/>
      <c r="C17" s="75" t="s">
        <v>0</v>
      </c>
      <c r="D17" s="72"/>
      <c r="E17" s="16"/>
      <c r="F17" s="71" t="s">
        <v>0</v>
      </c>
      <c r="G17" s="72"/>
      <c r="H17" s="16"/>
      <c r="I17" s="71" t="s">
        <v>0</v>
      </c>
      <c r="J17" s="72"/>
    </row>
    <row r="18" spans="1:10" ht="20" customHeight="1" x14ac:dyDescent="0.15">
      <c r="A18" s="19" t="str">
        <f>'Beoordelen kwaliteit'!A42</f>
        <v>Sub 2</v>
      </c>
      <c r="B18" s="7"/>
      <c r="C18" s="76" t="s">
        <v>35</v>
      </c>
      <c r="D18" s="77"/>
      <c r="E18" s="16"/>
      <c r="F18" s="76" t="s">
        <v>35</v>
      </c>
      <c r="G18" s="77"/>
      <c r="H18" s="16"/>
      <c r="I18" s="76" t="s">
        <v>35</v>
      </c>
      <c r="J18" s="77"/>
    </row>
    <row r="19" spans="1:10" ht="130" customHeight="1" x14ac:dyDescent="0.15">
      <c r="A19" s="20" t="str">
        <f>'Beoordelen kwaliteit'!A43</f>
        <v>Zie "Bijlage 7 Kwaliteit"</v>
      </c>
      <c r="B19" s="7"/>
      <c r="C19" s="69" t="s">
        <v>0</v>
      </c>
      <c r="D19" s="70"/>
      <c r="E19" s="16"/>
      <c r="F19" s="71" t="s">
        <v>0</v>
      </c>
      <c r="G19" s="72"/>
      <c r="H19" s="16"/>
      <c r="I19" s="71" t="s">
        <v>0</v>
      </c>
      <c r="J19" s="72"/>
    </row>
    <row r="20" spans="1:10" ht="20" customHeight="1" x14ac:dyDescent="0.15">
      <c r="A20" s="19" t="str">
        <f>'Beoordelen kwaliteit'!A48</f>
        <v>Sub 3</v>
      </c>
      <c r="B20" s="7"/>
      <c r="C20" s="76" t="s">
        <v>35</v>
      </c>
      <c r="D20" s="77"/>
      <c r="E20" s="16"/>
      <c r="F20" s="76" t="s">
        <v>35</v>
      </c>
      <c r="G20" s="77"/>
      <c r="H20" s="16"/>
      <c r="I20" s="76" t="s">
        <v>35</v>
      </c>
      <c r="J20" s="77"/>
    </row>
    <row r="21" spans="1:10" ht="130" customHeight="1" x14ac:dyDescent="0.15">
      <c r="A21" s="20" t="str">
        <f>'Beoordelen kwaliteit'!A49</f>
        <v>Zie "Bijlage 7 Kwaliteit"</v>
      </c>
      <c r="B21" s="7"/>
      <c r="C21" s="69" t="s">
        <v>0</v>
      </c>
      <c r="D21" s="70"/>
      <c r="E21" s="16"/>
      <c r="F21" s="71" t="s">
        <v>0</v>
      </c>
      <c r="G21" s="72"/>
      <c r="H21" s="16"/>
      <c r="I21" s="71" t="s">
        <v>0</v>
      </c>
      <c r="J21" s="72"/>
    </row>
    <row r="22" spans="1:10" ht="40" customHeight="1" x14ac:dyDescent="0.15">
      <c r="A22" s="51" t="str">
        <f>'Beoordelen kwaliteit'!A54</f>
        <v>Scenario 4: De chauffeursomgeving en relatie met Back-office Avalex.</v>
      </c>
      <c r="B22" s="52"/>
      <c r="C22" s="73"/>
      <c r="D22" s="74"/>
      <c r="E22" s="1"/>
      <c r="F22" s="73"/>
      <c r="G22" s="74"/>
      <c r="H22" s="1"/>
      <c r="I22" s="73"/>
      <c r="J22" s="74"/>
    </row>
    <row r="23" spans="1:10" ht="20" customHeight="1" x14ac:dyDescent="0.15">
      <c r="A23" s="19" t="str">
        <f>'Beoordelen kwaliteit'!A55</f>
        <v>Sub 1</v>
      </c>
      <c r="B23" s="7"/>
      <c r="C23" s="76" t="s">
        <v>35</v>
      </c>
      <c r="D23" s="77"/>
      <c r="E23" s="16"/>
      <c r="F23" s="76" t="s">
        <v>35</v>
      </c>
      <c r="G23" s="77"/>
      <c r="H23" s="16"/>
      <c r="I23" s="76" t="s">
        <v>35</v>
      </c>
      <c r="J23" s="77"/>
    </row>
    <row r="24" spans="1:10" ht="130" customHeight="1" x14ac:dyDescent="0.15">
      <c r="A24" s="20" t="str">
        <f>'Beoordelen kwaliteit'!A56</f>
        <v>Zie "Bijlage 7 Kwaliteit"</v>
      </c>
      <c r="B24" s="7"/>
      <c r="C24" s="75" t="s">
        <v>0</v>
      </c>
      <c r="D24" s="72"/>
      <c r="E24" s="16"/>
      <c r="F24" s="71" t="s">
        <v>0</v>
      </c>
      <c r="G24" s="72"/>
      <c r="H24" s="16"/>
      <c r="I24" s="71" t="s">
        <v>0</v>
      </c>
      <c r="J24" s="72"/>
    </row>
    <row r="25" spans="1:10" ht="20" customHeight="1" x14ac:dyDescent="0.15">
      <c r="A25" s="19" t="str">
        <f>'Beoordelen kwaliteit'!A61</f>
        <v>Sub 2</v>
      </c>
      <c r="B25" s="7"/>
      <c r="C25" s="76" t="s">
        <v>35</v>
      </c>
      <c r="D25" s="77"/>
      <c r="E25" s="16"/>
      <c r="F25" s="76" t="s">
        <v>35</v>
      </c>
      <c r="G25" s="77"/>
      <c r="H25" s="16"/>
      <c r="I25" s="76" t="s">
        <v>35</v>
      </c>
      <c r="J25" s="77"/>
    </row>
    <row r="26" spans="1:10" ht="130" customHeight="1" x14ac:dyDescent="0.15">
      <c r="A26" s="20" t="str">
        <f>'Beoordelen kwaliteit'!A62</f>
        <v>Zie "Bijlage 7 Kwaliteit"</v>
      </c>
      <c r="B26" s="7"/>
      <c r="C26" s="69" t="s">
        <v>0</v>
      </c>
      <c r="D26" s="70"/>
      <c r="E26" s="16"/>
      <c r="F26" s="71" t="s">
        <v>0</v>
      </c>
      <c r="G26" s="72"/>
      <c r="H26" s="16"/>
      <c r="I26" s="71" t="s">
        <v>0</v>
      </c>
      <c r="J26" s="72"/>
    </row>
    <row r="27" spans="1:10" ht="40" customHeight="1" x14ac:dyDescent="0.15">
      <c r="A27" s="51" t="str">
        <f>'Beoordelen kwaliteit'!A67</f>
        <v>Scenario 5: Beheer en administratie/registratie van minicontainers &amp; passen.</v>
      </c>
      <c r="B27" s="52"/>
      <c r="C27" s="73"/>
      <c r="D27" s="74"/>
      <c r="E27" s="1"/>
      <c r="F27" s="73"/>
      <c r="G27" s="74"/>
      <c r="H27" s="1"/>
      <c r="I27" s="73"/>
      <c r="J27" s="74"/>
    </row>
    <row r="28" spans="1:10" ht="20" customHeight="1" x14ac:dyDescent="0.15">
      <c r="A28" s="19" t="str">
        <f>'Beoordelen kwaliteit'!A68</f>
        <v>Sub 1</v>
      </c>
      <c r="B28" s="7"/>
      <c r="C28" s="76" t="s">
        <v>35</v>
      </c>
      <c r="D28" s="77"/>
      <c r="E28" s="16"/>
      <c r="F28" s="76" t="s">
        <v>35</v>
      </c>
      <c r="G28" s="77"/>
      <c r="H28" s="16"/>
      <c r="I28" s="76" t="s">
        <v>35</v>
      </c>
      <c r="J28" s="77"/>
    </row>
    <row r="29" spans="1:10" ht="130" customHeight="1" x14ac:dyDescent="0.15">
      <c r="A29" s="20" t="str">
        <f>'Beoordelen kwaliteit'!A69</f>
        <v>Zie "Bijlage 7 Kwaliteit"</v>
      </c>
      <c r="B29" s="7"/>
      <c r="C29" s="75" t="s">
        <v>0</v>
      </c>
      <c r="D29" s="72"/>
      <c r="E29" s="16"/>
      <c r="F29" s="71" t="s">
        <v>0</v>
      </c>
      <c r="G29" s="72"/>
      <c r="H29" s="16"/>
      <c r="I29" s="71" t="s">
        <v>0</v>
      </c>
      <c r="J29" s="72"/>
    </row>
    <row r="30" spans="1:10" ht="20" customHeight="1" x14ac:dyDescent="0.15">
      <c r="A30" s="19" t="str">
        <f>'Beoordelen kwaliteit'!A74</f>
        <v>Sub 2</v>
      </c>
      <c r="B30" s="7"/>
      <c r="C30" s="76" t="s">
        <v>35</v>
      </c>
      <c r="D30" s="77"/>
      <c r="E30" s="16"/>
      <c r="F30" s="76" t="s">
        <v>35</v>
      </c>
      <c r="G30" s="77"/>
      <c r="H30" s="16"/>
      <c r="I30" s="76" t="s">
        <v>35</v>
      </c>
      <c r="J30" s="77"/>
    </row>
    <row r="31" spans="1:10" ht="130" customHeight="1" x14ac:dyDescent="0.15">
      <c r="A31" s="20" t="str">
        <f>'Beoordelen kwaliteit'!A75</f>
        <v>Zie "Bijlage 7 Kwaliteit"</v>
      </c>
      <c r="B31" s="7"/>
      <c r="C31" s="69" t="s">
        <v>0</v>
      </c>
      <c r="D31" s="70"/>
      <c r="E31" s="16"/>
      <c r="F31" s="71" t="s">
        <v>0</v>
      </c>
      <c r="G31" s="72"/>
      <c r="H31" s="16"/>
      <c r="I31" s="71" t="s">
        <v>0</v>
      </c>
      <c r="J31" s="72"/>
    </row>
    <row r="32" spans="1:10" ht="20" customHeight="1" x14ac:dyDescent="0.15">
      <c r="A32" s="19" t="str">
        <f>'Beoordelen kwaliteit'!A80</f>
        <v>Sub 3</v>
      </c>
      <c r="B32" s="7"/>
      <c r="C32" s="76" t="s">
        <v>35</v>
      </c>
      <c r="D32" s="77"/>
      <c r="E32" s="16"/>
      <c r="F32" s="76" t="s">
        <v>35</v>
      </c>
      <c r="G32" s="77"/>
      <c r="H32" s="16"/>
      <c r="I32" s="76" t="s">
        <v>35</v>
      </c>
      <c r="J32" s="77"/>
    </row>
    <row r="33" spans="1:10" ht="130" customHeight="1" x14ac:dyDescent="0.15">
      <c r="A33" s="20" t="str">
        <f>'Beoordelen kwaliteit'!A81</f>
        <v>Zie "Bijlage 7 Kwaliteit"</v>
      </c>
      <c r="B33" s="7"/>
      <c r="C33" s="75" t="s">
        <v>0</v>
      </c>
      <c r="D33" s="72"/>
      <c r="E33" s="16"/>
      <c r="F33" s="71" t="s">
        <v>0</v>
      </c>
      <c r="G33" s="72"/>
      <c r="H33" s="16"/>
      <c r="I33" s="71" t="s">
        <v>0</v>
      </c>
      <c r="J33" s="72"/>
    </row>
    <row r="34" spans="1:10" ht="20" customHeight="1" x14ac:dyDescent="0.15">
      <c r="A34" s="19" t="str">
        <f>'Beoordelen kwaliteit'!A86</f>
        <v>Sub 4</v>
      </c>
      <c r="B34" s="7"/>
      <c r="C34" s="76" t="s">
        <v>35</v>
      </c>
      <c r="D34" s="77"/>
      <c r="E34" s="16"/>
      <c r="F34" s="76" t="s">
        <v>35</v>
      </c>
      <c r="G34" s="77"/>
      <c r="H34" s="16"/>
      <c r="I34" s="76" t="s">
        <v>35</v>
      </c>
      <c r="J34" s="77"/>
    </row>
    <row r="35" spans="1:10" ht="130" customHeight="1" x14ac:dyDescent="0.15">
      <c r="A35" s="20" t="str">
        <f>'Beoordelen kwaliteit'!A87</f>
        <v>Zie "Bijlage 7 Kwaliteit"</v>
      </c>
      <c r="B35" s="7"/>
      <c r="C35" s="69" t="s">
        <v>0</v>
      </c>
      <c r="D35" s="70"/>
      <c r="E35" s="16"/>
      <c r="F35" s="71" t="s">
        <v>0</v>
      </c>
      <c r="G35" s="72"/>
      <c r="H35" s="16"/>
      <c r="I35" s="71" t="s">
        <v>0</v>
      </c>
      <c r="J35" s="72"/>
    </row>
    <row r="36" spans="1:10" ht="40" customHeight="1" x14ac:dyDescent="0.15">
      <c r="A36" s="51" t="str">
        <f>'Beoordelen kwaliteit'!A92</f>
        <v>Scenario 6: Bewoner op millieustraat.</v>
      </c>
      <c r="B36" s="52"/>
      <c r="C36" s="73"/>
      <c r="D36" s="74"/>
      <c r="E36" s="1"/>
      <c r="F36" s="73"/>
      <c r="G36" s="74"/>
      <c r="H36" s="1"/>
      <c r="I36" s="73"/>
      <c r="J36" s="74"/>
    </row>
    <row r="37" spans="1:10" ht="20" customHeight="1" x14ac:dyDescent="0.15">
      <c r="A37" s="19" t="str">
        <f>'Beoordelen kwaliteit'!A93</f>
        <v>Sub 1</v>
      </c>
      <c r="B37" s="7"/>
      <c r="C37" s="76" t="s">
        <v>35</v>
      </c>
      <c r="D37" s="77"/>
      <c r="E37" s="16"/>
      <c r="F37" s="76" t="s">
        <v>35</v>
      </c>
      <c r="G37" s="77"/>
      <c r="H37" s="16"/>
      <c r="I37" s="76" t="s">
        <v>35</v>
      </c>
      <c r="J37" s="77"/>
    </row>
    <row r="38" spans="1:10" ht="130" customHeight="1" x14ac:dyDescent="0.15">
      <c r="A38" s="20" t="str">
        <f>'Beoordelen kwaliteit'!A94</f>
        <v>Zie "Bijlage 7 Kwaliteit"</v>
      </c>
      <c r="B38" s="7"/>
      <c r="C38" s="75" t="s">
        <v>0</v>
      </c>
      <c r="D38" s="72"/>
      <c r="E38" s="16"/>
      <c r="F38" s="71" t="s">
        <v>0</v>
      </c>
      <c r="G38" s="72"/>
      <c r="H38" s="16"/>
      <c r="I38" s="71" t="s">
        <v>0</v>
      </c>
      <c r="J38" s="72"/>
    </row>
    <row r="39" spans="1:10" ht="20" customHeight="1" x14ac:dyDescent="0.15">
      <c r="A39" s="19" t="str">
        <f>'Beoordelen kwaliteit'!A99</f>
        <v>Sub 2</v>
      </c>
      <c r="B39" s="7"/>
      <c r="C39" s="76" t="s">
        <v>35</v>
      </c>
      <c r="D39" s="77"/>
      <c r="E39" s="16"/>
      <c r="F39" s="76" t="s">
        <v>35</v>
      </c>
      <c r="G39" s="77"/>
      <c r="H39" s="16"/>
      <c r="I39" s="76" t="s">
        <v>35</v>
      </c>
      <c r="J39" s="77"/>
    </row>
    <row r="40" spans="1:10" ht="130" customHeight="1" x14ac:dyDescent="0.15">
      <c r="A40" s="20" t="str">
        <f>'Beoordelen kwaliteit'!A100</f>
        <v>Zie "Bijlage 7 Kwaliteit"</v>
      </c>
      <c r="B40" s="7"/>
      <c r="C40" s="69" t="s">
        <v>0</v>
      </c>
      <c r="D40" s="70"/>
      <c r="E40" s="16"/>
      <c r="F40" s="71" t="s">
        <v>0</v>
      </c>
      <c r="G40" s="72"/>
      <c r="H40" s="16"/>
      <c r="I40" s="71" t="s">
        <v>0</v>
      </c>
      <c r="J40" s="72"/>
    </row>
    <row r="41" spans="1:10" ht="20" customHeight="1" x14ac:dyDescent="0.15">
      <c r="A41" s="19" t="str">
        <f>'Beoordelen kwaliteit'!A105</f>
        <v>Sub 3</v>
      </c>
      <c r="B41" s="7"/>
      <c r="C41" s="76" t="s">
        <v>35</v>
      </c>
      <c r="D41" s="77"/>
      <c r="E41" s="16"/>
      <c r="F41" s="76" t="s">
        <v>35</v>
      </c>
      <c r="G41" s="77"/>
      <c r="H41" s="16"/>
      <c r="I41" s="76" t="s">
        <v>35</v>
      </c>
      <c r="J41" s="77"/>
    </row>
    <row r="42" spans="1:10" ht="130" customHeight="1" x14ac:dyDescent="0.15">
      <c r="A42" s="20" t="str">
        <f>'Beoordelen kwaliteit'!A106</f>
        <v>Zie "Bijlage 7 Kwaliteit"</v>
      </c>
      <c r="B42" s="7"/>
      <c r="C42" s="75" t="s">
        <v>0</v>
      </c>
      <c r="D42" s="72"/>
      <c r="E42" s="16"/>
      <c r="F42" s="71" t="s">
        <v>0</v>
      </c>
      <c r="G42" s="72"/>
      <c r="H42" s="16"/>
      <c r="I42" s="71" t="s">
        <v>0</v>
      </c>
      <c r="J42" s="72"/>
    </row>
    <row r="43" spans="1:10" ht="20" customHeight="1" x14ac:dyDescent="0.15">
      <c r="A43" s="19" t="str">
        <f>'Beoordelen kwaliteit'!A111</f>
        <v>Sub 4</v>
      </c>
      <c r="B43" s="7"/>
      <c r="C43" s="76" t="s">
        <v>35</v>
      </c>
      <c r="D43" s="77"/>
      <c r="E43" s="16"/>
      <c r="F43" s="76" t="s">
        <v>35</v>
      </c>
      <c r="G43" s="77"/>
      <c r="H43" s="16"/>
      <c r="I43" s="76" t="s">
        <v>35</v>
      </c>
      <c r="J43" s="77"/>
    </row>
    <row r="44" spans="1:10" ht="130" customHeight="1" x14ac:dyDescent="0.15">
      <c r="A44" s="20" t="str">
        <f>'Beoordelen kwaliteit'!A112</f>
        <v>Zie "Bijlage 7 Kwaliteit"</v>
      </c>
      <c r="B44" s="7"/>
      <c r="C44" s="69" t="s">
        <v>0</v>
      </c>
      <c r="D44" s="70"/>
      <c r="E44" s="16"/>
      <c r="F44" s="71" t="s">
        <v>0</v>
      </c>
      <c r="G44" s="72"/>
      <c r="H44" s="16"/>
      <c r="I44" s="71" t="s">
        <v>0</v>
      </c>
      <c r="J44" s="72"/>
    </row>
    <row r="45" spans="1:10" ht="40" customHeight="1" x14ac:dyDescent="0.15">
      <c r="A45" s="51" t="str">
        <f>'Beoordelen kwaliteit'!A117</f>
        <v>Scenario 7: Af-transport vanuit de milieustraat.</v>
      </c>
      <c r="B45" s="52"/>
      <c r="C45" s="73"/>
      <c r="D45" s="74"/>
      <c r="E45" s="1"/>
      <c r="F45" s="73"/>
      <c r="G45" s="74"/>
      <c r="H45" s="1"/>
      <c r="I45" s="73"/>
      <c r="J45" s="74"/>
    </row>
    <row r="46" spans="1:10" ht="20" customHeight="1" x14ac:dyDescent="0.15">
      <c r="A46" s="19" t="str">
        <f>'Beoordelen kwaliteit'!A118</f>
        <v>Sub 1</v>
      </c>
      <c r="B46" s="7"/>
      <c r="C46" s="76" t="s">
        <v>35</v>
      </c>
      <c r="D46" s="77"/>
      <c r="E46" s="16"/>
      <c r="F46" s="76" t="s">
        <v>35</v>
      </c>
      <c r="G46" s="77"/>
      <c r="H46" s="16"/>
      <c r="I46" s="76" t="s">
        <v>35</v>
      </c>
      <c r="J46" s="77"/>
    </row>
    <row r="47" spans="1:10" ht="130" customHeight="1" x14ac:dyDescent="0.15">
      <c r="A47" s="20" t="str">
        <f>'Beoordelen kwaliteit'!A119</f>
        <v>Zie "Bijlage 7 Kwaliteit"</v>
      </c>
      <c r="B47" s="7"/>
      <c r="C47" s="75" t="s">
        <v>0</v>
      </c>
      <c r="D47" s="72"/>
      <c r="E47" s="16"/>
      <c r="F47" s="71" t="s">
        <v>0</v>
      </c>
      <c r="G47" s="72"/>
      <c r="H47" s="16"/>
      <c r="I47" s="71" t="s">
        <v>0</v>
      </c>
      <c r="J47" s="72"/>
    </row>
    <row r="48" spans="1:10" ht="40" customHeight="1" x14ac:dyDescent="0.15">
      <c r="A48" s="51" t="str">
        <f>'Beoordelen kwaliteit'!A124</f>
        <v>Scenario 8: Klantinzicht binnen de aangeboden oplossing</v>
      </c>
      <c r="B48" s="52"/>
      <c r="C48" s="73"/>
      <c r="D48" s="74"/>
      <c r="E48" s="1"/>
      <c r="F48" s="73"/>
      <c r="G48" s="74"/>
      <c r="H48" s="1"/>
      <c r="I48" s="73"/>
      <c r="J48" s="74"/>
    </row>
    <row r="49" spans="1:10" ht="20" customHeight="1" x14ac:dyDescent="0.15">
      <c r="A49" s="19" t="str">
        <f>'Beoordelen kwaliteit'!A125</f>
        <v>Sub 1</v>
      </c>
      <c r="B49" s="7"/>
      <c r="C49" s="76" t="s">
        <v>35</v>
      </c>
      <c r="D49" s="77"/>
      <c r="E49" s="16"/>
      <c r="F49" s="76" t="s">
        <v>35</v>
      </c>
      <c r="G49" s="77"/>
      <c r="H49" s="16"/>
      <c r="I49" s="76" t="s">
        <v>35</v>
      </c>
      <c r="J49" s="77"/>
    </row>
    <row r="50" spans="1:10" ht="130" customHeight="1" x14ac:dyDescent="0.15">
      <c r="A50" s="20" t="str">
        <f>'Beoordelen kwaliteit'!A126</f>
        <v>Zie "Bijlage 7 Kwaliteit"</v>
      </c>
      <c r="B50" s="7"/>
      <c r="C50" s="75" t="s">
        <v>0</v>
      </c>
      <c r="D50" s="72"/>
      <c r="E50" s="16"/>
      <c r="F50" s="71" t="s">
        <v>0</v>
      </c>
      <c r="G50" s="72"/>
      <c r="H50" s="16"/>
      <c r="I50" s="71" t="s">
        <v>0</v>
      </c>
      <c r="J50" s="72"/>
    </row>
    <row r="51" spans="1:10" ht="40" customHeight="1" x14ac:dyDescent="0.15">
      <c r="A51" s="51" t="str">
        <f>'Beoordelen kwaliteit'!A131</f>
        <v>Scenario 9: Handmatige orders en illegaal afval.</v>
      </c>
      <c r="B51" s="52"/>
      <c r="C51" s="73"/>
      <c r="D51" s="74"/>
      <c r="E51" s="1"/>
      <c r="F51" s="73"/>
      <c r="G51" s="74"/>
      <c r="H51" s="1"/>
      <c r="I51" s="73"/>
      <c r="J51" s="74"/>
    </row>
    <row r="52" spans="1:10" ht="20" customHeight="1" x14ac:dyDescent="0.15">
      <c r="A52" s="19" t="str">
        <f>'Beoordelen kwaliteit'!A132</f>
        <v>Sub 1</v>
      </c>
      <c r="B52" s="7"/>
      <c r="C52" s="76" t="s">
        <v>35</v>
      </c>
      <c r="D52" s="77"/>
      <c r="E52" s="16"/>
      <c r="F52" s="76" t="s">
        <v>35</v>
      </c>
      <c r="G52" s="77"/>
      <c r="H52" s="16"/>
      <c r="I52" s="76" t="s">
        <v>35</v>
      </c>
      <c r="J52" s="77"/>
    </row>
    <row r="53" spans="1:10" ht="130" customHeight="1" x14ac:dyDescent="0.15">
      <c r="A53" s="20" t="str">
        <f>'Beoordelen kwaliteit'!A133</f>
        <v>Zie "Bijlage 7 Kwaliteit"</v>
      </c>
      <c r="B53" s="7"/>
      <c r="C53" s="75" t="s">
        <v>0</v>
      </c>
      <c r="D53" s="72"/>
      <c r="E53" s="16"/>
      <c r="F53" s="71" t="s">
        <v>0</v>
      </c>
      <c r="G53" s="72"/>
      <c r="H53" s="16"/>
      <c r="I53" s="71" t="s">
        <v>0</v>
      </c>
      <c r="J53" s="72"/>
    </row>
    <row r="54" spans="1:10" ht="20" customHeight="1" x14ac:dyDescent="0.15">
      <c r="A54" s="19" t="str">
        <f>'Beoordelen kwaliteit'!A138</f>
        <v>Sub 2</v>
      </c>
      <c r="B54" s="7"/>
      <c r="C54" s="76" t="s">
        <v>35</v>
      </c>
      <c r="D54" s="77"/>
      <c r="E54" s="16"/>
      <c r="F54" s="76" t="s">
        <v>35</v>
      </c>
      <c r="G54" s="77"/>
      <c r="H54" s="16"/>
      <c r="I54" s="76" t="s">
        <v>35</v>
      </c>
      <c r="J54" s="77"/>
    </row>
    <row r="55" spans="1:10" ht="130" customHeight="1" x14ac:dyDescent="0.15">
      <c r="A55" s="20" t="str">
        <f>'Beoordelen kwaliteit'!A139</f>
        <v>Zie "Bijlage 7 Kwaliteit"</v>
      </c>
      <c r="B55" s="7"/>
      <c r="C55" s="69" t="s">
        <v>0</v>
      </c>
      <c r="D55" s="70"/>
      <c r="E55" s="16"/>
      <c r="F55" s="71" t="s">
        <v>0</v>
      </c>
      <c r="G55" s="72"/>
      <c r="H55" s="16"/>
      <c r="I55" s="71" t="s">
        <v>0</v>
      </c>
      <c r="J55" s="72"/>
    </row>
    <row r="56" spans="1:10" ht="40" customHeight="1" x14ac:dyDescent="0.15">
      <c r="A56" s="51" t="str">
        <f>'Beoordelen kwaliteit'!A144</f>
        <v>Scenario 10: Verwerking BAG-import (basisregistratie adressen en gebouwen) bestaande uit BAG Extract Xml-bestanden.</v>
      </c>
      <c r="B56" s="52"/>
      <c r="C56" s="73"/>
      <c r="D56" s="74"/>
      <c r="E56" s="1"/>
      <c r="F56" s="73"/>
      <c r="G56" s="74"/>
      <c r="H56" s="1"/>
      <c r="I56" s="73"/>
      <c r="J56" s="74"/>
    </row>
    <row r="57" spans="1:10" ht="20" customHeight="1" x14ac:dyDescent="0.15">
      <c r="A57" s="19" t="str">
        <f>'Beoordelen kwaliteit'!A145</f>
        <v>Sub 1</v>
      </c>
      <c r="B57" s="7"/>
      <c r="C57" s="76" t="s">
        <v>35</v>
      </c>
      <c r="D57" s="77"/>
      <c r="E57" s="16"/>
      <c r="F57" s="76" t="s">
        <v>35</v>
      </c>
      <c r="G57" s="77"/>
      <c r="H57" s="16"/>
      <c r="I57" s="76" t="s">
        <v>35</v>
      </c>
      <c r="J57" s="77"/>
    </row>
    <row r="58" spans="1:10" ht="130" customHeight="1" x14ac:dyDescent="0.15">
      <c r="A58" s="20" t="str">
        <f>'Beoordelen kwaliteit'!A146</f>
        <v>Zie "Bijlage 7 Kwaliteit"</v>
      </c>
      <c r="B58" s="7"/>
      <c r="C58" s="75" t="s">
        <v>0</v>
      </c>
      <c r="D58" s="72"/>
      <c r="E58" s="16"/>
      <c r="F58" s="71" t="s">
        <v>0</v>
      </c>
      <c r="G58" s="72"/>
      <c r="H58" s="16"/>
      <c r="I58" s="71" t="s">
        <v>0</v>
      </c>
      <c r="J58" s="72"/>
    </row>
    <row r="59" spans="1:10" ht="20" customHeight="1" x14ac:dyDescent="0.15">
      <c r="A59" s="19" t="str">
        <f>'Beoordelen kwaliteit'!A151</f>
        <v>Sub 2</v>
      </c>
      <c r="B59" s="7"/>
      <c r="C59" s="76" t="s">
        <v>35</v>
      </c>
      <c r="D59" s="77"/>
      <c r="E59" s="16"/>
      <c r="F59" s="76" t="s">
        <v>35</v>
      </c>
      <c r="G59" s="77"/>
      <c r="H59" s="16"/>
      <c r="I59" s="76" t="s">
        <v>35</v>
      </c>
      <c r="J59" s="77"/>
    </row>
    <row r="60" spans="1:10" ht="130" customHeight="1" x14ac:dyDescent="0.15">
      <c r="A60" s="20" t="str">
        <f>'Beoordelen kwaliteit'!A152</f>
        <v>Zie "Bijlage 7 Kwaliteit"</v>
      </c>
      <c r="B60" s="7"/>
      <c r="C60" s="69" t="s">
        <v>0</v>
      </c>
      <c r="D60" s="70"/>
      <c r="E60" s="16"/>
      <c r="F60" s="71" t="s">
        <v>0</v>
      </c>
      <c r="G60" s="72"/>
      <c r="H60" s="16"/>
      <c r="I60" s="71" t="s">
        <v>0</v>
      </c>
      <c r="J60" s="72"/>
    </row>
    <row r="61" spans="1:10" ht="40" customHeight="1" x14ac:dyDescent="0.15">
      <c r="A61" s="51" t="str">
        <f>'Beoordelen kwaliteit'!A157</f>
        <v>Scenario 11: Afvalinzameling appartementencomplex met inpandige container(s).</v>
      </c>
      <c r="B61" s="52"/>
      <c r="C61" s="73"/>
      <c r="D61" s="74"/>
      <c r="E61" s="1"/>
      <c r="F61" s="73"/>
      <c r="G61" s="74"/>
      <c r="H61" s="1"/>
      <c r="I61" s="73"/>
      <c r="J61" s="74"/>
    </row>
    <row r="62" spans="1:10" ht="20" customHeight="1" x14ac:dyDescent="0.15">
      <c r="A62" s="19" t="str">
        <f>'Beoordelen kwaliteit'!A158</f>
        <v>Sub 1</v>
      </c>
      <c r="B62" s="7"/>
      <c r="C62" s="76" t="s">
        <v>35</v>
      </c>
      <c r="D62" s="77"/>
      <c r="E62" s="16"/>
      <c r="F62" s="76" t="s">
        <v>35</v>
      </c>
      <c r="G62" s="77"/>
      <c r="H62" s="16"/>
      <c r="I62" s="76" t="s">
        <v>35</v>
      </c>
      <c r="J62" s="77"/>
    </row>
    <row r="63" spans="1:10" ht="130" customHeight="1" x14ac:dyDescent="0.15">
      <c r="A63" s="20" t="str">
        <f>'Beoordelen kwaliteit'!A159</f>
        <v>Zie "Bijlage 7 Kwaliteit"</v>
      </c>
      <c r="B63" s="7"/>
      <c r="C63" s="75" t="s">
        <v>0</v>
      </c>
      <c r="D63" s="72"/>
      <c r="E63" s="16"/>
      <c r="F63" s="71" t="s">
        <v>0</v>
      </c>
      <c r="G63" s="72"/>
      <c r="H63" s="16"/>
      <c r="I63" s="71" t="s">
        <v>0</v>
      </c>
      <c r="J63" s="72"/>
    </row>
  </sheetData>
  <sheetProtection algorithmName="SHA-512" hashValue="lTY0z/CMm8LNuaKXrt3zwR671fSCTbomOfBwVKAo3MOR8KL+ojaJTljeYJJHycjRLALWm5OCN7/RJaiHVWfHfw==" saltValue="efN+U12WbAl9aQMoVXi/dA==" spinCount="100000" sheet="1" objects="1" scenarios="1"/>
  <mergeCells count="189">
    <mergeCell ref="C61:D61"/>
    <mergeCell ref="F61:G61"/>
    <mergeCell ref="I61:J61"/>
    <mergeCell ref="C62:D62"/>
    <mergeCell ref="F62:G62"/>
    <mergeCell ref="I62:J62"/>
    <mergeCell ref="C63:D63"/>
    <mergeCell ref="F63:G63"/>
    <mergeCell ref="I63:J63"/>
    <mergeCell ref="I1:J1"/>
    <mergeCell ref="C5:D5"/>
    <mergeCell ref="F5:G5"/>
    <mergeCell ref="I5:J5"/>
    <mergeCell ref="C1:D1"/>
    <mergeCell ref="F1:G1"/>
    <mergeCell ref="C2:D2"/>
    <mergeCell ref="F2:G2"/>
    <mergeCell ref="I2:J2"/>
    <mergeCell ref="C4:D4"/>
    <mergeCell ref="F4:G4"/>
    <mergeCell ref="I4:J4"/>
    <mergeCell ref="F6:G6"/>
    <mergeCell ref="I8:J8"/>
    <mergeCell ref="I6:J6"/>
    <mergeCell ref="C8:D8"/>
    <mergeCell ref="F8:G8"/>
    <mergeCell ref="I7:J7"/>
    <mergeCell ref="C7:D7"/>
    <mergeCell ref="F7:G7"/>
    <mergeCell ref="C10:D10"/>
    <mergeCell ref="F10:G10"/>
    <mergeCell ref="I10:J10"/>
    <mergeCell ref="C6:D6"/>
    <mergeCell ref="C17:D17"/>
    <mergeCell ref="F17:G17"/>
    <mergeCell ref="I17:J17"/>
    <mergeCell ref="C18:D18"/>
    <mergeCell ref="F18:G18"/>
    <mergeCell ref="I18:J18"/>
    <mergeCell ref="C9:D9"/>
    <mergeCell ref="F9:G9"/>
    <mergeCell ref="I9:J9"/>
    <mergeCell ref="C16:D16"/>
    <mergeCell ref="F16:G16"/>
    <mergeCell ref="I16:J16"/>
    <mergeCell ref="C11:D11"/>
    <mergeCell ref="F11:G11"/>
    <mergeCell ref="I11:J11"/>
    <mergeCell ref="C12:D12"/>
    <mergeCell ref="F12:G12"/>
    <mergeCell ref="I12:J12"/>
    <mergeCell ref="C13:D13"/>
    <mergeCell ref="F13:G13"/>
    <mergeCell ref="I13:J13"/>
    <mergeCell ref="C14:D14"/>
    <mergeCell ref="F14:G14"/>
    <mergeCell ref="I14:J14"/>
    <mergeCell ref="C24:D24"/>
    <mergeCell ref="F24:G24"/>
    <mergeCell ref="I24:J24"/>
    <mergeCell ref="C25:D25"/>
    <mergeCell ref="F25:G25"/>
    <mergeCell ref="I25:J25"/>
    <mergeCell ref="C19:D19"/>
    <mergeCell ref="F19:G19"/>
    <mergeCell ref="I19:J19"/>
    <mergeCell ref="C23:D23"/>
    <mergeCell ref="F23:G23"/>
    <mergeCell ref="I23:J23"/>
    <mergeCell ref="I22:J22"/>
    <mergeCell ref="F22:G22"/>
    <mergeCell ref="C22:D22"/>
    <mergeCell ref="C20:D20"/>
    <mergeCell ref="F20:G20"/>
    <mergeCell ref="I20:J20"/>
    <mergeCell ref="C21:D21"/>
    <mergeCell ref="F21:G21"/>
    <mergeCell ref="I21:J21"/>
    <mergeCell ref="C29:D29"/>
    <mergeCell ref="F29:G29"/>
    <mergeCell ref="I29:J29"/>
    <mergeCell ref="C30:D30"/>
    <mergeCell ref="F30:G30"/>
    <mergeCell ref="I30:J30"/>
    <mergeCell ref="C26:D26"/>
    <mergeCell ref="F26:G26"/>
    <mergeCell ref="I26:J26"/>
    <mergeCell ref="C28:D28"/>
    <mergeCell ref="F28:G28"/>
    <mergeCell ref="I28:J28"/>
    <mergeCell ref="I27:J27"/>
    <mergeCell ref="F27:G27"/>
    <mergeCell ref="C27:D27"/>
    <mergeCell ref="C33:D33"/>
    <mergeCell ref="F33:G33"/>
    <mergeCell ref="I33:J33"/>
    <mergeCell ref="C34:D34"/>
    <mergeCell ref="F34:G34"/>
    <mergeCell ref="I34:J34"/>
    <mergeCell ref="C31:D31"/>
    <mergeCell ref="F31:G31"/>
    <mergeCell ref="I31:J31"/>
    <mergeCell ref="C32:D32"/>
    <mergeCell ref="F32:G32"/>
    <mergeCell ref="I32:J32"/>
    <mergeCell ref="C38:D38"/>
    <mergeCell ref="F38:G38"/>
    <mergeCell ref="I38:J38"/>
    <mergeCell ref="C39:D39"/>
    <mergeCell ref="F39:G39"/>
    <mergeCell ref="I39:J39"/>
    <mergeCell ref="C35:D35"/>
    <mergeCell ref="F35:G35"/>
    <mergeCell ref="I35:J35"/>
    <mergeCell ref="C37:D37"/>
    <mergeCell ref="F37:G37"/>
    <mergeCell ref="I37:J37"/>
    <mergeCell ref="I36:J36"/>
    <mergeCell ref="F36:G36"/>
    <mergeCell ref="C36:D36"/>
    <mergeCell ref="C42:D42"/>
    <mergeCell ref="F42:G42"/>
    <mergeCell ref="I42:J42"/>
    <mergeCell ref="C43:D43"/>
    <mergeCell ref="F43:G43"/>
    <mergeCell ref="I43:J43"/>
    <mergeCell ref="C40:D40"/>
    <mergeCell ref="F40:G40"/>
    <mergeCell ref="I40:J40"/>
    <mergeCell ref="C41:D41"/>
    <mergeCell ref="F41:G41"/>
    <mergeCell ref="I41:J41"/>
    <mergeCell ref="C44:D44"/>
    <mergeCell ref="F44:G44"/>
    <mergeCell ref="I44:J44"/>
    <mergeCell ref="C46:D46"/>
    <mergeCell ref="F46:G46"/>
    <mergeCell ref="I46:J46"/>
    <mergeCell ref="I45:J45"/>
    <mergeCell ref="F45:G45"/>
    <mergeCell ref="C45:D45"/>
    <mergeCell ref="C50:D50"/>
    <mergeCell ref="F50:G50"/>
    <mergeCell ref="I50:J50"/>
    <mergeCell ref="C52:D52"/>
    <mergeCell ref="F52:G52"/>
    <mergeCell ref="I52:J52"/>
    <mergeCell ref="C47:D47"/>
    <mergeCell ref="F47:G47"/>
    <mergeCell ref="I47:J47"/>
    <mergeCell ref="C49:D49"/>
    <mergeCell ref="F49:G49"/>
    <mergeCell ref="I49:J49"/>
    <mergeCell ref="F48:G48"/>
    <mergeCell ref="C48:D48"/>
    <mergeCell ref="I55:J55"/>
    <mergeCell ref="C57:D57"/>
    <mergeCell ref="F57:G57"/>
    <mergeCell ref="I57:J57"/>
    <mergeCell ref="C53:D53"/>
    <mergeCell ref="F53:G53"/>
    <mergeCell ref="I53:J53"/>
    <mergeCell ref="C54:D54"/>
    <mergeCell ref="F54:G54"/>
    <mergeCell ref="I54:J54"/>
    <mergeCell ref="C60:D60"/>
    <mergeCell ref="F60:G60"/>
    <mergeCell ref="I60:J60"/>
    <mergeCell ref="C3:D3"/>
    <mergeCell ref="F3:G3"/>
    <mergeCell ref="I3:J3"/>
    <mergeCell ref="I15:J15"/>
    <mergeCell ref="F15:G15"/>
    <mergeCell ref="C15:D15"/>
    <mergeCell ref="I56:J56"/>
    <mergeCell ref="F56:G56"/>
    <mergeCell ref="C56:D56"/>
    <mergeCell ref="I51:J51"/>
    <mergeCell ref="F51:G51"/>
    <mergeCell ref="C51:D51"/>
    <mergeCell ref="I48:J48"/>
    <mergeCell ref="C58:D58"/>
    <mergeCell ref="F58:G58"/>
    <mergeCell ref="I58:J58"/>
    <mergeCell ref="C59:D59"/>
    <mergeCell ref="F59:G59"/>
    <mergeCell ref="I59:J59"/>
    <mergeCell ref="C55:D55"/>
    <mergeCell ref="F55:G55"/>
  </mergeCells>
  <dataValidations count="1">
    <dataValidation type="list" errorStyle="warning" allowBlank="1" showErrorMessage="1" error="Voer juiste waarde in. " sqref="C6 F6 I6 I9 C9 C4 C11 F11 I11 C13 F13 I13 I4 F4 F9 C18 F18 I18 C16 I16 F16 C25 F25 I25 C23 I23 F23 C30 F30 I30 C28 I28 F28 C34 F34 I34 C32 I32 F32 C39 F39 I39 C37 I37 F37 C43 F43 I43 C41 I41 F41 C46 I46 F46 C49 I49 F49 C54 F54 I54 C52 I52 F52 C59 F59 I59 C57 I57 F57 C20 F20 I20 C62 I62 F62" xr:uid="{439304BA-6099-C14F-8FC6-3C7D81106EFD}">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63"/>
  <sheetViews>
    <sheetView showGridLines="0" zoomScaleNormal="100" workbookViewId="0">
      <pane ySplit="1" topLeftCell="A2" activePane="bottomLeft" state="frozen"/>
      <selection activeCell="L5" sqref="L5"/>
      <selection pane="bottomLeft" activeCell="A3" sqref="A3:XFD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69" customHeight="1" x14ac:dyDescent="0.2">
      <c r="A1" s="18" t="s">
        <v>31</v>
      </c>
      <c r="B1" s="9"/>
      <c r="C1" s="84" t="str">
        <f>'Directielid Bedrijfsvoering'!C1</f>
        <v>Inschrijver 1</v>
      </c>
      <c r="D1" s="85"/>
      <c r="E1" s="9"/>
      <c r="F1" s="84" t="str">
        <f>'Directielid Bedrijfsvoering'!F1</f>
        <v>Inschrijver 2</v>
      </c>
      <c r="G1" s="85"/>
      <c r="H1" s="9"/>
      <c r="I1" s="84" t="str">
        <f>'Directielid Bedrijfsvoering'!I1</f>
        <v>Inschrijver 3</v>
      </c>
      <c r="J1" s="85"/>
      <c r="K1" s="3"/>
    </row>
    <row r="2" spans="1:11" ht="40" customHeight="1" x14ac:dyDescent="0.15">
      <c r="A2" s="28" t="s">
        <v>14</v>
      </c>
      <c r="B2" s="6"/>
      <c r="C2" s="81" t="s">
        <v>2</v>
      </c>
      <c r="D2" s="82"/>
      <c r="E2" s="6"/>
      <c r="F2" s="83" t="s">
        <v>2</v>
      </c>
      <c r="G2" s="82"/>
      <c r="H2" s="6"/>
      <c r="I2" s="83" t="s">
        <v>2</v>
      </c>
      <c r="J2" s="82"/>
    </row>
    <row r="3" spans="1:11" ht="40" customHeight="1" x14ac:dyDescent="0.15">
      <c r="A3" s="51" t="str">
        <f>'Beoordelen kwaliteit'!A3</f>
        <v>Scenario 1: Aanmaken DVO's en rechtmatigheden.</v>
      </c>
      <c r="B3" s="52"/>
      <c r="C3" s="73"/>
      <c r="D3" s="74"/>
      <c r="E3" s="1"/>
      <c r="F3" s="73"/>
      <c r="G3" s="74"/>
      <c r="H3" s="1"/>
      <c r="I3" s="73"/>
      <c r="J3" s="74"/>
    </row>
    <row r="4" spans="1:11" ht="20" customHeight="1" x14ac:dyDescent="0.15">
      <c r="A4" s="19" t="str">
        <f>'Beoordelen kwaliteit'!A4</f>
        <v>Sub 1</v>
      </c>
      <c r="B4" s="7"/>
      <c r="C4" s="76" t="s">
        <v>35</v>
      </c>
      <c r="D4" s="77"/>
      <c r="E4" s="16"/>
      <c r="F4" s="76" t="s">
        <v>35</v>
      </c>
      <c r="G4" s="77"/>
      <c r="H4" s="16"/>
      <c r="I4" s="76" t="s">
        <v>35</v>
      </c>
      <c r="J4" s="77"/>
    </row>
    <row r="5" spans="1:11" ht="130" customHeight="1" x14ac:dyDescent="0.15">
      <c r="A5" s="20" t="str">
        <f>'Beoordelen kwaliteit'!A5</f>
        <v>Zie "Bijlage 7 Kwaliteit"</v>
      </c>
      <c r="B5" s="7"/>
      <c r="C5" s="75" t="s">
        <v>0</v>
      </c>
      <c r="D5" s="72"/>
      <c r="E5" s="16"/>
      <c r="F5" s="71" t="s">
        <v>0</v>
      </c>
      <c r="G5" s="72"/>
      <c r="H5" s="16"/>
      <c r="I5" s="71" t="s">
        <v>0</v>
      </c>
      <c r="J5" s="72"/>
    </row>
    <row r="6" spans="1:11" ht="20" customHeight="1" x14ac:dyDescent="0.15">
      <c r="A6" s="19" t="str">
        <f>'Beoordelen kwaliteit'!A10</f>
        <v>Sub 2</v>
      </c>
      <c r="B6" s="7"/>
      <c r="C6" s="76" t="s">
        <v>35</v>
      </c>
      <c r="D6" s="77"/>
      <c r="E6" s="16"/>
      <c r="F6" s="76" t="s">
        <v>35</v>
      </c>
      <c r="G6" s="77"/>
      <c r="H6" s="16"/>
      <c r="I6" s="76" t="s">
        <v>35</v>
      </c>
      <c r="J6" s="77"/>
    </row>
    <row r="7" spans="1:11" ht="130" customHeight="1" x14ac:dyDescent="0.15">
      <c r="A7" s="20" t="str">
        <f>'Beoordelen kwaliteit'!A30</f>
        <v>Zie "Bijlage 7 Kwaliteit"</v>
      </c>
      <c r="B7" s="7"/>
      <c r="C7" s="69" t="s">
        <v>0</v>
      </c>
      <c r="D7" s="70"/>
      <c r="E7" s="16"/>
      <c r="F7" s="71" t="s">
        <v>0</v>
      </c>
      <c r="G7" s="72"/>
      <c r="H7" s="16"/>
      <c r="I7" s="71" t="s">
        <v>0</v>
      </c>
      <c r="J7" s="72"/>
    </row>
    <row r="8" spans="1:11" ht="40" customHeight="1" x14ac:dyDescent="0.15">
      <c r="A8" s="51" t="str">
        <f>'Beoordelen kwaliteit'!A16</f>
        <v>Scenario 2: Huis aan huis inzameling, creëren nieuwe (statische) route.</v>
      </c>
      <c r="B8" s="52"/>
      <c r="C8" s="73"/>
      <c r="D8" s="74"/>
      <c r="E8" s="1"/>
      <c r="F8" s="73"/>
      <c r="G8" s="74"/>
      <c r="H8" s="1"/>
      <c r="I8" s="73"/>
      <c r="J8" s="74"/>
    </row>
    <row r="9" spans="1:11" ht="20" customHeight="1" x14ac:dyDescent="0.15">
      <c r="A9" s="19" t="str">
        <f>'Beoordelen kwaliteit'!A17</f>
        <v>Sub 1</v>
      </c>
      <c r="B9" s="7"/>
      <c r="C9" s="76" t="s">
        <v>35</v>
      </c>
      <c r="D9" s="77"/>
      <c r="E9" s="16"/>
      <c r="F9" s="76" t="s">
        <v>35</v>
      </c>
      <c r="G9" s="77"/>
      <c r="H9" s="16"/>
      <c r="I9" s="76" t="s">
        <v>35</v>
      </c>
      <c r="J9" s="77"/>
    </row>
    <row r="10" spans="1:11" ht="130" customHeight="1" x14ac:dyDescent="0.15">
      <c r="A10" s="20" t="str">
        <f>'Beoordelen kwaliteit'!A18</f>
        <v>Zie "Bijlage 7 Kwaliteit"</v>
      </c>
      <c r="B10" s="7"/>
      <c r="C10" s="69" t="s">
        <v>0</v>
      </c>
      <c r="D10" s="70"/>
      <c r="E10" s="16"/>
      <c r="F10" s="71" t="s">
        <v>0</v>
      </c>
      <c r="G10" s="72"/>
      <c r="H10" s="16"/>
      <c r="I10" s="71" t="s">
        <v>0</v>
      </c>
      <c r="J10" s="72"/>
    </row>
    <row r="11" spans="1:11" ht="20" customHeight="1" x14ac:dyDescent="0.15">
      <c r="A11" s="19" t="str">
        <f>'Beoordelen kwaliteit'!A23</f>
        <v>Sub 2</v>
      </c>
      <c r="B11" s="7"/>
      <c r="C11" s="76" t="s">
        <v>35</v>
      </c>
      <c r="D11" s="77"/>
      <c r="E11" s="16"/>
      <c r="F11" s="76" t="s">
        <v>35</v>
      </c>
      <c r="G11" s="77"/>
      <c r="H11" s="16"/>
      <c r="I11" s="76" t="s">
        <v>35</v>
      </c>
      <c r="J11" s="77"/>
    </row>
    <row r="12" spans="1:11" ht="130" customHeight="1" x14ac:dyDescent="0.15">
      <c r="A12" s="20" t="str">
        <f>'Beoordelen kwaliteit'!A24</f>
        <v>Zie "Bijlage 7 Kwaliteit"</v>
      </c>
      <c r="B12" s="7"/>
      <c r="C12" s="69" t="s">
        <v>0</v>
      </c>
      <c r="D12" s="70"/>
      <c r="E12" s="16"/>
      <c r="F12" s="71" t="s">
        <v>0</v>
      </c>
      <c r="G12" s="72"/>
      <c r="H12" s="16"/>
      <c r="I12" s="71" t="s">
        <v>0</v>
      </c>
      <c r="J12" s="72"/>
    </row>
    <row r="13" spans="1:11" ht="20" customHeight="1" x14ac:dyDescent="0.15">
      <c r="A13" s="19" t="str">
        <f>'Beoordelen kwaliteit'!A29</f>
        <v>Sub 3</v>
      </c>
      <c r="B13" s="7"/>
      <c r="C13" s="76" t="s">
        <v>35</v>
      </c>
      <c r="D13" s="77"/>
      <c r="E13" s="16"/>
      <c r="F13" s="76" t="s">
        <v>35</v>
      </c>
      <c r="G13" s="77"/>
      <c r="H13" s="16"/>
      <c r="I13" s="76" t="s">
        <v>35</v>
      </c>
      <c r="J13" s="77"/>
    </row>
    <row r="14" spans="1:11" ht="130" customHeight="1" x14ac:dyDescent="0.15">
      <c r="A14" s="20" t="str">
        <f>'Beoordelen kwaliteit'!A69</f>
        <v>Zie "Bijlage 7 Kwaliteit"</v>
      </c>
      <c r="B14" s="7"/>
      <c r="C14" s="69" t="s">
        <v>0</v>
      </c>
      <c r="D14" s="70"/>
      <c r="E14" s="16"/>
      <c r="F14" s="71" t="s">
        <v>0</v>
      </c>
      <c r="G14" s="72"/>
      <c r="H14" s="16"/>
      <c r="I14" s="71" t="s">
        <v>0</v>
      </c>
      <c r="J14" s="72"/>
    </row>
    <row r="15" spans="1:11" ht="40" customHeight="1" x14ac:dyDescent="0.15">
      <c r="A15" s="51" t="str">
        <f>'Beoordelen kwaliteit'!A35</f>
        <v>Scenario 3: Huis aan Huis inzameling (HaH), veranderingen op bestaande route en uitvoering.</v>
      </c>
      <c r="B15" s="52"/>
      <c r="C15" s="73"/>
      <c r="D15" s="74"/>
      <c r="E15" s="1"/>
      <c r="F15" s="73"/>
      <c r="G15" s="74"/>
      <c r="H15" s="1"/>
      <c r="I15" s="73"/>
      <c r="J15" s="74"/>
    </row>
    <row r="16" spans="1:11" ht="20" customHeight="1" x14ac:dyDescent="0.15">
      <c r="A16" s="19" t="str">
        <f>'Beoordelen kwaliteit'!A36</f>
        <v>Sub 1</v>
      </c>
      <c r="B16" s="7"/>
      <c r="C16" s="76" t="s">
        <v>35</v>
      </c>
      <c r="D16" s="77"/>
      <c r="E16" s="16"/>
      <c r="F16" s="76" t="s">
        <v>35</v>
      </c>
      <c r="G16" s="77"/>
      <c r="H16" s="16"/>
      <c r="I16" s="76" t="s">
        <v>35</v>
      </c>
      <c r="J16" s="77"/>
    </row>
    <row r="17" spans="1:10" ht="130" customHeight="1" x14ac:dyDescent="0.15">
      <c r="A17" s="20" t="str">
        <f>'Beoordelen kwaliteit'!A37</f>
        <v>Zie "Bijlage 7 Kwaliteit"</v>
      </c>
      <c r="B17" s="7"/>
      <c r="C17" s="75" t="s">
        <v>0</v>
      </c>
      <c r="D17" s="72"/>
      <c r="E17" s="16"/>
      <c r="F17" s="71" t="s">
        <v>0</v>
      </c>
      <c r="G17" s="72"/>
      <c r="H17" s="16"/>
      <c r="I17" s="71" t="s">
        <v>0</v>
      </c>
      <c r="J17" s="72"/>
    </row>
    <row r="18" spans="1:10" ht="20" customHeight="1" x14ac:dyDescent="0.15">
      <c r="A18" s="19" t="str">
        <f>'Beoordelen kwaliteit'!A42</f>
        <v>Sub 2</v>
      </c>
      <c r="B18" s="7"/>
      <c r="C18" s="76" t="s">
        <v>35</v>
      </c>
      <c r="D18" s="77"/>
      <c r="E18" s="16"/>
      <c r="F18" s="76" t="s">
        <v>35</v>
      </c>
      <c r="G18" s="77"/>
      <c r="H18" s="16"/>
      <c r="I18" s="76" t="s">
        <v>35</v>
      </c>
      <c r="J18" s="77"/>
    </row>
    <row r="19" spans="1:10" ht="130" customHeight="1" x14ac:dyDescent="0.15">
      <c r="A19" s="20" t="str">
        <f>'Beoordelen kwaliteit'!A43</f>
        <v>Zie "Bijlage 7 Kwaliteit"</v>
      </c>
      <c r="B19" s="7"/>
      <c r="C19" s="69" t="s">
        <v>0</v>
      </c>
      <c r="D19" s="70"/>
      <c r="E19" s="16"/>
      <c r="F19" s="71" t="s">
        <v>0</v>
      </c>
      <c r="G19" s="72"/>
      <c r="H19" s="16"/>
      <c r="I19" s="71" t="s">
        <v>0</v>
      </c>
      <c r="J19" s="72"/>
    </row>
    <row r="20" spans="1:10" ht="20" customHeight="1" x14ac:dyDescent="0.15">
      <c r="A20" s="19" t="str">
        <f>'Beoordelen kwaliteit'!A48</f>
        <v>Sub 3</v>
      </c>
      <c r="B20" s="7"/>
      <c r="C20" s="76" t="s">
        <v>35</v>
      </c>
      <c r="D20" s="77"/>
      <c r="E20" s="16"/>
      <c r="F20" s="76" t="s">
        <v>35</v>
      </c>
      <c r="G20" s="77"/>
      <c r="H20" s="16"/>
      <c r="I20" s="76" t="s">
        <v>35</v>
      </c>
      <c r="J20" s="77"/>
    </row>
    <row r="21" spans="1:10" ht="130" customHeight="1" x14ac:dyDescent="0.15">
      <c r="A21" s="20" t="str">
        <f>'Beoordelen kwaliteit'!A49</f>
        <v>Zie "Bijlage 7 Kwaliteit"</v>
      </c>
      <c r="B21" s="7"/>
      <c r="C21" s="69" t="s">
        <v>0</v>
      </c>
      <c r="D21" s="70"/>
      <c r="E21" s="16"/>
      <c r="F21" s="71" t="s">
        <v>0</v>
      </c>
      <c r="G21" s="72"/>
      <c r="H21" s="16"/>
      <c r="I21" s="71" t="s">
        <v>0</v>
      </c>
      <c r="J21" s="72"/>
    </row>
    <row r="22" spans="1:10" ht="40" customHeight="1" x14ac:dyDescent="0.15">
      <c r="A22" s="51" t="str">
        <f>'Beoordelen kwaliteit'!A54</f>
        <v>Scenario 4: De chauffeursomgeving en relatie met Back-office Avalex.</v>
      </c>
      <c r="B22" s="52"/>
      <c r="C22" s="73"/>
      <c r="D22" s="74"/>
      <c r="E22" s="1"/>
      <c r="F22" s="73"/>
      <c r="G22" s="74"/>
      <c r="H22" s="1"/>
      <c r="I22" s="73"/>
      <c r="J22" s="74"/>
    </row>
    <row r="23" spans="1:10" ht="20" customHeight="1" x14ac:dyDescent="0.15">
      <c r="A23" s="19" t="str">
        <f>'Beoordelen kwaliteit'!A55</f>
        <v>Sub 1</v>
      </c>
      <c r="B23" s="7"/>
      <c r="C23" s="76" t="s">
        <v>35</v>
      </c>
      <c r="D23" s="77"/>
      <c r="E23" s="16"/>
      <c r="F23" s="76" t="s">
        <v>35</v>
      </c>
      <c r="G23" s="77"/>
      <c r="H23" s="16"/>
      <c r="I23" s="76" t="s">
        <v>35</v>
      </c>
      <c r="J23" s="77"/>
    </row>
    <row r="24" spans="1:10" ht="130" customHeight="1" x14ac:dyDescent="0.15">
      <c r="A24" s="20" t="str">
        <f>'Beoordelen kwaliteit'!A56</f>
        <v>Zie "Bijlage 7 Kwaliteit"</v>
      </c>
      <c r="B24" s="7"/>
      <c r="C24" s="75" t="s">
        <v>0</v>
      </c>
      <c r="D24" s="72"/>
      <c r="E24" s="16"/>
      <c r="F24" s="71" t="s">
        <v>0</v>
      </c>
      <c r="G24" s="72"/>
      <c r="H24" s="16"/>
      <c r="I24" s="71" t="s">
        <v>0</v>
      </c>
      <c r="J24" s="72"/>
    </row>
    <row r="25" spans="1:10" ht="20" customHeight="1" x14ac:dyDescent="0.15">
      <c r="A25" s="19" t="str">
        <f>'Beoordelen kwaliteit'!A61</f>
        <v>Sub 2</v>
      </c>
      <c r="B25" s="7"/>
      <c r="C25" s="76" t="s">
        <v>35</v>
      </c>
      <c r="D25" s="77"/>
      <c r="E25" s="16"/>
      <c r="F25" s="76" t="s">
        <v>35</v>
      </c>
      <c r="G25" s="77"/>
      <c r="H25" s="16"/>
      <c r="I25" s="76" t="s">
        <v>35</v>
      </c>
      <c r="J25" s="77"/>
    </row>
    <row r="26" spans="1:10" ht="130" customHeight="1" x14ac:dyDescent="0.15">
      <c r="A26" s="20" t="str">
        <f>'Beoordelen kwaliteit'!A62</f>
        <v>Zie "Bijlage 7 Kwaliteit"</v>
      </c>
      <c r="B26" s="7"/>
      <c r="C26" s="69" t="s">
        <v>0</v>
      </c>
      <c r="D26" s="70"/>
      <c r="E26" s="16"/>
      <c r="F26" s="71" t="s">
        <v>0</v>
      </c>
      <c r="G26" s="72"/>
      <c r="H26" s="16"/>
      <c r="I26" s="71" t="s">
        <v>0</v>
      </c>
      <c r="J26" s="72"/>
    </row>
    <row r="27" spans="1:10" ht="40" customHeight="1" x14ac:dyDescent="0.15">
      <c r="A27" s="51" t="str">
        <f>'Beoordelen kwaliteit'!A67</f>
        <v>Scenario 5: Beheer en administratie/registratie van minicontainers &amp; passen.</v>
      </c>
      <c r="B27" s="52"/>
      <c r="C27" s="73"/>
      <c r="D27" s="74"/>
      <c r="E27" s="1"/>
      <c r="F27" s="73"/>
      <c r="G27" s="74"/>
      <c r="H27" s="1"/>
      <c r="I27" s="73"/>
      <c r="J27" s="74"/>
    </row>
    <row r="28" spans="1:10" ht="20" customHeight="1" x14ac:dyDescent="0.15">
      <c r="A28" s="19" t="str">
        <f>'Beoordelen kwaliteit'!A68</f>
        <v>Sub 1</v>
      </c>
      <c r="B28" s="7"/>
      <c r="C28" s="76" t="s">
        <v>35</v>
      </c>
      <c r="D28" s="77"/>
      <c r="E28" s="16"/>
      <c r="F28" s="76" t="s">
        <v>35</v>
      </c>
      <c r="G28" s="77"/>
      <c r="H28" s="16"/>
      <c r="I28" s="76" t="s">
        <v>35</v>
      </c>
      <c r="J28" s="77"/>
    </row>
    <row r="29" spans="1:10" ht="130" customHeight="1" x14ac:dyDescent="0.15">
      <c r="A29" s="20" t="str">
        <f>'Beoordelen kwaliteit'!A69</f>
        <v>Zie "Bijlage 7 Kwaliteit"</v>
      </c>
      <c r="B29" s="7"/>
      <c r="C29" s="75" t="s">
        <v>0</v>
      </c>
      <c r="D29" s="72"/>
      <c r="E29" s="16"/>
      <c r="F29" s="71" t="s">
        <v>0</v>
      </c>
      <c r="G29" s="72"/>
      <c r="H29" s="16"/>
      <c r="I29" s="71" t="s">
        <v>0</v>
      </c>
      <c r="J29" s="72"/>
    </row>
    <row r="30" spans="1:10" ht="20" customHeight="1" x14ac:dyDescent="0.15">
      <c r="A30" s="19" t="str">
        <f>'Beoordelen kwaliteit'!A74</f>
        <v>Sub 2</v>
      </c>
      <c r="B30" s="7"/>
      <c r="C30" s="76" t="s">
        <v>35</v>
      </c>
      <c r="D30" s="77"/>
      <c r="E30" s="16"/>
      <c r="F30" s="76" t="s">
        <v>35</v>
      </c>
      <c r="G30" s="77"/>
      <c r="H30" s="16"/>
      <c r="I30" s="76" t="s">
        <v>35</v>
      </c>
      <c r="J30" s="77"/>
    </row>
    <row r="31" spans="1:10" ht="130" customHeight="1" x14ac:dyDescent="0.15">
      <c r="A31" s="20" t="str">
        <f>'Beoordelen kwaliteit'!A75</f>
        <v>Zie "Bijlage 7 Kwaliteit"</v>
      </c>
      <c r="B31" s="7"/>
      <c r="C31" s="69" t="s">
        <v>0</v>
      </c>
      <c r="D31" s="70"/>
      <c r="E31" s="16"/>
      <c r="F31" s="71" t="s">
        <v>0</v>
      </c>
      <c r="G31" s="72"/>
      <c r="H31" s="16"/>
      <c r="I31" s="71" t="s">
        <v>0</v>
      </c>
      <c r="J31" s="72"/>
    </row>
    <row r="32" spans="1:10" ht="20" customHeight="1" x14ac:dyDescent="0.15">
      <c r="A32" s="19" t="str">
        <f>'Beoordelen kwaliteit'!A80</f>
        <v>Sub 3</v>
      </c>
      <c r="B32" s="7"/>
      <c r="C32" s="76" t="s">
        <v>35</v>
      </c>
      <c r="D32" s="77"/>
      <c r="E32" s="16"/>
      <c r="F32" s="76" t="s">
        <v>35</v>
      </c>
      <c r="G32" s="77"/>
      <c r="H32" s="16"/>
      <c r="I32" s="76" t="s">
        <v>35</v>
      </c>
      <c r="J32" s="77"/>
    </row>
    <row r="33" spans="1:10" ht="130" customHeight="1" x14ac:dyDescent="0.15">
      <c r="A33" s="20" t="str">
        <f>'Beoordelen kwaliteit'!A81</f>
        <v>Zie "Bijlage 7 Kwaliteit"</v>
      </c>
      <c r="B33" s="7"/>
      <c r="C33" s="75" t="s">
        <v>0</v>
      </c>
      <c r="D33" s="72"/>
      <c r="E33" s="16"/>
      <c r="F33" s="71" t="s">
        <v>0</v>
      </c>
      <c r="G33" s="72"/>
      <c r="H33" s="16"/>
      <c r="I33" s="71" t="s">
        <v>0</v>
      </c>
      <c r="J33" s="72"/>
    </row>
    <row r="34" spans="1:10" ht="20" customHeight="1" x14ac:dyDescent="0.15">
      <c r="A34" s="19" t="str">
        <f>'Beoordelen kwaliteit'!A86</f>
        <v>Sub 4</v>
      </c>
      <c r="B34" s="7"/>
      <c r="C34" s="76" t="s">
        <v>35</v>
      </c>
      <c r="D34" s="77"/>
      <c r="E34" s="16"/>
      <c r="F34" s="76" t="s">
        <v>35</v>
      </c>
      <c r="G34" s="77"/>
      <c r="H34" s="16"/>
      <c r="I34" s="76" t="s">
        <v>35</v>
      </c>
      <c r="J34" s="77"/>
    </row>
    <row r="35" spans="1:10" ht="130" customHeight="1" x14ac:dyDescent="0.15">
      <c r="A35" s="20" t="str">
        <f>'Beoordelen kwaliteit'!A87</f>
        <v>Zie "Bijlage 7 Kwaliteit"</v>
      </c>
      <c r="B35" s="7"/>
      <c r="C35" s="69" t="s">
        <v>0</v>
      </c>
      <c r="D35" s="70"/>
      <c r="E35" s="16"/>
      <c r="F35" s="71" t="s">
        <v>0</v>
      </c>
      <c r="G35" s="72"/>
      <c r="H35" s="16"/>
      <c r="I35" s="71" t="s">
        <v>0</v>
      </c>
      <c r="J35" s="72"/>
    </row>
    <row r="36" spans="1:10" ht="40" customHeight="1" x14ac:dyDescent="0.15">
      <c r="A36" s="51" t="str">
        <f>'Beoordelen kwaliteit'!A92</f>
        <v>Scenario 6: Bewoner op millieustraat.</v>
      </c>
      <c r="B36" s="52"/>
      <c r="C36" s="73"/>
      <c r="D36" s="74"/>
      <c r="E36" s="1"/>
      <c r="F36" s="73"/>
      <c r="G36" s="74"/>
      <c r="H36" s="1"/>
      <c r="I36" s="73"/>
      <c r="J36" s="74"/>
    </row>
    <row r="37" spans="1:10" ht="20" customHeight="1" x14ac:dyDescent="0.15">
      <c r="A37" s="19" t="str">
        <f>'Beoordelen kwaliteit'!A93</f>
        <v>Sub 1</v>
      </c>
      <c r="B37" s="7"/>
      <c r="C37" s="76" t="s">
        <v>35</v>
      </c>
      <c r="D37" s="77"/>
      <c r="E37" s="16"/>
      <c r="F37" s="76" t="s">
        <v>35</v>
      </c>
      <c r="G37" s="77"/>
      <c r="H37" s="16"/>
      <c r="I37" s="76" t="s">
        <v>35</v>
      </c>
      <c r="J37" s="77"/>
    </row>
    <row r="38" spans="1:10" ht="130" customHeight="1" x14ac:dyDescent="0.15">
      <c r="A38" s="20" t="str">
        <f>'Beoordelen kwaliteit'!A94</f>
        <v>Zie "Bijlage 7 Kwaliteit"</v>
      </c>
      <c r="B38" s="7"/>
      <c r="C38" s="75" t="s">
        <v>0</v>
      </c>
      <c r="D38" s="72"/>
      <c r="E38" s="16"/>
      <c r="F38" s="71" t="s">
        <v>0</v>
      </c>
      <c r="G38" s="72"/>
      <c r="H38" s="16"/>
      <c r="I38" s="71" t="s">
        <v>0</v>
      </c>
      <c r="J38" s="72"/>
    </row>
    <row r="39" spans="1:10" ht="20" customHeight="1" x14ac:dyDescent="0.15">
      <c r="A39" s="19" t="str">
        <f>'Beoordelen kwaliteit'!A99</f>
        <v>Sub 2</v>
      </c>
      <c r="B39" s="7"/>
      <c r="C39" s="76" t="s">
        <v>35</v>
      </c>
      <c r="D39" s="77"/>
      <c r="E39" s="16"/>
      <c r="F39" s="76" t="s">
        <v>35</v>
      </c>
      <c r="G39" s="77"/>
      <c r="H39" s="16"/>
      <c r="I39" s="76" t="s">
        <v>35</v>
      </c>
      <c r="J39" s="77"/>
    </row>
    <row r="40" spans="1:10" ht="130" customHeight="1" x14ac:dyDescent="0.15">
      <c r="A40" s="20" t="str">
        <f>'Beoordelen kwaliteit'!A100</f>
        <v>Zie "Bijlage 7 Kwaliteit"</v>
      </c>
      <c r="B40" s="7"/>
      <c r="C40" s="69" t="s">
        <v>0</v>
      </c>
      <c r="D40" s="70"/>
      <c r="E40" s="16"/>
      <c r="F40" s="71" t="s">
        <v>0</v>
      </c>
      <c r="G40" s="72"/>
      <c r="H40" s="16"/>
      <c r="I40" s="71" t="s">
        <v>0</v>
      </c>
      <c r="J40" s="72"/>
    </row>
    <row r="41" spans="1:10" ht="20" customHeight="1" x14ac:dyDescent="0.15">
      <c r="A41" s="19" t="str">
        <f>'Beoordelen kwaliteit'!A105</f>
        <v>Sub 3</v>
      </c>
      <c r="B41" s="7"/>
      <c r="C41" s="76" t="s">
        <v>35</v>
      </c>
      <c r="D41" s="77"/>
      <c r="E41" s="16"/>
      <c r="F41" s="76" t="s">
        <v>35</v>
      </c>
      <c r="G41" s="77"/>
      <c r="H41" s="16"/>
      <c r="I41" s="76" t="s">
        <v>35</v>
      </c>
      <c r="J41" s="77"/>
    </row>
    <row r="42" spans="1:10" ht="130" customHeight="1" x14ac:dyDescent="0.15">
      <c r="A42" s="20" t="str">
        <f>'Beoordelen kwaliteit'!A106</f>
        <v>Zie "Bijlage 7 Kwaliteit"</v>
      </c>
      <c r="B42" s="7"/>
      <c r="C42" s="75" t="s">
        <v>0</v>
      </c>
      <c r="D42" s="72"/>
      <c r="E42" s="16"/>
      <c r="F42" s="71" t="s">
        <v>0</v>
      </c>
      <c r="G42" s="72"/>
      <c r="H42" s="16"/>
      <c r="I42" s="71" t="s">
        <v>0</v>
      </c>
      <c r="J42" s="72"/>
    </row>
    <row r="43" spans="1:10" ht="20" customHeight="1" x14ac:dyDescent="0.15">
      <c r="A43" s="19" t="str">
        <f>'Beoordelen kwaliteit'!A111</f>
        <v>Sub 4</v>
      </c>
      <c r="B43" s="7"/>
      <c r="C43" s="76" t="s">
        <v>35</v>
      </c>
      <c r="D43" s="77"/>
      <c r="E43" s="16"/>
      <c r="F43" s="76" t="s">
        <v>35</v>
      </c>
      <c r="G43" s="77"/>
      <c r="H43" s="16"/>
      <c r="I43" s="76" t="s">
        <v>35</v>
      </c>
      <c r="J43" s="77"/>
    </row>
    <row r="44" spans="1:10" ht="130" customHeight="1" x14ac:dyDescent="0.15">
      <c r="A44" s="20" t="str">
        <f>'Beoordelen kwaliteit'!A112</f>
        <v>Zie "Bijlage 7 Kwaliteit"</v>
      </c>
      <c r="B44" s="7"/>
      <c r="C44" s="69" t="s">
        <v>0</v>
      </c>
      <c r="D44" s="70"/>
      <c r="E44" s="16"/>
      <c r="F44" s="71" t="s">
        <v>0</v>
      </c>
      <c r="G44" s="72"/>
      <c r="H44" s="16"/>
      <c r="I44" s="71" t="s">
        <v>0</v>
      </c>
      <c r="J44" s="72"/>
    </row>
    <row r="45" spans="1:10" ht="40" customHeight="1" x14ac:dyDescent="0.15">
      <c r="A45" s="51" t="str">
        <f>'Beoordelen kwaliteit'!A117</f>
        <v>Scenario 7: Af-transport vanuit de milieustraat.</v>
      </c>
      <c r="B45" s="52"/>
      <c r="C45" s="73"/>
      <c r="D45" s="74"/>
      <c r="E45" s="1"/>
      <c r="F45" s="73"/>
      <c r="G45" s="74"/>
      <c r="H45" s="1"/>
      <c r="I45" s="73"/>
      <c r="J45" s="74"/>
    </row>
    <row r="46" spans="1:10" ht="20" customHeight="1" x14ac:dyDescent="0.15">
      <c r="A46" s="19" t="str">
        <f>'Beoordelen kwaliteit'!A118</f>
        <v>Sub 1</v>
      </c>
      <c r="B46" s="7"/>
      <c r="C46" s="76" t="s">
        <v>35</v>
      </c>
      <c r="D46" s="77"/>
      <c r="E46" s="16"/>
      <c r="F46" s="76" t="s">
        <v>35</v>
      </c>
      <c r="G46" s="77"/>
      <c r="H46" s="16"/>
      <c r="I46" s="76" t="s">
        <v>35</v>
      </c>
      <c r="J46" s="77"/>
    </row>
    <row r="47" spans="1:10" ht="130" customHeight="1" x14ac:dyDescent="0.15">
      <c r="A47" s="20" t="str">
        <f>'Beoordelen kwaliteit'!A119</f>
        <v>Zie "Bijlage 7 Kwaliteit"</v>
      </c>
      <c r="B47" s="7"/>
      <c r="C47" s="75" t="s">
        <v>0</v>
      </c>
      <c r="D47" s="72"/>
      <c r="E47" s="16"/>
      <c r="F47" s="71" t="s">
        <v>0</v>
      </c>
      <c r="G47" s="72"/>
      <c r="H47" s="16"/>
      <c r="I47" s="71" t="s">
        <v>0</v>
      </c>
      <c r="J47" s="72"/>
    </row>
    <row r="48" spans="1:10" ht="40" customHeight="1" x14ac:dyDescent="0.15">
      <c r="A48" s="51" t="str">
        <f>'Beoordelen kwaliteit'!A124</f>
        <v>Scenario 8: Klantinzicht binnen de aangeboden oplossing</v>
      </c>
      <c r="B48" s="52"/>
      <c r="C48" s="73"/>
      <c r="D48" s="74"/>
      <c r="E48" s="1"/>
      <c r="F48" s="73"/>
      <c r="G48" s="74"/>
      <c r="H48" s="1"/>
      <c r="I48" s="73"/>
      <c r="J48" s="74"/>
    </row>
    <row r="49" spans="1:10" ht="20" customHeight="1" x14ac:dyDescent="0.15">
      <c r="A49" s="19" t="str">
        <f>'Beoordelen kwaliteit'!A125</f>
        <v>Sub 1</v>
      </c>
      <c r="B49" s="7"/>
      <c r="C49" s="76" t="s">
        <v>35</v>
      </c>
      <c r="D49" s="77"/>
      <c r="E49" s="16"/>
      <c r="F49" s="76" t="s">
        <v>35</v>
      </c>
      <c r="G49" s="77"/>
      <c r="H49" s="16"/>
      <c r="I49" s="76" t="s">
        <v>35</v>
      </c>
      <c r="J49" s="77"/>
    </row>
    <row r="50" spans="1:10" ht="130" customHeight="1" x14ac:dyDescent="0.15">
      <c r="A50" s="20" t="str">
        <f>'Beoordelen kwaliteit'!A126</f>
        <v>Zie "Bijlage 7 Kwaliteit"</v>
      </c>
      <c r="B50" s="7"/>
      <c r="C50" s="75" t="s">
        <v>0</v>
      </c>
      <c r="D50" s="72"/>
      <c r="E50" s="16"/>
      <c r="F50" s="71" t="s">
        <v>0</v>
      </c>
      <c r="G50" s="72"/>
      <c r="H50" s="16"/>
      <c r="I50" s="71" t="s">
        <v>0</v>
      </c>
      <c r="J50" s="72"/>
    </row>
    <row r="51" spans="1:10" ht="40" customHeight="1" x14ac:dyDescent="0.15">
      <c r="A51" s="51" t="str">
        <f>'Beoordelen kwaliteit'!A131</f>
        <v>Scenario 9: Handmatige orders en illegaal afval.</v>
      </c>
      <c r="B51" s="52"/>
      <c r="C51" s="73"/>
      <c r="D51" s="74"/>
      <c r="E51" s="1"/>
      <c r="F51" s="73"/>
      <c r="G51" s="74"/>
      <c r="H51" s="1"/>
      <c r="I51" s="73"/>
      <c r="J51" s="74"/>
    </row>
    <row r="52" spans="1:10" ht="20" customHeight="1" x14ac:dyDescent="0.15">
      <c r="A52" s="19" t="str">
        <f>'Beoordelen kwaliteit'!A132</f>
        <v>Sub 1</v>
      </c>
      <c r="B52" s="7"/>
      <c r="C52" s="76" t="s">
        <v>35</v>
      </c>
      <c r="D52" s="77"/>
      <c r="E52" s="16"/>
      <c r="F52" s="76" t="s">
        <v>35</v>
      </c>
      <c r="G52" s="77"/>
      <c r="H52" s="16"/>
      <c r="I52" s="76" t="s">
        <v>35</v>
      </c>
      <c r="J52" s="77"/>
    </row>
    <row r="53" spans="1:10" ht="130" customHeight="1" x14ac:dyDescent="0.15">
      <c r="A53" s="20" t="str">
        <f>'Beoordelen kwaliteit'!A133</f>
        <v>Zie "Bijlage 7 Kwaliteit"</v>
      </c>
      <c r="B53" s="7"/>
      <c r="C53" s="75" t="s">
        <v>0</v>
      </c>
      <c r="D53" s="72"/>
      <c r="E53" s="16"/>
      <c r="F53" s="71" t="s">
        <v>0</v>
      </c>
      <c r="G53" s="72"/>
      <c r="H53" s="16"/>
      <c r="I53" s="71" t="s">
        <v>0</v>
      </c>
      <c r="J53" s="72"/>
    </row>
    <row r="54" spans="1:10" ht="20" customHeight="1" x14ac:dyDescent="0.15">
      <c r="A54" s="19" t="str">
        <f>'Beoordelen kwaliteit'!A138</f>
        <v>Sub 2</v>
      </c>
      <c r="B54" s="7"/>
      <c r="C54" s="76" t="s">
        <v>35</v>
      </c>
      <c r="D54" s="77"/>
      <c r="E54" s="16"/>
      <c r="F54" s="76" t="s">
        <v>35</v>
      </c>
      <c r="G54" s="77"/>
      <c r="H54" s="16"/>
      <c r="I54" s="76" t="s">
        <v>35</v>
      </c>
      <c r="J54" s="77"/>
    </row>
    <row r="55" spans="1:10" ht="130" customHeight="1" x14ac:dyDescent="0.15">
      <c r="A55" s="20" t="str">
        <f>'Beoordelen kwaliteit'!A139</f>
        <v>Zie "Bijlage 7 Kwaliteit"</v>
      </c>
      <c r="B55" s="7"/>
      <c r="C55" s="69" t="s">
        <v>0</v>
      </c>
      <c r="D55" s="70"/>
      <c r="E55" s="16"/>
      <c r="F55" s="71" t="s">
        <v>0</v>
      </c>
      <c r="G55" s="72"/>
      <c r="H55" s="16"/>
      <c r="I55" s="71" t="s">
        <v>0</v>
      </c>
      <c r="J55" s="72"/>
    </row>
    <row r="56" spans="1:10" ht="40" customHeight="1" x14ac:dyDescent="0.15">
      <c r="A56" s="51" t="str">
        <f>'Beoordelen kwaliteit'!A144</f>
        <v>Scenario 10: Verwerking BAG-import (basisregistratie adressen en gebouwen) bestaande uit BAG Extract Xml-bestanden.</v>
      </c>
      <c r="B56" s="52"/>
      <c r="C56" s="73"/>
      <c r="D56" s="74"/>
      <c r="E56" s="1"/>
      <c r="F56" s="73"/>
      <c r="G56" s="74"/>
      <c r="H56" s="1"/>
      <c r="I56" s="73"/>
      <c r="J56" s="74"/>
    </row>
    <row r="57" spans="1:10" ht="20" customHeight="1" x14ac:dyDescent="0.15">
      <c r="A57" s="19" t="str">
        <f>'Beoordelen kwaliteit'!A145</f>
        <v>Sub 1</v>
      </c>
      <c r="B57" s="7"/>
      <c r="C57" s="76" t="s">
        <v>35</v>
      </c>
      <c r="D57" s="77"/>
      <c r="E57" s="16"/>
      <c r="F57" s="76" t="s">
        <v>35</v>
      </c>
      <c r="G57" s="77"/>
      <c r="H57" s="16"/>
      <c r="I57" s="76" t="s">
        <v>35</v>
      </c>
      <c r="J57" s="77"/>
    </row>
    <row r="58" spans="1:10" ht="130" customHeight="1" x14ac:dyDescent="0.15">
      <c r="A58" s="20" t="str">
        <f>'Beoordelen kwaliteit'!A146</f>
        <v>Zie "Bijlage 7 Kwaliteit"</v>
      </c>
      <c r="B58" s="7"/>
      <c r="C58" s="75" t="s">
        <v>0</v>
      </c>
      <c r="D58" s="72"/>
      <c r="E58" s="16"/>
      <c r="F58" s="71" t="s">
        <v>0</v>
      </c>
      <c r="G58" s="72"/>
      <c r="H58" s="16"/>
      <c r="I58" s="71" t="s">
        <v>0</v>
      </c>
      <c r="J58" s="72"/>
    </row>
    <row r="59" spans="1:10" ht="20" customHeight="1" x14ac:dyDescent="0.15">
      <c r="A59" s="19" t="str">
        <f>'Beoordelen kwaliteit'!A151</f>
        <v>Sub 2</v>
      </c>
      <c r="B59" s="7"/>
      <c r="C59" s="76" t="s">
        <v>35</v>
      </c>
      <c r="D59" s="77"/>
      <c r="E59" s="16"/>
      <c r="F59" s="76" t="s">
        <v>35</v>
      </c>
      <c r="G59" s="77"/>
      <c r="H59" s="16"/>
      <c r="I59" s="76" t="s">
        <v>35</v>
      </c>
      <c r="J59" s="77"/>
    </row>
    <row r="60" spans="1:10" ht="130" customHeight="1" x14ac:dyDescent="0.15">
      <c r="A60" s="20" t="str">
        <f>'Beoordelen kwaliteit'!A152</f>
        <v>Zie "Bijlage 7 Kwaliteit"</v>
      </c>
      <c r="B60" s="7"/>
      <c r="C60" s="69" t="s">
        <v>0</v>
      </c>
      <c r="D60" s="70"/>
      <c r="E60" s="16"/>
      <c r="F60" s="71" t="s">
        <v>0</v>
      </c>
      <c r="G60" s="72"/>
      <c r="H60" s="16"/>
      <c r="I60" s="71" t="s">
        <v>0</v>
      </c>
      <c r="J60" s="72"/>
    </row>
    <row r="61" spans="1:10" ht="40" customHeight="1" x14ac:dyDescent="0.15">
      <c r="A61" s="51" t="str">
        <f>'Beoordelen kwaliteit'!A157</f>
        <v>Scenario 11: Afvalinzameling appartementencomplex met inpandige container(s).</v>
      </c>
      <c r="B61" s="52"/>
      <c r="C61" s="73"/>
      <c r="D61" s="74"/>
      <c r="E61" s="1"/>
      <c r="F61" s="73"/>
      <c r="G61" s="74"/>
      <c r="H61" s="1"/>
      <c r="I61" s="73"/>
      <c r="J61" s="74"/>
    </row>
    <row r="62" spans="1:10" ht="20" customHeight="1" x14ac:dyDescent="0.15">
      <c r="A62" s="19" t="str">
        <f>'Beoordelen kwaliteit'!A158</f>
        <v>Sub 1</v>
      </c>
      <c r="B62" s="7"/>
      <c r="C62" s="76" t="s">
        <v>35</v>
      </c>
      <c r="D62" s="77"/>
      <c r="E62" s="16"/>
      <c r="F62" s="76" t="s">
        <v>35</v>
      </c>
      <c r="G62" s="77"/>
      <c r="H62" s="16"/>
      <c r="I62" s="76" t="s">
        <v>35</v>
      </c>
      <c r="J62" s="77"/>
    </row>
    <row r="63" spans="1:10" ht="130" customHeight="1" x14ac:dyDescent="0.15">
      <c r="A63" s="20" t="str">
        <f>'Beoordelen kwaliteit'!A159</f>
        <v>Zie "Bijlage 7 Kwaliteit"</v>
      </c>
      <c r="B63" s="7"/>
      <c r="C63" s="75" t="s">
        <v>0</v>
      </c>
      <c r="D63" s="72"/>
      <c r="E63" s="16"/>
      <c r="F63" s="71" t="s">
        <v>0</v>
      </c>
      <c r="G63" s="72"/>
      <c r="H63" s="16"/>
      <c r="I63" s="71" t="s">
        <v>0</v>
      </c>
      <c r="J63" s="72"/>
    </row>
  </sheetData>
  <sheetProtection algorithmName="SHA-512" hashValue="Jzk6Sb0wvakTb2PTBiwBUq4M6ZrGzshtRqZlocAd2NWmUDIG2NjyurPh/4LtKWDuT70o52TlZe9NKn9O7ST1aw==" saltValue="9yAG2GTkOoWExE2x3+jl9w==" spinCount="100000" sheet="1" objects="1" scenarios="1"/>
  <mergeCells count="189">
    <mergeCell ref="C61:D61"/>
    <mergeCell ref="F61:G61"/>
    <mergeCell ref="I61:J61"/>
    <mergeCell ref="C62:D62"/>
    <mergeCell ref="F62:G62"/>
    <mergeCell ref="I62:J62"/>
    <mergeCell ref="C63:D63"/>
    <mergeCell ref="F63:G63"/>
    <mergeCell ref="I63:J63"/>
    <mergeCell ref="C1:D1"/>
    <mergeCell ref="F1:G1"/>
    <mergeCell ref="I1:J1"/>
    <mergeCell ref="C2:D2"/>
    <mergeCell ref="F2:G2"/>
    <mergeCell ref="I2:J2"/>
    <mergeCell ref="C11:D11"/>
    <mergeCell ref="F11:G11"/>
    <mergeCell ref="I11:J11"/>
    <mergeCell ref="C4:D4"/>
    <mergeCell ref="C6:D6"/>
    <mergeCell ref="F4:G4"/>
    <mergeCell ref="F6:G6"/>
    <mergeCell ref="I4:J4"/>
    <mergeCell ref="I6:J6"/>
    <mergeCell ref="I8:J8"/>
    <mergeCell ref="F8:G8"/>
    <mergeCell ref="C8:D8"/>
    <mergeCell ref="C5:D5"/>
    <mergeCell ref="F5:G5"/>
    <mergeCell ref="I5:J5"/>
    <mergeCell ref="C7:D7"/>
    <mergeCell ref="F7:G7"/>
    <mergeCell ref="I7:J7"/>
    <mergeCell ref="C17:D17"/>
    <mergeCell ref="F17:G17"/>
    <mergeCell ref="I17:J17"/>
    <mergeCell ref="C18:D18"/>
    <mergeCell ref="F18:G18"/>
    <mergeCell ref="I18:J18"/>
    <mergeCell ref="C9:D9"/>
    <mergeCell ref="F9:G9"/>
    <mergeCell ref="I9:J9"/>
    <mergeCell ref="C16:D16"/>
    <mergeCell ref="F16:G16"/>
    <mergeCell ref="I16:J16"/>
    <mergeCell ref="C10:D10"/>
    <mergeCell ref="F10:G10"/>
    <mergeCell ref="I10:J10"/>
    <mergeCell ref="C12:D12"/>
    <mergeCell ref="F12:G12"/>
    <mergeCell ref="I12:J12"/>
    <mergeCell ref="C13:D13"/>
    <mergeCell ref="F13:G13"/>
    <mergeCell ref="I13:J13"/>
    <mergeCell ref="C14:D14"/>
    <mergeCell ref="F14:G14"/>
    <mergeCell ref="I14:J14"/>
    <mergeCell ref="C24:D24"/>
    <mergeCell ref="F24:G24"/>
    <mergeCell ref="I24:J24"/>
    <mergeCell ref="C25:D25"/>
    <mergeCell ref="F25:G25"/>
    <mergeCell ref="I25:J25"/>
    <mergeCell ref="C19:D19"/>
    <mergeCell ref="F19:G19"/>
    <mergeCell ref="I19:J19"/>
    <mergeCell ref="C23:D23"/>
    <mergeCell ref="F23:G23"/>
    <mergeCell ref="I23:J23"/>
    <mergeCell ref="I22:J22"/>
    <mergeCell ref="F22:G22"/>
    <mergeCell ref="C22:D22"/>
    <mergeCell ref="C20:D20"/>
    <mergeCell ref="F20:G20"/>
    <mergeCell ref="I20:J20"/>
    <mergeCell ref="C21:D21"/>
    <mergeCell ref="F21:G21"/>
    <mergeCell ref="I21:J21"/>
    <mergeCell ref="C29:D29"/>
    <mergeCell ref="F29:G29"/>
    <mergeCell ref="I29:J29"/>
    <mergeCell ref="C30:D30"/>
    <mergeCell ref="F30:G30"/>
    <mergeCell ref="I30:J30"/>
    <mergeCell ref="C26:D26"/>
    <mergeCell ref="F26:G26"/>
    <mergeCell ref="I26:J26"/>
    <mergeCell ref="C28:D28"/>
    <mergeCell ref="F28:G28"/>
    <mergeCell ref="I28:J28"/>
    <mergeCell ref="I27:J27"/>
    <mergeCell ref="F27:G27"/>
    <mergeCell ref="C27:D27"/>
    <mergeCell ref="C33:D33"/>
    <mergeCell ref="F33:G33"/>
    <mergeCell ref="I33:J33"/>
    <mergeCell ref="C34:D34"/>
    <mergeCell ref="F34:G34"/>
    <mergeCell ref="I34:J34"/>
    <mergeCell ref="C31:D31"/>
    <mergeCell ref="F31:G31"/>
    <mergeCell ref="I31:J31"/>
    <mergeCell ref="C32:D32"/>
    <mergeCell ref="F32:G32"/>
    <mergeCell ref="I32:J32"/>
    <mergeCell ref="C38:D38"/>
    <mergeCell ref="F38:G38"/>
    <mergeCell ref="I38:J38"/>
    <mergeCell ref="C39:D39"/>
    <mergeCell ref="F39:G39"/>
    <mergeCell ref="I39:J39"/>
    <mergeCell ref="C35:D35"/>
    <mergeCell ref="F35:G35"/>
    <mergeCell ref="I35:J35"/>
    <mergeCell ref="C37:D37"/>
    <mergeCell ref="F37:G37"/>
    <mergeCell ref="I37:J37"/>
    <mergeCell ref="I36:J36"/>
    <mergeCell ref="F36:G36"/>
    <mergeCell ref="C36:D36"/>
    <mergeCell ref="C42:D42"/>
    <mergeCell ref="F42:G42"/>
    <mergeCell ref="I42:J42"/>
    <mergeCell ref="C43:D43"/>
    <mergeCell ref="F43:G43"/>
    <mergeCell ref="I43:J43"/>
    <mergeCell ref="C40:D40"/>
    <mergeCell ref="F40:G40"/>
    <mergeCell ref="I40:J40"/>
    <mergeCell ref="C41:D41"/>
    <mergeCell ref="F41:G41"/>
    <mergeCell ref="I41:J41"/>
    <mergeCell ref="C44:D44"/>
    <mergeCell ref="F44:G44"/>
    <mergeCell ref="I44:J44"/>
    <mergeCell ref="C46:D46"/>
    <mergeCell ref="F46:G46"/>
    <mergeCell ref="I46:J46"/>
    <mergeCell ref="I45:J45"/>
    <mergeCell ref="F45:G45"/>
    <mergeCell ref="C45:D45"/>
    <mergeCell ref="C50:D50"/>
    <mergeCell ref="F50:G50"/>
    <mergeCell ref="I50:J50"/>
    <mergeCell ref="C52:D52"/>
    <mergeCell ref="F52:G52"/>
    <mergeCell ref="I52:J52"/>
    <mergeCell ref="C47:D47"/>
    <mergeCell ref="F47:G47"/>
    <mergeCell ref="I47:J47"/>
    <mergeCell ref="C49:D49"/>
    <mergeCell ref="F49:G49"/>
    <mergeCell ref="I49:J49"/>
    <mergeCell ref="F48:G48"/>
    <mergeCell ref="C48:D48"/>
    <mergeCell ref="I55:J55"/>
    <mergeCell ref="C57:D57"/>
    <mergeCell ref="F57:G57"/>
    <mergeCell ref="I57:J57"/>
    <mergeCell ref="C53:D53"/>
    <mergeCell ref="F53:G53"/>
    <mergeCell ref="I53:J53"/>
    <mergeCell ref="C54:D54"/>
    <mergeCell ref="F54:G54"/>
    <mergeCell ref="I54:J54"/>
    <mergeCell ref="C60:D60"/>
    <mergeCell ref="F60:G60"/>
    <mergeCell ref="I60:J60"/>
    <mergeCell ref="C3:D3"/>
    <mergeCell ref="F3:G3"/>
    <mergeCell ref="I3:J3"/>
    <mergeCell ref="I15:J15"/>
    <mergeCell ref="F15:G15"/>
    <mergeCell ref="C15:D15"/>
    <mergeCell ref="I56:J56"/>
    <mergeCell ref="F56:G56"/>
    <mergeCell ref="C56:D56"/>
    <mergeCell ref="I51:J51"/>
    <mergeCell ref="F51:G51"/>
    <mergeCell ref="C51:D51"/>
    <mergeCell ref="I48:J48"/>
    <mergeCell ref="C58:D58"/>
    <mergeCell ref="F58:G58"/>
    <mergeCell ref="I58:J58"/>
    <mergeCell ref="C59:D59"/>
    <mergeCell ref="F59:G59"/>
    <mergeCell ref="I59:J59"/>
    <mergeCell ref="C55:D55"/>
    <mergeCell ref="F55:G55"/>
  </mergeCells>
  <dataValidations count="1">
    <dataValidation type="list" errorStyle="warning" allowBlank="1" showErrorMessage="1" error="Voer juiste waarde in. " sqref="I9 F6 I6 C6 F9 C4 C11 F11 I11 C13 F13 I13 I4 F4 C9 F18 I18 C18 C16 I16 F16 F25 I25 C25 C23 I23 F23 F30 I30 C30 C28 I28 F28 F34 I34 C34 C32 I32 F32 F39 I39 C39 C37 I37 F37 F43 I43 C43 C41 I41 F41 C46 I46 F46 C49 I49 F49 F54 I54 C54 C52 I52 F52 F59 I59 C59 C57 I57 F57 F20 I20 C20 C62 I62 F62" xr:uid="{811A6D43-9443-8645-BA09-7E367C836C53}">
      <formula1>SCORE</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63"/>
  <sheetViews>
    <sheetView showGridLines="0" zoomScaleNormal="100" workbookViewId="0">
      <pane ySplit="1" topLeftCell="A54" activePane="bottomLeft" state="frozen"/>
      <selection activeCell="L5" sqref="L5"/>
      <selection pane="bottomLeft" activeCell="A56" sqref="A56:XFD56"/>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69" customHeight="1" x14ac:dyDescent="0.2">
      <c r="A1" s="18" t="s">
        <v>32</v>
      </c>
      <c r="B1" s="9"/>
      <c r="C1" s="84" t="str">
        <f>'Directielid Bedrijfsvoering'!C1</f>
        <v>Inschrijver 1</v>
      </c>
      <c r="D1" s="85"/>
      <c r="E1" s="9"/>
      <c r="F1" s="84" t="str">
        <f>'Directielid Bedrijfsvoering'!F1</f>
        <v>Inschrijver 2</v>
      </c>
      <c r="G1" s="85"/>
      <c r="H1" s="9"/>
      <c r="I1" s="84" t="str">
        <f>'Directielid Bedrijfsvoering'!I1</f>
        <v>Inschrijver 3</v>
      </c>
      <c r="J1" s="85"/>
      <c r="K1" s="3"/>
    </row>
    <row r="2" spans="1:11" ht="40" customHeight="1" x14ac:dyDescent="0.15">
      <c r="A2" s="28" t="s">
        <v>14</v>
      </c>
      <c r="B2" s="6"/>
      <c r="C2" s="81" t="s">
        <v>2</v>
      </c>
      <c r="D2" s="82"/>
      <c r="E2" s="6"/>
      <c r="F2" s="83" t="s">
        <v>2</v>
      </c>
      <c r="G2" s="82"/>
      <c r="H2" s="6"/>
      <c r="I2" s="83" t="s">
        <v>2</v>
      </c>
      <c r="J2" s="82"/>
    </row>
    <row r="3" spans="1:11" ht="40" customHeight="1" x14ac:dyDescent="0.15">
      <c r="A3" s="51" t="str">
        <f>'Beoordelen kwaliteit'!A3</f>
        <v>Scenario 1: Aanmaken DVO's en rechtmatigheden.</v>
      </c>
      <c r="B3" s="52"/>
      <c r="C3" s="73"/>
      <c r="D3" s="74"/>
      <c r="E3" s="1"/>
      <c r="F3" s="73"/>
      <c r="G3" s="74"/>
      <c r="H3" s="1"/>
      <c r="I3" s="73"/>
      <c r="J3" s="74"/>
    </row>
    <row r="4" spans="1:11" ht="20" customHeight="1" x14ac:dyDescent="0.15">
      <c r="A4" s="19" t="str">
        <f>'Beoordelen kwaliteit'!A4</f>
        <v>Sub 1</v>
      </c>
      <c r="B4" s="7"/>
      <c r="C4" s="76" t="s">
        <v>35</v>
      </c>
      <c r="D4" s="77"/>
      <c r="E4" s="16"/>
      <c r="F4" s="76" t="s">
        <v>35</v>
      </c>
      <c r="G4" s="77"/>
      <c r="H4" s="16"/>
      <c r="I4" s="76" t="s">
        <v>35</v>
      </c>
      <c r="J4" s="77"/>
    </row>
    <row r="5" spans="1:11" ht="130" customHeight="1" x14ac:dyDescent="0.15">
      <c r="A5" s="20" t="str">
        <f>'Beoordelen kwaliteit'!A5</f>
        <v>Zie "Bijlage 7 Kwaliteit"</v>
      </c>
      <c r="B5" s="7"/>
      <c r="C5" s="75" t="s">
        <v>0</v>
      </c>
      <c r="D5" s="72"/>
      <c r="E5" s="16"/>
      <c r="F5" s="71" t="s">
        <v>0</v>
      </c>
      <c r="G5" s="72"/>
      <c r="H5" s="16"/>
      <c r="I5" s="71" t="s">
        <v>0</v>
      </c>
      <c r="J5" s="72"/>
    </row>
    <row r="6" spans="1:11" ht="20" customHeight="1" x14ac:dyDescent="0.15">
      <c r="A6" s="19" t="str">
        <f>'Beoordelen kwaliteit'!A10</f>
        <v>Sub 2</v>
      </c>
      <c r="B6" s="7"/>
      <c r="C6" s="76" t="s">
        <v>35</v>
      </c>
      <c r="D6" s="77"/>
      <c r="E6" s="16"/>
      <c r="F6" s="76" t="s">
        <v>35</v>
      </c>
      <c r="G6" s="77"/>
      <c r="H6" s="16"/>
      <c r="I6" s="76" t="s">
        <v>35</v>
      </c>
      <c r="J6" s="77"/>
    </row>
    <row r="7" spans="1:11" ht="130" customHeight="1" x14ac:dyDescent="0.15">
      <c r="A7" s="20" t="str">
        <f>'Beoordelen kwaliteit'!A30</f>
        <v>Zie "Bijlage 7 Kwaliteit"</v>
      </c>
      <c r="B7" s="7"/>
      <c r="C7" s="69" t="s">
        <v>0</v>
      </c>
      <c r="D7" s="70"/>
      <c r="E7" s="16"/>
      <c r="F7" s="71" t="s">
        <v>0</v>
      </c>
      <c r="G7" s="72"/>
      <c r="H7" s="16"/>
      <c r="I7" s="71" t="s">
        <v>0</v>
      </c>
      <c r="J7" s="72"/>
    </row>
    <row r="8" spans="1:11" ht="40" customHeight="1" x14ac:dyDescent="0.15">
      <c r="A8" s="51" t="str">
        <f>'Beoordelen kwaliteit'!A16</f>
        <v>Scenario 2: Huis aan huis inzameling, creëren nieuwe (statische) route.</v>
      </c>
      <c r="B8" s="52"/>
      <c r="C8" s="73"/>
      <c r="D8" s="74"/>
      <c r="E8" s="1"/>
      <c r="F8" s="73"/>
      <c r="G8" s="74"/>
      <c r="H8" s="1"/>
      <c r="I8" s="73"/>
      <c r="J8" s="74"/>
    </row>
    <row r="9" spans="1:11" ht="20" customHeight="1" x14ac:dyDescent="0.15">
      <c r="A9" s="19" t="str">
        <f>'Beoordelen kwaliteit'!A17</f>
        <v>Sub 1</v>
      </c>
      <c r="B9" s="7"/>
      <c r="C9" s="76" t="s">
        <v>35</v>
      </c>
      <c r="D9" s="77"/>
      <c r="E9" s="16"/>
      <c r="F9" s="76" t="s">
        <v>35</v>
      </c>
      <c r="G9" s="77"/>
      <c r="H9" s="16"/>
      <c r="I9" s="76" t="s">
        <v>35</v>
      </c>
      <c r="J9" s="77"/>
    </row>
    <row r="10" spans="1:11" ht="130" customHeight="1" x14ac:dyDescent="0.15">
      <c r="A10" s="20" t="str">
        <f>'Beoordelen kwaliteit'!A18</f>
        <v>Zie "Bijlage 7 Kwaliteit"</v>
      </c>
      <c r="B10" s="7"/>
      <c r="C10" s="69" t="s">
        <v>0</v>
      </c>
      <c r="D10" s="70"/>
      <c r="E10" s="16"/>
      <c r="F10" s="71" t="s">
        <v>0</v>
      </c>
      <c r="G10" s="72"/>
      <c r="H10" s="16"/>
      <c r="I10" s="71" t="s">
        <v>0</v>
      </c>
      <c r="J10" s="72"/>
    </row>
    <row r="11" spans="1:11" ht="20" customHeight="1" x14ac:dyDescent="0.15">
      <c r="A11" s="19" t="str">
        <f>'Beoordelen kwaliteit'!A23</f>
        <v>Sub 2</v>
      </c>
      <c r="B11" s="7"/>
      <c r="C11" s="76" t="s">
        <v>35</v>
      </c>
      <c r="D11" s="77"/>
      <c r="E11" s="16"/>
      <c r="F11" s="76" t="s">
        <v>35</v>
      </c>
      <c r="G11" s="77"/>
      <c r="H11" s="16"/>
      <c r="I11" s="76" t="s">
        <v>35</v>
      </c>
      <c r="J11" s="77"/>
    </row>
    <row r="12" spans="1:11" ht="130" customHeight="1" x14ac:dyDescent="0.15">
      <c r="A12" s="20" t="str">
        <f>'Beoordelen kwaliteit'!A24</f>
        <v>Zie "Bijlage 7 Kwaliteit"</v>
      </c>
      <c r="B12" s="7"/>
      <c r="C12" s="69" t="s">
        <v>0</v>
      </c>
      <c r="D12" s="70"/>
      <c r="E12" s="16"/>
      <c r="F12" s="71" t="s">
        <v>0</v>
      </c>
      <c r="G12" s="72"/>
      <c r="H12" s="16"/>
      <c r="I12" s="71" t="s">
        <v>0</v>
      </c>
      <c r="J12" s="72"/>
    </row>
    <row r="13" spans="1:11" ht="20" customHeight="1" x14ac:dyDescent="0.15">
      <c r="A13" s="19" t="str">
        <f>'Beoordelen kwaliteit'!A29</f>
        <v>Sub 3</v>
      </c>
      <c r="B13" s="7"/>
      <c r="C13" s="76" t="s">
        <v>35</v>
      </c>
      <c r="D13" s="77"/>
      <c r="E13" s="16"/>
      <c r="F13" s="76" t="s">
        <v>35</v>
      </c>
      <c r="G13" s="77"/>
      <c r="H13" s="16"/>
      <c r="I13" s="76" t="s">
        <v>35</v>
      </c>
      <c r="J13" s="77"/>
    </row>
    <row r="14" spans="1:11" ht="130" customHeight="1" x14ac:dyDescent="0.15">
      <c r="A14" s="20" t="str">
        <f>'Beoordelen kwaliteit'!A69</f>
        <v>Zie "Bijlage 7 Kwaliteit"</v>
      </c>
      <c r="B14" s="7"/>
      <c r="C14" s="69" t="s">
        <v>0</v>
      </c>
      <c r="D14" s="70"/>
      <c r="E14" s="16"/>
      <c r="F14" s="71" t="s">
        <v>0</v>
      </c>
      <c r="G14" s="72"/>
      <c r="H14" s="16"/>
      <c r="I14" s="71" t="s">
        <v>0</v>
      </c>
      <c r="J14" s="72"/>
    </row>
    <row r="15" spans="1:11" ht="40" customHeight="1" x14ac:dyDescent="0.15">
      <c r="A15" s="51" t="str">
        <f>'Beoordelen kwaliteit'!A35</f>
        <v>Scenario 3: Huis aan Huis inzameling (HaH), veranderingen op bestaande route en uitvoering.</v>
      </c>
      <c r="B15" s="52"/>
      <c r="C15" s="73"/>
      <c r="D15" s="74"/>
      <c r="E15" s="1"/>
      <c r="F15" s="73"/>
      <c r="G15" s="74"/>
      <c r="H15" s="1"/>
      <c r="I15" s="73"/>
      <c r="J15" s="74"/>
    </row>
    <row r="16" spans="1:11" ht="20" customHeight="1" x14ac:dyDescent="0.15">
      <c r="A16" s="19" t="str">
        <f>'Beoordelen kwaliteit'!A36</f>
        <v>Sub 1</v>
      </c>
      <c r="B16" s="7"/>
      <c r="C16" s="76" t="s">
        <v>35</v>
      </c>
      <c r="D16" s="77"/>
      <c r="E16" s="16"/>
      <c r="F16" s="76" t="s">
        <v>35</v>
      </c>
      <c r="G16" s="77"/>
      <c r="H16" s="16"/>
      <c r="I16" s="76" t="s">
        <v>35</v>
      </c>
      <c r="J16" s="77"/>
    </row>
    <row r="17" spans="1:10" ht="130" customHeight="1" x14ac:dyDescent="0.15">
      <c r="A17" s="20" t="str">
        <f>'Beoordelen kwaliteit'!A37</f>
        <v>Zie "Bijlage 7 Kwaliteit"</v>
      </c>
      <c r="B17" s="7"/>
      <c r="C17" s="75" t="s">
        <v>0</v>
      </c>
      <c r="D17" s="72"/>
      <c r="E17" s="16"/>
      <c r="F17" s="71" t="s">
        <v>0</v>
      </c>
      <c r="G17" s="72"/>
      <c r="H17" s="16"/>
      <c r="I17" s="71" t="s">
        <v>0</v>
      </c>
      <c r="J17" s="72"/>
    </row>
    <row r="18" spans="1:10" ht="20" customHeight="1" x14ac:dyDescent="0.15">
      <c r="A18" s="19" t="str">
        <f>'Beoordelen kwaliteit'!A42</f>
        <v>Sub 2</v>
      </c>
      <c r="B18" s="7"/>
      <c r="C18" s="76" t="s">
        <v>35</v>
      </c>
      <c r="D18" s="77"/>
      <c r="E18" s="16"/>
      <c r="F18" s="76" t="s">
        <v>35</v>
      </c>
      <c r="G18" s="77"/>
      <c r="H18" s="16"/>
      <c r="I18" s="76" t="s">
        <v>35</v>
      </c>
      <c r="J18" s="77"/>
    </row>
    <row r="19" spans="1:10" ht="130" customHeight="1" x14ac:dyDescent="0.15">
      <c r="A19" s="20" t="str">
        <f>'Beoordelen kwaliteit'!A43</f>
        <v>Zie "Bijlage 7 Kwaliteit"</v>
      </c>
      <c r="B19" s="7"/>
      <c r="C19" s="69" t="s">
        <v>0</v>
      </c>
      <c r="D19" s="70"/>
      <c r="E19" s="16"/>
      <c r="F19" s="71" t="s">
        <v>0</v>
      </c>
      <c r="G19" s="72"/>
      <c r="H19" s="16"/>
      <c r="I19" s="71" t="s">
        <v>0</v>
      </c>
      <c r="J19" s="72"/>
    </row>
    <row r="20" spans="1:10" ht="20" customHeight="1" x14ac:dyDescent="0.15">
      <c r="A20" s="19" t="str">
        <f>'Beoordelen kwaliteit'!A48</f>
        <v>Sub 3</v>
      </c>
      <c r="B20" s="7"/>
      <c r="C20" s="76" t="s">
        <v>35</v>
      </c>
      <c r="D20" s="77"/>
      <c r="E20" s="16"/>
      <c r="F20" s="76" t="s">
        <v>35</v>
      </c>
      <c r="G20" s="77"/>
      <c r="H20" s="16"/>
      <c r="I20" s="76" t="s">
        <v>35</v>
      </c>
      <c r="J20" s="77"/>
    </row>
    <row r="21" spans="1:10" ht="130" customHeight="1" x14ac:dyDescent="0.15">
      <c r="A21" s="20" t="str">
        <f>'Beoordelen kwaliteit'!A49</f>
        <v>Zie "Bijlage 7 Kwaliteit"</v>
      </c>
      <c r="B21" s="7"/>
      <c r="C21" s="69" t="s">
        <v>0</v>
      </c>
      <c r="D21" s="70"/>
      <c r="E21" s="16"/>
      <c r="F21" s="71" t="s">
        <v>0</v>
      </c>
      <c r="G21" s="72"/>
      <c r="H21" s="16"/>
      <c r="I21" s="71" t="s">
        <v>0</v>
      </c>
      <c r="J21" s="72"/>
    </row>
    <row r="22" spans="1:10" ht="40" customHeight="1" x14ac:dyDescent="0.15">
      <c r="A22" s="51" t="str">
        <f>'Beoordelen kwaliteit'!A54</f>
        <v>Scenario 4: De chauffeursomgeving en relatie met Back-office Avalex.</v>
      </c>
      <c r="B22" s="52"/>
      <c r="C22" s="73"/>
      <c r="D22" s="74"/>
      <c r="E22" s="1"/>
      <c r="F22" s="73"/>
      <c r="G22" s="74"/>
      <c r="H22" s="1"/>
      <c r="I22" s="73"/>
      <c r="J22" s="74"/>
    </row>
    <row r="23" spans="1:10" ht="20" customHeight="1" x14ac:dyDescent="0.15">
      <c r="A23" s="19" t="str">
        <f>'Beoordelen kwaliteit'!A55</f>
        <v>Sub 1</v>
      </c>
      <c r="B23" s="7"/>
      <c r="C23" s="76" t="s">
        <v>35</v>
      </c>
      <c r="D23" s="77"/>
      <c r="E23" s="16"/>
      <c r="F23" s="76" t="s">
        <v>35</v>
      </c>
      <c r="G23" s="77"/>
      <c r="H23" s="16"/>
      <c r="I23" s="76" t="s">
        <v>35</v>
      </c>
      <c r="J23" s="77"/>
    </row>
    <row r="24" spans="1:10" ht="130" customHeight="1" x14ac:dyDescent="0.15">
      <c r="A24" s="20" t="str">
        <f>'Beoordelen kwaliteit'!A56</f>
        <v>Zie "Bijlage 7 Kwaliteit"</v>
      </c>
      <c r="B24" s="7"/>
      <c r="C24" s="75" t="s">
        <v>0</v>
      </c>
      <c r="D24" s="72"/>
      <c r="E24" s="16"/>
      <c r="F24" s="71" t="s">
        <v>0</v>
      </c>
      <c r="G24" s="72"/>
      <c r="H24" s="16"/>
      <c r="I24" s="71" t="s">
        <v>0</v>
      </c>
      <c r="J24" s="72"/>
    </row>
    <row r="25" spans="1:10" ht="20" customHeight="1" x14ac:dyDescent="0.15">
      <c r="A25" s="19" t="str">
        <f>'Beoordelen kwaliteit'!A61</f>
        <v>Sub 2</v>
      </c>
      <c r="B25" s="7"/>
      <c r="C25" s="76" t="s">
        <v>35</v>
      </c>
      <c r="D25" s="77"/>
      <c r="E25" s="16"/>
      <c r="F25" s="76" t="s">
        <v>35</v>
      </c>
      <c r="G25" s="77"/>
      <c r="H25" s="16"/>
      <c r="I25" s="76" t="s">
        <v>35</v>
      </c>
      <c r="J25" s="77"/>
    </row>
    <row r="26" spans="1:10" ht="130" customHeight="1" x14ac:dyDescent="0.15">
      <c r="A26" s="20" t="str">
        <f>'Beoordelen kwaliteit'!A62</f>
        <v>Zie "Bijlage 7 Kwaliteit"</v>
      </c>
      <c r="B26" s="7"/>
      <c r="C26" s="69" t="s">
        <v>0</v>
      </c>
      <c r="D26" s="70"/>
      <c r="E26" s="16"/>
      <c r="F26" s="71" t="s">
        <v>0</v>
      </c>
      <c r="G26" s="72"/>
      <c r="H26" s="16"/>
      <c r="I26" s="71" t="s">
        <v>0</v>
      </c>
      <c r="J26" s="72"/>
    </row>
    <row r="27" spans="1:10" ht="40" customHeight="1" x14ac:dyDescent="0.15">
      <c r="A27" s="51" t="str">
        <f>'Beoordelen kwaliteit'!A67</f>
        <v>Scenario 5: Beheer en administratie/registratie van minicontainers &amp; passen.</v>
      </c>
      <c r="B27" s="52"/>
      <c r="C27" s="73"/>
      <c r="D27" s="74"/>
      <c r="E27" s="1"/>
      <c r="F27" s="73"/>
      <c r="G27" s="74"/>
      <c r="H27" s="1"/>
      <c r="I27" s="73"/>
      <c r="J27" s="74"/>
    </row>
    <row r="28" spans="1:10" ht="20" customHeight="1" x14ac:dyDescent="0.15">
      <c r="A28" s="19" t="str">
        <f>'Beoordelen kwaliteit'!A68</f>
        <v>Sub 1</v>
      </c>
      <c r="B28" s="7"/>
      <c r="C28" s="76" t="s">
        <v>35</v>
      </c>
      <c r="D28" s="77"/>
      <c r="E28" s="16"/>
      <c r="F28" s="76" t="s">
        <v>35</v>
      </c>
      <c r="G28" s="77"/>
      <c r="H28" s="16"/>
      <c r="I28" s="76" t="s">
        <v>35</v>
      </c>
      <c r="J28" s="77"/>
    </row>
    <row r="29" spans="1:10" ht="130" customHeight="1" x14ac:dyDescent="0.15">
      <c r="A29" s="20" t="str">
        <f>'Beoordelen kwaliteit'!A69</f>
        <v>Zie "Bijlage 7 Kwaliteit"</v>
      </c>
      <c r="B29" s="7"/>
      <c r="C29" s="75" t="s">
        <v>0</v>
      </c>
      <c r="D29" s="72"/>
      <c r="E29" s="16"/>
      <c r="F29" s="71" t="s">
        <v>0</v>
      </c>
      <c r="G29" s="72"/>
      <c r="H29" s="16"/>
      <c r="I29" s="71" t="s">
        <v>0</v>
      </c>
      <c r="J29" s="72"/>
    </row>
    <row r="30" spans="1:10" ht="20" customHeight="1" x14ac:dyDescent="0.15">
      <c r="A30" s="19" t="str">
        <f>'Beoordelen kwaliteit'!A74</f>
        <v>Sub 2</v>
      </c>
      <c r="B30" s="7"/>
      <c r="C30" s="76" t="s">
        <v>35</v>
      </c>
      <c r="D30" s="77"/>
      <c r="E30" s="16"/>
      <c r="F30" s="76" t="s">
        <v>35</v>
      </c>
      <c r="G30" s="77"/>
      <c r="H30" s="16"/>
      <c r="I30" s="76" t="s">
        <v>35</v>
      </c>
      <c r="J30" s="77"/>
    </row>
    <row r="31" spans="1:10" ht="130" customHeight="1" x14ac:dyDescent="0.15">
      <c r="A31" s="20" t="str">
        <f>'Beoordelen kwaliteit'!A75</f>
        <v>Zie "Bijlage 7 Kwaliteit"</v>
      </c>
      <c r="B31" s="7"/>
      <c r="C31" s="69" t="s">
        <v>0</v>
      </c>
      <c r="D31" s="70"/>
      <c r="E31" s="16"/>
      <c r="F31" s="71" t="s">
        <v>0</v>
      </c>
      <c r="G31" s="72"/>
      <c r="H31" s="16"/>
      <c r="I31" s="71" t="s">
        <v>0</v>
      </c>
      <c r="J31" s="72"/>
    </row>
    <row r="32" spans="1:10" ht="20" customHeight="1" x14ac:dyDescent="0.15">
      <c r="A32" s="19" t="str">
        <f>'Beoordelen kwaliteit'!A80</f>
        <v>Sub 3</v>
      </c>
      <c r="B32" s="7"/>
      <c r="C32" s="76" t="s">
        <v>35</v>
      </c>
      <c r="D32" s="77"/>
      <c r="E32" s="16"/>
      <c r="F32" s="76" t="s">
        <v>35</v>
      </c>
      <c r="G32" s="77"/>
      <c r="H32" s="16"/>
      <c r="I32" s="76" t="s">
        <v>35</v>
      </c>
      <c r="J32" s="77"/>
    </row>
    <row r="33" spans="1:10" ht="130" customHeight="1" x14ac:dyDescent="0.15">
      <c r="A33" s="20" t="str">
        <f>'Beoordelen kwaliteit'!A81</f>
        <v>Zie "Bijlage 7 Kwaliteit"</v>
      </c>
      <c r="B33" s="7"/>
      <c r="C33" s="75" t="s">
        <v>0</v>
      </c>
      <c r="D33" s="72"/>
      <c r="E33" s="16"/>
      <c r="F33" s="71" t="s">
        <v>0</v>
      </c>
      <c r="G33" s="72"/>
      <c r="H33" s="16"/>
      <c r="I33" s="71" t="s">
        <v>0</v>
      </c>
      <c r="J33" s="72"/>
    </row>
    <row r="34" spans="1:10" ht="20" customHeight="1" x14ac:dyDescent="0.15">
      <c r="A34" s="19" t="str">
        <f>'Beoordelen kwaliteit'!A86</f>
        <v>Sub 4</v>
      </c>
      <c r="B34" s="7"/>
      <c r="C34" s="76" t="s">
        <v>35</v>
      </c>
      <c r="D34" s="77"/>
      <c r="E34" s="16"/>
      <c r="F34" s="76" t="s">
        <v>35</v>
      </c>
      <c r="G34" s="77"/>
      <c r="H34" s="16"/>
      <c r="I34" s="76" t="s">
        <v>35</v>
      </c>
      <c r="J34" s="77"/>
    </row>
    <row r="35" spans="1:10" ht="130" customHeight="1" x14ac:dyDescent="0.15">
      <c r="A35" s="20" t="str">
        <f>'Beoordelen kwaliteit'!A87</f>
        <v>Zie "Bijlage 7 Kwaliteit"</v>
      </c>
      <c r="B35" s="7"/>
      <c r="C35" s="69" t="s">
        <v>0</v>
      </c>
      <c r="D35" s="70"/>
      <c r="E35" s="16"/>
      <c r="F35" s="71" t="s">
        <v>0</v>
      </c>
      <c r="G35" s="72"/>
      <c r="H35" s="16"/>
      <c r="I35" s="71" t="s">
        <v>0</v>
      </c>
      <c r="J35" s="72"/>
    </row>
    <row r="36" spans="1:10" ht="40" customHeight="1" x14ac:dyDescent="0.15">
      <c r="A36" s="51" t="str">
        <f>'Beoordelen kwaliteit'!A92</f>
        <v>Scenario 6: Bewoner op millieustraat.</v>
      </c>
      <c r="B36" s="52"/>
      <c r="C36" s="73"/>
      <c r="D36" s="74"/>
      <c r="E36" s="1"/>
      <c r="F36" s="73"/>
      <c r="G36" s="74"/>
      <c r="H36" s="1"/>
      <c r="I36" s="73"/>
      <c r="J36" s="74"/>
    </row>
    <row r="37" spans="1:10" ht="20" customHeight="1" x14ac:dyDescent="0.15">
      <c r="A37" s="19" t="str">
        <f>'Beoordelen kwaliteit'!A93</f>
        <v>Sub 1</v>
      </c>
      <c r="B37" s="7"/>
      <c r="C37" s="76" t="s">
        <v>35</v>
      </c>
      <c r="D37" s="77"/>
      <c r="E37" s="16"/>
      <c r="F37" s="76" t="s">
        <v>35</v>
      </c>
      <c r="G37" s="77"/>
      <c r="H37" s="16"/>
      <c r="I37" s="76" t="s">
        <v>35</v>
      </c>
      <c r="J37" s="77"/>
    </row>
    <row r="38" spans="1:10" ht="130" customHeight="1" x14ac:dyDescent="0.15">
      <c r="A38" s="20" t="str">
        <f>'Beoordelen kwaliteit'!A94</f>
        <v>Zie "Bijlage 7 Kwaliteit"</v>
      </c>
      <c r="B38" s="7"/>
      <c r="C38" s="75" t="s">
        <v>0</v>
      </c>
      <c r="D38" s="72"/>
      <c r="E38" s="16"/>
      <c r="F38" s="71" t="s">
        <v>0</v>
      </c>
      <c r="G38" s="72"/>
      <c r="H38" s="16"/>
      <c r="I38" s="71" t="s">
        <v>0</v>
      </c>
      <c r="J38" s="72"/>
    </row>
    <row r="39" spans="1:10" ht="20" customHeight="1" x14ac:dyDescent="0.15">
      <c r="A39" s="19" t="str">
        <f>'Beoordelen kwaliteit'!A99</f>
        <v>Sub 2</v>
      </c>
      <c r="B39" s="7"/>
      <c r="C39" s="76" t="s">
        <v>35</v>
      </c>
      <c r="D39" s="77"/>
      <c r="E39" s="16"/>
      <c r="F39" s="76" t="s">
        <v>35</v>
      </c>
      <c r="G39" s="77"/>
      <c r="H39" s="16"/>
      <c r="I39" s="76" t="s">
        <v>35</v>
      </c>
      <c r="J39" s="77"/>
    </row>
    <row r="40" spans="1:10" ht="130" customHeight="1" x14ac:dyDescent="0.15">
      <c r="A40" s="20" t="str">
        <f>'Beoordelen kwaliteit'!A100</f>
        <v>Zie "Bijlage 7 Kwaliteit"</v>
      </c>
      <c r="B40" s="7"/>
      <c r="C40" s="69" t="s">
        <v>0</v>
      </c>
      <c r="D40" s="70"/>
      <c r="E40" s="16"/>
      <c r="F40" s="71" t="s">
        <v>0</v>
      </c>
      <c r="G40" s="72"/>
      <c r="H40" s="16"/>
      <c r="I40" s="71" t="s">
        <v>0</v>
      </c>
      <c r="J40" s="72"/>
    </row>
    <row r="41" spans="1:10" ht="20" customHeight="1" x14ac:dyDescent="0.15">
      <c r="A41" s="19" t="str">
        <f>'Beoordelen kwaliteit'!A105</f>
        <v>Sub 3</v>
      </c>
      <c r="B41" s="7"/>
      <c r="C41" s="76" t="s">
        <v>35</v>
      </c>
      <c r="D41" s="77"/>
      <c r="E41" s="16"/>
      <c r="F41" s="76" t="s">
        <v>35</v>
      </c>
      <c r="G41" s="77"/>
      <c r="H41" s="16"/>
      <c r="I41" s="76" t="s">
        <v>35</v>
      </c>
      <c r="J41" s="77"/>
    </row>
    <row r="42" spans="1:10" ht="130" customHeight="1" x14ac:dyDescent="0.15">
      <c r="A42" s="20" t="str">
        <f>'Beoordelen kwaliteit'!A106</f>
        <v>Zie "Bijlage 7 Kwaliteit"</v>
      </c>
      <c r="B42" s="7"/>
      <c r="C42" s="75" t="s">
        <v>0</v>
      </c>
      <c r="D42" s="72"/>
      <c r="E42" s="16"/>
      <c r="F42" s="71" t="s">
        <v>0</v>
      </c>
      <c r="G42" s="72"/>
      <c r="H42" s="16"/>
      <c r="I42" s="71" t="s">
        <v>0</v>
      </c>
      <c r="J42" s="72"/>
    </row>
    <row r="43" spans="1:10" ht="20" customHeight="1" x14ac:dyDescent="0.15">
      <c r="A43" s="19" t="str">
        <f>'Beoordelen kwaliteit'!A111</f>
        <v>Sub 4</v>
      </c>
      <c r="B43" s="7"/>
      <c r="C43" s="76" t="s">
        <v>35</v>
      </c>
      <c r="D43" s="77"/>
      <c r="E43" s="16"/>
      <c r="F43" s="76" t="s">
        <v>35</v>
      </c>
      <c r="G43" s="77"/>
      <c r="H43" s="16"/>
      <c r="I43" s="76" t="s">
        <v>35</v>
      </c>
      <c r="J43" s="77"/>
    </row>
    <row r="44" spans="1:10" ht="130" customHeight="1" x14ac:dyDescent="0.15">
      <c r="A44" s="20" t="str">
        <f>'Beoordelen kwaliteit'!A112</f>
        <v>Zie "Bijlage 7 Kwaliteit"</v>
      </c>
      <c r="B44" s="7"/>
      <c r="C44" s="69" t="s">
        <v>0</v>
      </c>
      <c r="D44" s="70"/>
      <c r="E44" s="16"/>
      <c r="F44" s="71" t="s">
        <v>0</v>
      </c>
      <c r="G44" s="72"/>
      <c r="H44" s="16"/>
      <c r="I44" s="71" t="s">
        <v>0</v>
      </c>
      <c r="J44" s="72"/>
    </row>
    <row r="45" spans="1:10" ht="40" customHeight="1" x14ac:dyDescent="0.15">
      <c r="A45" s="51" t="str">
        <f>'Beoordelen kwaliteit'!A117</f>
        <v>Scenario 7: Af-transport vanuit de milieustraat.</v>
      </c>
      <c r="B45" s="52"/>
      <c r="C45" s="73"/>
      <c r="D45" s="74"/>
      <c r="E45" s="1"/>
      <c r="F45" s="73"/>
      <c r="G45" s="74"/>
      <c r="H45" s="1"/>
      <c r="I45" s="73"/>
      <c r="J45" s="74"/>
    </row>
    <row r="46" spans="1:10" ht="20" customHeight="1" x14ac:dyDescent="0.15">
      <c r="A46" s="19" t="str">
        <f>'Beoordelen kwaliteit'!A118</f>
        <v>Sub 1</v>
      </c>
      <c r="B46" s="7"/>
      <c r="C46" s="76" t="s">
        <v>35</v>
      </c>
      <c r="D46" s="77"/>
      <c r="E46" s="16"/>
      <c r="F46" s="76" t="s">
        <v>35</v>
      </c>
      <c r="G46" s="77"/>
      <c r="H46" s="16"/>
      <c r="I46" s="76" t="s">
        <v>35</v>
      </c>
      <c r="J46" s="77"/>
    </row>
    <row r="47" spans="1:10" ht="130" customHeight="1" x14ac:dyDescent="0.15">
      <c r="A47" s="20" t="str">
        <f>'Beoordelen kwaliteit'!A119</f>
        <v>Zie "Bijlage 7 Kwaliteit"</v>
      </c>
      <c r="B47" s="7"/>
      <c r="C47" s="75" t="s">
        <v>0</v>
      </c>
      <c r="D47" s="72"/>
      <c r="E47" s="16"/>
      <c r="F47" s="71" t="s">
        <v>0</v>
      </c>
      <c r="G47" s="72"/>
      <c r="H47" s="16"/>
      <c r="I47" s="71" t="s">
        <v>0</v>
      </c>
      <c r="J47" s="72"/>
    </row>
    <row r="48" spans="1:10" ht="40" customHeight="1" x14ac:dyDescent="0.15">
      <c r="A48" s="51" t="str">
        <f>'Beoordelen kwaliteit'!A124</f>
        <v>Scenario 8: Klantinzicht binnen de aangeboden oplossing</v>
      </c>
      <c r="B48" s="52"/>
      <c r="C48" s="73"/>
      <c r="D48" s="74"/>
      <c r="E48" s="1"/>
      <c r="F48" s="73"/>
      <c r="G48" s="74"/>
      <c r="H48" s="1"/>
      <c r="I48" s="73"/>
      <c r="J48" s="74"/>
    </row>
    <row r="49" spans="1:10" ht="20" customHeight="1" x14ac:dyDescent="0.15">
      <c r="A49" s="19" t="str">
        <f>'Beoordelen kwaliteit'!A125</f>
        <v>Sub 1</v>
      </c>
      <c r="B49" s="7"/>
      <c r="C49" s="76" t="s">
        <v>35</v>
      </c>
      <c r="D49" s="77"/>
      <c r="E49" s="16"/>
      <c r="F49" s="76" t="s">
        <v>35</v>
      </c>
      <c r="G49" s="77"/>
      <c r="H49" s="16"/>
      <c r="I49" s="76" t="s">
        <v>35</v>
      </c>
      <c r="J49" s="77"/>
    </row>
    <row r="50" spans="1:10" ht="130" customHeight="1" x14ac:dyDescent="0.15">
      <c r="A50" s="20" t="str">
        <f>'Beoordelen kwaliteit'!A126</f>
        <v>Zie "Bijlage 7 Kwaliteit"</v>
      </c>
      <c r="B50" s="7"/>
      <c r="C50" s="75" t="s">
        <v>0</v>
      </c>
      <c r="D50" s="72"/>
      <c r="E50" s="16"/>
      <c r="F50" s="71" t="s">
        <v>0</v>
      </c>
      <c r="G50" s="72"/>
      <c r="H50" s="16"/>
      <c r="I50" s="71" t="s">
        <v>0</v>
      </c>
      <c r="J50" s="72"/>
    </row>
    <row r="51" spans="1:10" ht="40" customHeight="1" x14ac:dyDescent="0.15">
      <c r="A51" s="51" t="str">
        <f>'Beoordelen kwaliteit'!A131</f>
        <v>Scenario 9: Handmatige orders en illegaal afval.</v>
      </c>
      <c r="B51" s="52"/>
      <c r="C51" s="73"/>
      <c r="D51" s="74"/>
      <c r="E51" s="1"/>
      <c r="F51" s="73"/>
      <c r="G51" s="74"/>
      <c r="H51" s="1"/>
      <c r="I51" s="73"/>
      <c r="J51" s="74"/>
    </row>
    <row r="52" spans="1:10" ht="20" customHeight="1" x14ac:dyDescent="0.15">
      <c r="A52" s="19" t="str">
        <f>'Beoordelen kwaliteit'!A132</f>
        <v>Sub 1</v>
      </c>
      <c r="B52" s="7"/>
      <c r="C52" s="76" t="s">
        <v>35</v>
      </c>
      <c r="D52" s="77"/>
      <c r="E52" s="16"/>
      <c r="F52" s="76" t="s">
        <v>35</v>
      </c>
      <c r="G52" s="77"/>
      <c r="H52" s="16"/>
      <c r="I52" s="76" t="s">
        <v>35</v>
      </c>
      <c r="J52" s="77"/>
    </row>
    <row r="53" spans="1:10" ht="130" customHeight="1" x14ac:dyDescent="0.15">
      <c r="A53" s="20" t="str">
        <f>'Beoordelen kwaliteit'!A133</f>
        <v>Zie "Bijlage 7 Kwaliteit"</v>
      </c>
      <c r="B53" s="7"/>
      <c r="C53" s="75" t="s">
        <v>0</v>
      </c>
      <c r="D53" s="72"/>
      <c r="E53" s="16"/>
      <c r="F53" s="71" t="s">
        <v>0</v>
      </c>
      <c r="G53" s="72"/>
      <c r="H53" s="16"/>
      <c r="I53" s="71" t="s">
        <v>0</v>
      </c>
      <c r="J53" s="72"/>
    </row>
    <row r="54" spans="1:10" ht="20" customHeight="1" x14ac:dyDescent="0.15">
      <c r="A54" s="19" t="str">
        <f>'Beoordelen kwaliteit'!A138</f>
        <v>Sub 2</v>
      </c>
      <c r="B54" s="7"/>
      <c r="C54" s="76" t="s">
        <v>35</v>
      </c>
      <c r="D54" s="77"/>
      <c r="E54" s="16"/>
      <c r="F54" s="76" t="s">
        <v>35</v>
      </c>
      <c r="G54" s="77"/>
      <c r="H54" s="16"/>
      <c r="I54" s="76" t="s">
        <v>35</v>
      </c>
      <c r="J54" s="77"/>
    </row>
    <row r="55" spans="1:10" ht="130" customHeight="1" x14ac:dyDescent="0.15">
      <c r="A55" s="20" t="str">
        <f>'Beoordelen kwaliteit'!A139</f>
        <v>Zie "Bijlage 7 Kwaliteit"</v>
      </c>
      <c r="B55" s="7"/>
      <c r="C55" s="69" t="s">
        <v>0</v>
      </c>
      <c r="D55" s="70"/>
      <c r="E55" s="16"/>
      <c r="F55" s="71" t="s">
        <v>0</v>
      </c>
      <c r="G55" s="72"/>
      <c r="H55" s="16"/>
      <c r="I55" s="71" t="s">
        <v>0</v>
      </c>
      <c r="J55" s="72"/>
    </row>
    <row r="56" spans="1:10" ht="40" customHeight="1" x14ac:dyDescent="0.15">
      <c r="A56" s="51" t="str">
        <f>'Beoordelen kwaliteit'!A144</f>
        <v>Scenario 10: Verwerking BAG-import (basisregistratie adressen en gebouwen) bestaande uit BAG Extract Xml-bestanden.</v>
      </c>
      <c r="B56" s="52"/>
      <c r="C56" s="73"/>
      <c r="D56" s="74"/>
      <c r="E56" s="1"/>
      <c r="F56" s="73"/>
      <c r="G56" s="74"/>
      <c r="H56" s="1"/>
      <c r="I56" s="73"/>
      <c r="J56" s="74"/>
    </row>
    <row r="57" spans="1:10" ht="20" customHeight="1" x14ac:dyDescent="0.15">
      <c r="A57" s="19" t="str">
        <f>'Beoordelen kwaliteit'!A145</f>
        <v>Sub 1</v>
      </c>
      <c r="B57" s="7"/>
      <c r="C57" s="76" t="s">
        <v>35</v>
      </c>
      <c r="D57" s="77"/>
      <c r="E57" s="16"/>
      <c r="F57" s="76" t="s">
        <v>35</v>
      </c>
      <c r="G57" s="77"/>
      <c r="H57" s="16"/>
      <c r="I57" s="76" t="s">
        <v>35</v>
      </c>
      <c r="J57" s="77"/>
    </row>
    <row r="58" spans="1:10" ht="130" customHeight="1" x14ac:dyDescent="0.15">
      <c r="A58" s="20" t="str">
        <f>'Beoordelen kwaliteit'!A146</f>
        <v>Zie "Bijlage 7 Kwaliteit"</v>
      </c>
      <c r="B58" s="7"/>
      <c r="C58" s="75" t="s">
        <v>0</v>
      </c>
      <c r="D58" s="72"/>
      <c r="E58" s="16"/>
      <c r="F58" s="71" t="s">
        <v>0</v>
      </c>
      <c r="G58" s="72"/>
      <c r="H58" s="16"/>
      <c r="I58" s="71" t="s">
        <v>0</v>
      </c>
      <c r="J58" s="72"/>
    </row>
    <row r="59" spans="1:10" ht="20" customHeight="1" x14ac:dyDescent="0.15">
      <c r="A59" s="19" t="str">
        <f>'Beoordelen kwaliteit'!A151</f>
        <v>Sub 2</v>
      </c>
      <c r="B59" s="7"/>
      <c r="C59" s="76" t="s">
        <v>35</v>
      </c>
      <c r="D59" s="77"/>
      <c r="E59" s="16"/>
      <c r="F59" s="76" t="s">
        <v>35</v>
      </c>
      <c r="G59" s="77"/>
      <c r="H59" s="16"/>
      <c r="I59" s="76" t="s">
        <v>35</v>
      </c>
      <c r="J59" s="77"/>
    </row>
    <row r="60" spans="1:10" ht="130" customHeight="1" x14ac:dyDescent="0.15">
      <c r="A60" s="20" t="str">
        <f>'Beoordelen kwaliteit'!A152</f>
        <v>Zie "Bijlage 7 Kwaliteit"</v>
      </c>
      <c r="B60" s="7"/>
      <c r="C60" s="69" t="s">
        <v>0</v>
      </c>
      <c r="D60" s="70"/>
      <c r="E60" s="16"/>
      <c r="F60" s="71" t="s">
        <v>0</v>
      </c>
      <c r="G60" s="72"/>
      <c r="H60" s="16"/>
      <c r="I60" s="71" t="s">
        <v>0</v>
      </c>
      <c r="J60" s="72"/>
    </row>
    <row r="61" spans="1:10" ht="40" customHeight="1" x14ac:dyDescent="0.15">
      <c r="A61" s="51" t="str">
        <f>'Beoordelen kwaliteit'!A157</f>
        <v>Scenario 11: Afvalinzameling appartementencomplex met inpandige container(s).</v>
      </c>
      <c r="B61" s="52"/>
      <c r="C61" s="73"/>
      <c r="D61" s="74"/>
      <c r="E61" s="1"/>
      <c r="F61" s="73"/>
      <c r="G61" s="74"/>
      <c r="H61" s="1"/>
      <c r="I61" s="73"/>
      <c r="J61" s="74"/>
    </row>
    <row r="62" spans="1:10" ht="20" customHeight="1" x14ac:dyDescent="0.15">
      <c r="A62" s="19" t="str">
        <f>'Beoordelen kwaliteit'!A158</f>
        <v>Sub 1</v>
      </c>
      <c r="B62" s="7"/>
      <c r="C62" s="76" t="s">
        <v>35</v>
      </c>
      <c r="D62" s="77"/>
      <c r="E62" s="16"/>
      <c r="F62" s="76" t="s">
        <v>35</v>
      </c>
      <c r="G62" s="77"/>
      <c r="H62" s="16"/>
      <c r="I62" s="76" t="s">
        <v>35</v>
      </c>
      <c r="J62" s="77"/>
    </row>
    <row r="63" spans="1:10" ht="130" customHeight="1" x14ac:dyDescent="0.15">
      <c r="A63" s="20" t="str">
        <f>'Beoordelen kwaliteit'!A159</f>
        <v>Zie "Bijlage 7 Kwaliteit"</v>
      </c>
      <c r="B63" s="7"/>
      <c r="C63" s="75" t="s">
        <v>0</v>
      </c>
      <c r="D63" s="72"/>
      <c r="E63" s="16"/>
      <c r="F63" s="71" t="s">
        <v>0</v>
      </c>
      <c r="G63" s="72"/>
      <c r="H63" s="16"/>
      <c r="I63" s="71" t="s">
        <v>0</v>
      </c>
      <c r="J63" s="72"/>
    </row>
  </sheetData>
  <sheetProtection algorithmName="SHA-512" hashValue="Hy5RSp464JHLZ0ZjbJUyaPbYjYGwPkaqWw/q2zQgOGpWiLf/vowvj+ciOfJQpgsBOasTKVeNQTxROQy2SLiqFw==" saltValue="Oax7yMC0UeSch+5eOpgdkQ==" spinCount="100000" sheet="1" objects="1" scenarios="1"/>
  <mergeCells count="189">
    <mergeCell ref="C61:D61"/>
    <mergeCell ref="F61:G61"/>
    <mergeCell ref="I61:J61"/>
    <mergeCell ref="C62:D62"/>
    <mergeCell ref="F62:G62"/>
    <mergeCell ref="I62:J62"/>
    <mergeCell ref="C63:D63"/>
    <mergeCell ref="F63:G63"/>
    <mergeCell ref="I63:J63"/>
    <mergeCell ref="C1:D1"/>
    <mergeCell ref="F1:G1"/>
    <mergeCell ref="I1:J1"/>
    <mergeCell ref="C2:D2"/>
    <mergeCell ref="F2:G2"/>
    <mergeCell ref="I2:J2"/>
    <mergeCell ref="C11:D11"/>
    <mergeCell ref="F11:G11"/>
    <mergeCell ref="I11:J11"/>
    <mergeCell ref="C4:D4"/>
    <mergeCell ref="C6:D6"/>
    <mergeCell ref="C8:D8"/>
    <mergeCell ref="F4:G4"/>
    <mergeCell ref="F6:G6"/>
    <mergeCell ref="F8:G8"/>
    <mergeCell ref="I4:J4"/>
    <mergeCell ref="I8:J8"/>
    <mergeCell ref="I6:J6"/>
    <mergeCell ref="C5:D5"/>
    <mergeCell ref="F5:G5"/>
    <mergeCell ref="I5:J5"/>
    <mergeCell ref="C7:D7"/>
    <mergeCell ref="F7:G7"/>
    <mergeCell ref="I7:J7"/>
    <mergeCell ref="C17:D17"/>
    <mergeCell ref="F17:G17"/>
    <mergeCell ref="I17:J17"/>
    <mergeCell ref="C18:D18"/>
    <mergeCell ref="F18:G18"/>
    <mergeCell ref="I18:J18"/>
    <mergeCell ref="C9:D9"/>
    <mergeCell ref="F9:G9"/>
    <mergeCell ref="I9:J9"/>
    <mergeCell ref="C16:D16"/>
    <mergeCell ref="F16:G16"/>
    <mergeCell ref="I16:J16"/>
    <mergeCell ref="C10:D10"/>
    <mergeCell ref="F10:G10"/>
    <mergeCell ref="I10:J10"/>
    <mergeCell ref="C12:D12"/>
    <mergeCell ref="F12:G12"/>
    <mergeCell ref="I12:J12"/>
    <mergeCell ref="C13:D13"/>
    <mergeCell ref="F13:G13"/>
    <mergeCell ref="I13:J13"/>
    <mergeCell ref="C14:D14"/>
    <mergeCell ref="F14:G14"/>
    <mergeCell ref="I14:J14"/>
    <mergeCell ref="C24:D24"/>
    <mergeCell ref="F24:G24"/>
    <mergeCell ref="I24:J24"/>
    <mergeCell ref="C25:D25"/>
    <mergeCell ref="F25:G25"/>
    <mergeCell ref="I25:J25"/>
    <mergeCell ref="C19:D19"/>
    <mergeCell ref="F19:G19"/>
    <mergeCell ref="I19:J19"/>
    <mergeCell ref="C23:D23"/>
    <mergeCell ref="F23:G23"/>
    <mergeCell ref="I23:J23"/>
    <mergeCell ref="I22:J22"/>
    <mergeCell ref="F22:G22"/>
    <mergeCell ref="C22:D22"/>
    <mergeCell ref="C20:D20"/>
    <mergeCell ref="F20:G20"/>
    <mergeCell ref="I20:J20"/>
    <mergeCell ref="C21:D21"/>
    <mergeCell ref="F21:G21"/>
    <mergeCell ref="I21:J21"/>
    <mergeCell ref="C29:D29"/>
    <mergeCell ref="F29:G29"/>
    <mergeCell ref="I29:J29"/>
    <mergeCell ref="C30:D30"/>
    <mergeCell ref="F30:G30"/>
    <mergeCell ref="I30:J30"/>
    <mergeCell ref="C26:D26"/>
    <mergeCell ref="F26:G26"/>
    <mergeCell ref="I26:J26"/>
    <mergeCell ref="C28:D28"/>
    <mergeCell ref="F28:G28"/>
    <mergeCell ref="I28:J28"/>
    <mergeCell ref="I27:J27"/>
    <mergeCell ref="F27:G27"/>
    <mergeCell ref="C27:D27"/>
    <mergeCell ref="C33:D33"/>
    <mergeCell ref="F33:G33"/>
    <mergeCell ref="I33:J33"/>
    <mergeCell ref="C34:D34"/>
    <mergeCell ref="F34:G34"/>
    <mergeCell ref="I34:J34"/>
    <mergeCell ref="C31:D31"/>
    <mergeCell ref="F31:G31"/>
    <mergeCell ref="I31:J31"/>
    <mergeCell ref="C32:D32"/>
    <mergeCell ref="F32:G32"/>
    <mergeCell ref="I32:J32"/>
    <mergeCell ref="C38:D38"/>
    <mergeCell ref="F38:G38"/>
    <mergeCell ref="I38:J38"/>
    <mergeCell ref="C39:D39"/>
    <mergeCell ref="F39:G39"/>
    <mergeCell ref="I39:J39"/>
    <mergeCell ref="C35:D35"/>
    <mergeCell ref="F35:G35"/>
    <mergeCell ref="I35:J35"/>
    <mergeCell ref="C37:D37"/>
    <mergeCell ref="F37:G37"/>
    <mergeCell ref="I37:J37"/>
    <mergeCell ref="I36:J36"/>
    <mergeCell ref="F36:G36"/>
    <mergeCell ref="C36:D36"/>
    <mergeCell ref="C42:D42"/>
    <mergeCell ref="F42:G42"/>
    <mergeCell ref="I42:J42"/>
    <mergeCell ref="C43:D43"/>
    <mergeCell ref="F43:G43"/>
    <mergeCell ref="I43:J43"/>
    <mergeCell ref="C40:D40"/>
    <mergeCell ref="F40:G40"/>
    <mergeCell ref="I40:J40"/>
    <mergeCell ref="C41:D41"/>
    <mergeCell ref="F41:G41"/>
    <mergeCell ref="I41:J41"/>
    <mergeCell ref="C44:D44"/>
    <mergeCell ref="F44:G44"/>
    <mergeCell ref="I44:J44"/>
    <mergeCell ref="C46:D46"/>
    <mergeCell ref="F46:G46"/>
    <mergeCell ref="I46:J46"/>
    <mergeCell ref="I45:J45"/>
    <mergeCell ref="F45:G45"/>
    <mergeCell ref="C45:D45"/>
    <mergeCell ref="C50:D50"/>
    <mergeCell ref="F50:G50"/>
    <mergeCell ref="I50:J50"/>
    <mergeCell ref="C52:D52"/>
    <mergeCell ref="F52:G52"/>
    <mergeCell ref="I52:J52"/>
    <mergeCell ref="C47:D47"/>
    <mergeCell ref="F47:G47"/>
    <mergeCell ref="I47:J47"/>
    <mergeCell ref="C49:D49"/>
    <mergeCell ref="F49:G49"/>
    <mergeCell ref="I49:J49"/>
    <mergeCell ref="F48:G48"/>
    <mergeCell ref="C48:D48"/>
    <mergeCell ref="I55:J55"/>
    <mergeCell ref="C57:D57"/>
    <mergeCell ref="F57:G57"/>
    <mergeCell ref="I57:J57"/>
    <mergeCell ref="C53:D53"/>
    <mergeCell ref="F53:G53"/>
    <mergeCell ref="I53:J53"/>
    <mergeCell ref="C54:D54"/>
    <mergeCell ref="F54:G54"/>
    <mergeCell ref="I54:J54"/>
    <mergeCell ref="C60:D60"/>
    <mergeCell ref="F60:G60"/>
    <mergeCell ref="I60:J60"/>
    <mergeCell ref="C3:D3"/>
    <mergeCell ref="F3:G3"/>
    <mergeCell ref="I3:J3"/>
    <mergeCell ref="I15:J15"/>
    <mergeCell ref="F15:G15"/>
    <mergeCell ref="C15:D15"/>
    <mergeCell ref="I56:J56"/>
    <mergeCell ref="F56:G56"/>
    <mergeCell ref="C56:D56"/>
    <mergeCell ref="I51:J51"/>
    <mergeCell ref="F51:G51"/>
    <mergeCell ref="C51:D51"/>
    <mergeCell ref="I48:J48"/>
    <mergeCell ref="C58:D58"/>
    <mergeCell ref="F58:G58"/>
    <mergeCell ref="I58:J58"/>
    <mergeCell ref="C59:D59"/>
    <mergeCell ref="F59:G59"/>
    <mergeCell ref="I59:J59"/>
    <mergeCell ref="C55:D55"/>
    <mergeCell ref="F55:G55"/>
  </mergeCells>
  <dataValidations count="1">
    <dataValidation type="list" errorStyle="warning" allowBlank="1" showErrorMessage="1" error="Voer juiste waarde in. " sqref="I9 F6 I6 C6 F9 C4 C11 F11 I11 C13 F13 I13 I4 F4 C9 F18 I18 C18 C16 I16 F16 F25 I25 C25 C23 I23 F23 F30 I30 C30 C28 I28 F28 F34 I34 C34 C32 I32 F32 F39 I39 C39 C37 I37 F37 F43 I43 C43 C41 I41 F41 C46 I46 F46 C49 I49 F49 F54 I54 C54 C52 I52 F52 F59 I59 C59 C57 I57 F57 F20 I20 C20 C62 I62 F62" xr:uid="{1FFA49CF-5E92-9543-B97A-6CA8A222D309}">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B348-AA10-2944-BA40-8A2F81743F9F}">
  <dimension ref="A1:K63"/>
  <sheetViews>
    <sheetView showGridLines="0" zoomScaleNormal="100" workbookViewId="0">
      <pane ySplit="1" topLeftCell="A55" activePane="bottomLeft" state="frozen"/>
      <selection activeCell="L5" sqref="L5"/>
      <selection pane="bottomLeft" activeCell="A61" sqref="A61:XFD61"/>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69" customHeight="1" x14ac:dyDescent="0.2">
      <c r="A1" s="18" t="s">
        <v>33</v>
      </c>
      <c r="B1" s="9"/>
      <c r="C1" s="84" t="str">
        <f>'Directielid Bedrijfsvoering'!C1</f>
        <v>Inschrijver 1</v>
      </c>
      <c r="D1" s="85"/>
      <c r="E1" s="9"/>
      <c r="F1" s="84" t="str">
        <f>'Directielid Bedrijfsvoering'!F1</f>
        <v>Inschrijver 2</v>
      </c>
      <c r="G1" s="85"/>
      <c r="H1" s="9"/>
      <c r="I1" s="84" t="str">
        <f>'Directielid Bedrijfsvoering'!I1</f>
        <v>Inschrijver 3</v>
      </c>
      <c r="J1" s="85"/>
      <c r="K1" s="3"/>
    </row>
    <row r="2" spans="1:11" ht="40" customHeight="1" x14ac:dyDescent="0.15">
      <c r="A2" s="28" t="s">
        <v>14</v>
      </c>
      <c r="B2" s="6"/>
      <c r="C2" s="81" t="s">
        <v>2</v>
      </c>
      <c r="D2" s="82"/>
      <c r="E2" s="6"/>
      <c r="F2" s="83" t="s">
        <v>2</v>
      </c>
      <c r="G2" s="82"/>
      <c r="H2" s="6"/>
      <c r="I2" s="83" t="s">
        <v>2</v>
      </c>
      <c r="J2" s="82"/>
    </row>
    <row r="3" spans="1:11" ht="40" customHeight="1" x14ac:dyDescent="0.15">
      <c r="A3" s="51" t="str">
        <f>'Beoordelen kwaliteit'!A3</f>
        <v>Scenario 1: Aanmaken DVO's en rechtmatigheden.</v>
      </c>
      <c r="B3" s="52"/>
      <c r="C3" s="73"/>
      <c r="D3" s="74"/>
      <c r="E3" s="1"/>
      <c r="F3" s="73"/>
      <c r="G3" s="74"/>
      <c r="H3" s="1"/>
      <c r="I3" s="73"/>
      <c r="J3" s="74"/>
    </row>
    <row r="4" spans="1:11" ht="20" customHeight="1" x14ac:dyDescent="0.15">
      <c r="A4" s="19" t="str">
        <f>'Beoordelen kwaliteit'!A4</f>
        <v>Sub 1</v>
      </c>
      <c r="B4" s="7"/>
      <c r="C4" s="76" t="s">
        <v>35</v>
      </c>
      <c r="D4" s="77"/>
      <c r="E4" s="16"/>
      <c r="F4" s="76" t="s">
        <v>35</v>
      </c>
      <c r="G4" s="77"/>
      <c r="H4" s="16"/>
      <c r="I4" s="76" t="s">
        <v>35</v>
      </c>
      <c r="J4" s="77"/>
    </row>
    <row r="5" spans="1:11" ht="130" customHeight="1" x14ac:dyDescent="0.15">
      <c r="A5" s="20" t="str">
        <f>'Beoordelen kwaliteit'!A5</f>
        <v>Zie "Bijlage 7 Kwaliteit"</v>
      </c>
      <c r="B5" s="7"/>
      <c r="C5" s="75" t="s">
        <v>0</v>
      </c>
      <c r="D5" s="72"/>
      <c r="E5" s="16"/>
      <c r="F5" s="71" t="s">
        <v>0</v>
      </c>
      <c r="G5" s="72"/>
      <c r="H5" s="16"/>
      <c r="I5" s="71" t="s">
        <v>0</v>
      </c>
      <c r="J5" s="72"/>
    </row>
    <row r="6" spans="1:11" ht="20" customHeight="1" x14ac:dyDescent="0.15">
      <c r="A6" s="19" t="str">
        <f>'Beoordelen kwaliteit'!A10</f>
        <v>Sub 2</v>
      </c>
      <c r="B6" s="7"/>
      <c r="C6" s="76" t="s">
        <v>35</v>
      </c>
      <c r="D6" s="77"/>
      <c r="E6" s="16"/>
      <c r="F6" s="76" t="s">
        <v>35</v>
      </c>
      <c r="G6" s="77"/>
      <c r="H6" s="16"/>
      <c r="I6" s="76" t="s">
        <v>35</v>
      </c>
      <c r="J6" s="77"/>
    </row>
    <row r="7" spans="1:11" ht="130" customHeight="1" x14ac:dyDescent="0.15">
      <c r="A7" s="20" t="str">
        <f>'Beoordelen kwaliteit'!A30</f>
        <v>Zie "Bijlage 7 Kwaliteit"</v>
      </c>
      <c r="B7" s="7"/>
      <c r="C7" s="69" t="s">
        <v>0</v>
      </c>
      <c r="D7" s="70"/>
      <c r="E7" s="16"/>
      <c r="F7" s="71" t="s">
        <v>0</v>
      </c>
      <c r="G7" s="72"/>
      <c r="H7" s="16"/>
      <c r="I7" s="71" t="s">
        <v>0</v>
      </c>
      <c r="J7" s="72"/>
    </row>
    <row r="8" spans="1:11" ht="40" customHeight="1" x14ac:dyDescent="0.15">
      <c r="A8" s="51" t="str">
        <f>'Beoordelen kwaliteit'!A16</f>
        <v>Scenario 2: Huis aan huis inzameling, creëren nieuwe (statische) route.</v>
      </c>
      <c r="B8" s="52"/>
      <c r="C8" s="73"/>
      <c r="D8" s="74"/>
      <c r="E8" s="1"/>
      <c r="F8" s="73"/>
      <c r="G8" s="74"/>
      <c r="H8" s="1"/>
      <c r="I8" s="73"/>
      <c r="J8" s="74"/>
    </row>
    <row r="9" spans="1:11" ht="20" customHeight="1" x14ac:dyDescent="0.15">
      <c r="A9" s="19" t="str">
        <f>'Beoordelen kwaliteit'!A17</f>
        <v>Sub 1</v>
      </c>
      <c r="B9" s="7"/>
      <c r="C9" s="76" t="s">
        <v>35</v>
      </c>
      <c r="D9" s="77"/>
      <c r="E9" s="16"/>
      <c r="F9" s="76" t="s">
        <v>35</v>
      </c>
      <c r="G9" s="77"/>
      <c r="H9" s="16"/>
      <c r="I9" s="76" t="s">
        <v>35</v>
      </c>
      <c r="J9" s="77"/>
    </row>
    <row r="10" spans="1:11" ht="130" customHeight="1" x14ac:dyDescent="0.15">
      <c r="A10" s="20" t="str">
        <f>'Beoordelen kwaliteit'!A18</f>
        <v>Zie "Bijlage 7 Kwaliteit"</v>
      </c>
      <c r="B10" s="7"/>
      <c r="C10" s="69" t="s">
        <v>0</v>
      </c>
      <c r="D10" s="70"/>
      <c r="E10" s="16"/>
      <c r="F10" s="71" t="s">
        <v>0</v>
      </c>
      <c r="G10" s="72"/>
      <c r="H10" s="16"/>
      <c r="I10" s="71" t="s">
        <v>0</v>
      </c>
      <c r="J10" s="72"/>
    </row>
    <row r="11" spans="1:11" ht="20" customHeight="1" x14ac:dyDescent="0.15">
      <c r="A11" s="19" t="str">
        <f>'Beoordelen kwaliteit'!A23</f>
        <v>Sub 2</v>
      </c>
      <c r="B11" s="7"/>
      <c r="C11" s="76" t="s">
        <v>35</v>
      </c>
      <c r="D11" s="77"/>
      <c r="E11" s="16"/>
      <c r="F11" s="76" t="s">
        <v>35</v>
      </c>
      <c r="G11" s="77"/>
      <c r="H11" s="16"/>
      <c r="I11" s="76" t="s">
        <v>35</v>
      </c>
      <c r="J11" s="77"/>
    </row>
    <row r="12" spans="1:11" ht="130" customHeight="1" x14ac:dyDescent="0.15">
      <c r="A12" s="20" t="str">
        <f>'Beoordelen kwaliteit'!A24</f>
        <v>Zie "Bijlage 7 Kwaliteit"</v>
      </c>
      <c r="B12" s="7"/>
      <c r="C12" s="69" t="s">
        <v>0</v>
      </c>
      <c r="D12" s="70"/>
      <c r="E12" s="16"/>
      <c r="F12" s="71" t="s">
        <v>0</v>
      </c>
      <c r="G12" s="72"/>
      <c r="H12" s="16"/>
      <c r="I12" s="71" t="s">
        <v>0</v>
      </c>
      <c r="J12" s="72"/>
    </row>
    <row r="13" spans="1:11" ht="20" customHeight="1" x14ac:dyDescent="0.15">
      <c r="A13" s="19" t="str">
        <f>'Beoordelen kwaliteit'!A29</f>
        <v>Sub 3</v>
      </c>
      <c r="B13" s="7"/>
      <c r="C13" s="76" t="s">
        <v>35</v>
      </c>
      <c r="D13" s="77"/>
      <c r="E13" s="16"/>
      <c r="F13" s="76" t="s">
        <v>35</v>
      </c>
      <c r="G13" s="77"/>
      <c r="H13" s="16"/>
      <c r="I13" s="76" t="s">
        <v>35</v>
      </c>
      <c r="J13" s="77"/>
    </row>
    <row r="14" spans="1:11" ht="130" customHeight="1" x14ac:dyDescent="0.15">
      <c r="A14" s="20" t="str">
        <f>'Beoordelen kwaliteit'!A69</f>
        <v>Zie "Bijlage 7 Kwaliteit"</v>
      </c>
      <c r="B14" s="7"/>
      <c r="C14" s="69" t="s">
        <v>0</v>
      </c>
      <c r="D14" s="70"/>
      <c r="E14" s="16"/>
      <c r="F14" s="71" t="s">
        <v>0</v>
      </c>
      <c r="G14" s="72"/>
      <c r="H14" s="16"/>
      <c r="I14" s="71" t="s">
        <v>0</v>
      </c>
      <c r="J14" s="72"/>
    </row>
    <row r="15" spans="1:11" ht="40" customHeight="1" x14ac:dyDescent="0.15">
      <c r="A15" s="51" t="str">
        <f>'Beoordelen kwaliteit'!A35</f>
        <v>Scenario 3: Huis aan Huis inzameling (HaH), veranderingen op bestaande route en uitvoering.</v>
      </c>
      <c r="B15" s="52"/>
      <c r="C15" s="73"/>
      <c r="D15" s="74"/>
      <c r="E15" s="1"/>
      <c r="F15" s="73"/>
      <c r="G15" s="74"/>
      <c r="H15" s="1"/>
      <c r="I15" s="73"/>
      <c r="J15" s="74"/>
    </row>
    <row r="16" spans="1:11" ht="20" customHeight="1" x14ac:dyDescent="0.15">
      <c r="A16" s="19" t="str">
        <f>'Beoordelen kwaliteit'!A36</f>
        <v>Sub 1</v>
      </c>
      <c r="B16" s="7"/>
      <c r="C16" s="76" t="s">
        <v>35</v>
      </c>
      <c r="D16" s="77"/>
      <c r="E16" s="16"/>
      <c r="F16" s="76" t="s">
        <v>35</v>
      </c>
      <c r="G16" s="77"/>
      <c r="H16" s="16"/>
      <c r="I16" s="76" t="s">
        <v>35</v>
      </c>
      <c r="J16" s="77"/>
    </row>
    <row r="17" spans="1:10" ht="130" customHeight="1" x14ac:dyDescent="0.15">
      <c r="A17" s="20" t="str">
        <f>'Beoordelen kwaliteit'!A37</f>
        <v>Zie "Bijlage 7 Kwaliteit"</v>
      </c>
      <c r="B17" s="7"/>
      <c r="C17" s="75" t="s">
        <v>0</v>
      </c>
      <c r="D17" s="72"/>
      <c r="E17" s="16"/>
      <c r="F17" s="71" t="s">
        <v>0</v>
      </c>
      <c r="G17" s="72"/>
      <c r="H17" s="16"/>
      <c r="I17" s="71" t="s">
        <v>0</v>
      </c>
      <c r="J17" s="72"/>
    </row>
    <row r="18" spans="1:10" ht="20" customHeight="1" x14ac:dyDescent="0.15">
      <c r="A18" s="19" t="str">
        <f>'Beoordelen kwaliteit'!A42</f>
        <v>Sub 2</v>
      </c>
      <c r="B18" s="7"/>
      <c r="C18" s="76" t="s">
        <v>35</v>
      </c>
      <c r="D18" s="77"/>
      <c r="E18" s="16"/>
      <c r="F18" s="76" t="s">
        <v>35</v>
      </c>
      <c r="G18" s="77"/>
      <c r="H18" s="16"/>
      <c r="I18" s="76" t="s">
        <v>35</v>
      </c>
      <c r="J18" s="77"/>
    </row>
    <row r="19" spans="1:10" ht="130" customHeight="1" x14ac:dyDescent="0.15">
      <c r="A19" s="20" t="str">
        <f>'Beoordelen kwaliteit'!A43</f>
        <v>Zie "Bijlage 7 Kwaliteit"</v>
      </c>
      <c r="B19" s="7"/>
      <c r="C19" s="69" t="s">
        <v>0</v>
      </c>
      <c r="D19" s="70"/>
      <c r="E19" s="16"/>
      <c r="F19" s="71" t="s">
        <v>0</v>
      </c>
      <c r="G19" s="72"/>
      <c r="H19" s="16"/>
      <c r="I19" s="71" t="s">
        <v>0</v>
      </c>
      <c r="J19" s="72"/>
    </row>
    <row r="20" spans="1:10" ht="20" customHeight="1" x14ac:dyDescent="0.15">
      <c r="A20" s="19" t="str">
        <f>'Beoordelen kwaliteit'!A48</f>
        <v>Sub 3</v>
      </c>
      <c r="B20" s="7"/>
      <c r="C20" s="76" t="s">
        <v>35</v>
      </c>
      <c r="D20" s="77"/>
      <c r="E20" s="16"/>
      <c r="F20" s="76" t="s">
        <v>35</v>
      </c>
      <c r="G20" s="77"/>
      <c r="H20" s="16"/>
      <c r="I20" s="76" t="s">
        <v>35</v>
      </c>
      <c r="J20" s="77"/>
    </row>
    <row r="21" spans="1:10" ht="130" customHeight="1" x14ac:dyDescent="0.15">
      <c r="A21" s="20" t="str">
        <f>'Beoordelen kwaliteit'!A49</f>
        <v>Zie "Bijlage 7 Kwaliteit"</v>
      </c>
      <c r="B21" s="7"/>
      <c r="C21" s="69" t="s">
        <v>0</v>
      </c>
      <c r="D21" s="70"/>
      <c r="E21" s="16"/>
      <c r="F21" s="71" t="s">
        <v>0</v>
      </c>
      <c r="G21" s="72"/>
      <c r="H21" s="16"/>
      <c r="I21" s="71" t="s">
        <v>0</v>
      </c>
      <c r="J21" s="72"/>
    </row>
    <row r="22" spans="1:10" ht="40" customHeight="1" x14ac:dyDescent="0.15">
      <c r="A22" s="51" t="str">
        <f>'Beoordelen kwaliteit'!A54</f>
        <v>Scenario 4: De chauffeursomgeving en relatie met Back-office Avalex.</v>
      </c>
      <c r="B22" s="52"/>
      <c r="C22" s="73"/>
      <c r="D22" s="74"/>
      <c r="E22" s="1"/>
      <c r="F22" s="73"/>
      <c r="G22" s="74"/>
      <c r="H22" s="1"/>
      <c r="I22" s="73"/>
      <c r="J22" s="74"/>
    </row>
    <row r="23" spans="1:10" ht="20" customHeight="1" x14ac:dyDescent="0.15">
      <c r="A23" s="19" t="str">
        <f>'Beoordelen kwaliteit'!A55</f>
        <v>Sub 1</v>
      </c>
      <c r="B23" s="7"/>
      <c r="C23" s="76" t="s">
        <v>35</v>
      </c>
      <c r="D23" s="77"/>
      <c r="E23" s="16"/>
      <c r="F23" s="76" t="s">
        <v>35</v>
      </c>
      <c r="G23" s="77"/>
      <c r="H23" s="16"/>
      <c r="I23" s="76" t="s">
        <v>35</v>
      </c>
      <c r="J23" s="77"/>
    </row>
    <row r="24" spans="1:10" ht="130" customHeight="1" x14ac:dyDescent="0.15">
      <c r="A24" s="20" t="str">
        <f>'Beoordelen kwaliteit'!A56</f>
        <v>Zie "Bijlage 7 Kwaliteit"</v>
      </c>
      <c r="B24" s="7"/>
      <c r="C24" s="75" t="s">
        <v>0</v>
      </c>
      <c r="D24" s="72"/>
      <c r="E24" s="16"/>
      <c r="F24" s="71" t="s">
        <v>0</v>
      </c>
      <c r="G24" s="72"/>
      <c r="H24" s="16"/>
      <c r="I24" s="71" t="s">
        <v>0</v>
      </c>
      <c r="J24" s="72"/>
    </row>
    <row r="25" spans="1:10" ht="20" customHeight="1" x14ac:dyDescent="0.15">
      <c r="A25" s="19" t="str">
        <f>'Beoordelen kwaliteit'!A61</f>
        <v>Sub 2</v>
      </c>
      <c r="B25" s="7"/>
      <c r="C25" s="76" t="s">
        <v>35</v>
      </c>
      <c r="D25" s="77"/>
      <c r="E25" s="16"/>
      <c r="F25" s="76" t="s">
        <v>35</v>
      </c>
      <c r="G25" s="77"/>
      <c r="H25" s="16"/>
      <c r="I25" s="76" t="s">
        <v>35</v>
      </c>
      <c r="J25" s="77"/>
    </row>
    <row r="26" spans="1:10" ht="130" customHeight="1" x14ac:dyDescent="0.15">
      <c r="A26" s="20" t="str">
        <f>'Beoordelen kwaliteit'!A62</f>
        <v>Zie "Bijlage 7 Kwaliteit"</v>
      </c>
      <c r="B26" s="7"/>
      <c r="C26" s="69" t="s">
        <v>0</v>
      </c>
      <c r="D26" s="70"/>
      <c r="E26" s="16"/>
      <c r="F26" s="71" t="s">
        <v>0</v>
      </c>
      <c r="G26" s="72"/>
      <c r="H26" s="16"/>
      <c r="I26" s="71" t="s">
        <v>0</v>
      </c>
      <c r="J26" s="72"/>
    </row>
    <row r="27" spans="1:10" ht="40" customHeight="1" x14ac:dyDescent="0.15">
      <c r="A27" s="51" t="str">
        <f>'Beoordelen kwaliteit'!A67</f>
        <v>Scenario 5: Beheer en administratie/registratie van minicontainers &amp; passen.</v>
      </c>
      <c r="B27" s="52"/>
      <c r="C27" s="73"/>
      <c r="D27" s="74"/>
      <c r="E27" s="1"/>
      <c r="F27" s="73"/>
      <c r="G27" s="74"/>
      <c r="H27" s="1"/>
      <c r="I27" s="73"/>
      <c r="J27" s="74"/>
    </row>
    <row r="28" spans="1:10" ht="20" customHeight="1" x14ac:dyDescent="0.15">
      <c r="A28" s="19" t="str">
        <f>'Beoordelen kwaliteit'!A68</f>
        <v>Sub 1</v>
      </c>
      <c r="B28" s="7"/>
      <c r="C28" s="76" t="s">
        <v>35</v>
      </c>
      <c r="D28" s="77"/>
      <c r="E28" s="16"/>
      <c r="F28" s="76" t="s">
        <v>35</v>
      </c>
      <c r="G28" s="77"/>
      <c r="H28" s="16"/>
      <c r="I28" s="76" t="s">
        <v>35</v>
      </c>
      <c r="J28" s="77"/>
    </row>
    <row r="29" spans="1:10" ht="130" customHeight="1" x14ac:dyDescent="0.15">
      <c r="A29" s="20" t="str">
        <f>'Beoordelen kwaliteit'!A69</f>
        <v>Zie "Bijlage 7 Kwaliteit"</v>
      </c>
      <c r="B29" s="7"/>
      <c r="C29" s="75" t="s">
        <v>0</v>
      </c>
      <c r="D29" s="72"/>
      <c r="E29" s="16"/>
      <c r="F29" s="71" t="s">
        <v>0</v>
      </c>
      <c r="G29" s="72"/>
      <c r="H29" s="16"/>
      <c r="I29" s="71" t="s">
        <v>0</v>
      </c>
      <c r="J29" s="72"/>
    </row>
    <row r="30" spans="1:10" ht="20" customHeight="1" x14ac:dyDescent="0.15">
      <c r="A30" s="19" t="str">
        <f>'Beoordelen kwaliteit'!A74</f>
        <v>Sub 2</v>
      </c>
      <c r="B30" s="7"/>
      <c r="C30" s="76" t="s">
        <v>35</v>
      </c>
      <c r="D30" s="77"/>
      <c r="E30" s="16"/>
      <c r="F30" s="76" t="s">
        <v>35</v>
      </c>
      <c r="G30" s="77"/>
      <c r="H30" s="16"/>
      <c r="I30" s="76" t="s">
        <v>35</v>
      </c>
      <c r="J30" s="77"/>
    </row>
    <row r="31" spans="1:10" ht="130" customHeight="1" x14ac:dyDescent="0.15">
      <c r="A31" s="20" t="str">
        <f>'Beoordelen kwaliteit'!A75</f>
        <v>Zie "Bijlage 7 Kwaliteit"</v>
      </c>
      <c r="B31" s="7"/>
      <c r="C31" s="69" t="s">
        <v>0</v>
      </c>
      <c r="D31" s="70"/>
      <c r="E31" s="16"/>
      <c r="F31" s="71" t="s">
        <v>0</v>
      </c>
      <c r="G31" s="72"/>
      <c r="H31" s="16"/>
      <c r="I31" s="71" t="s">
        <v>0</v>
      </c>
      <c r="J31" s="72"/>
    </row>
    <row r="32" spans="1:10" ht="20" customHeight="1" x14ac:dyDescent="0.15">
      <c r="A32" s="19" t="str">
        <f>'Beoordelen kwaliteit'!A80</f>
        <v>Sub 3</v>
      </c>
      <c r="B32" s="7"/>
      <c r="C32" s="76" t="s">
        <v>35</v>
      </c>
      <c r="D32" s="77"/>
      <c r="E32" s="16"/>
      <c r="F32" s="76" t="s">
        <v>35</v>
      </c>
      <c r="G32" s="77"/>
      <c r="H32" s="16"/>
      <c r="I32" s="76" t="s">
        <v>35</v>
      </c>
      <c r="J32" s="77"/>
    </row>
    <row r="33" spans="1:10" ht="130" customHeight="1" x14ac:dyDescent="0.15">
      <c r="A33" s="20" t="str">
        <f>'Beoordelen kwaliteit'!A81</f>
        <v>Zie "Bijlage 7 Kwaliteit"</v>
      </c>
      <c r="B33" s="7"/>
      <c r="C33" s="75" t="s">
        <v>0</v>
      </c>
      <c r="D33" s="72"/>
      <c r="E33" s="16"/>
      <c r="F33" s="71" t="s">
        <v>0</v>
      </c>
      <c r="G33" s="72"/>
      <c r="H33" s="16"/>
      <c r="I33" s="71" t="s">
        <v>0</v>
      </c>
      <c r="J33" s="72"/>
    </row>
    <row r="34" spans="1:10" ht="20" customHeight="1" x14ac:dyDescent="0.15">
      <c r="A34" s="19" t="str">
        <f>'Beoordelen kwaliteit'!A86</f>
        <v>Sub 4</v>
      </c>
      <c r="B34" s="7"/>
      <c r="C34" s="76" t="s">
        <v>35</v>
      </c>
      <c r="D34" s="77"/>
      <c r="E34" s="16"/>
      <c r="F34" s="76" t="s">
        <v>35</v>
      </c>
      <c r="G34" s="77"/>
      <c r="H34" s="16"/>
      <c r="I34" s="76" t="s">
        <v>35</v>
      </c>
      <c r="J34" s="77"/>
    </row>
    <row r="35" spans="1:10" ht="130" customHeight="1" x14ac:dyDescent="0.15">
      <c r="A35" s="20" t="str">
        <f>'Beoordelen kwaliteit'!A87</f>
        <v>Zie "Bijlage 7 Kwaliteit"</v>
      </c>
      <c r="B35" s="7"/>
      <c r="C35" s="69" t="s">
        <v>0</v>
      </c>
      <c r="D35" s="70"/>
      <c r="E35" s="16"/>
      <c r="F35" s="71" t="s">
        <v>0</v>
      </c>
      <c r="G35" s="72"/>
      <c r="H35" s="16"/>
      <c r="I35" s="71" t="s">
        <v>0</v>
      </c>
      <c r="J35" s="72"/>
    </row>
    <row r="36" spans="1:10" ht="40" customHeight="1" x14ac:dyDescent="0.15">
      <c r="A36" s="51" t="str">
        <f>'Beoordelen kwaliteit'!A92</f>
        <v>Scenario 6: Bewoner op millieustraat.</v>
      </c>
      <c r="B36" s="52"/>
      <c r="C36" s="73"/>
      <c r="D36" s="74"/>
      <c r="E36" s="1"/>
      <c r="F36" s="73"/>
      <c r="G36" s="74"/>
      <c r="H36" s="1"/>
      <c r="I36" s="73"/>
      <c r="J36" s="74"/>
    </row>
    <row r="37" spans="1:10" ht="20" customHeight="1" x14ac:dyDescent="0.15">
      <c r="A37" s="19" t="str">
        <f>'Beoordelen kwaliteit'!A93</f>
        <v>Sub 1</v>
      </c>
      <c r="B37" s="7"/>
      <c r="C37" s="76" t="s">
        <v>35</v>
      </c>
      <c r="D37" s="77"/>
      <c r="E37" s="16"/>
      <c r="F37" s="76" t="s">
        <v>35</v>
      </c>
      <c r="G37" s="77"/>
      <c r="H37" s="16"/>
      <c r="I37" s="76" t="s">
        <v>35</v>
      </c>
      <c r="J37" s="77"/>
    </row>
    <row r="38" spans="1:10" ht="130" customHeight="1" x14ac:dyDescent="0.15">
      <c r="A38" s="20" t="str">
        <f>'Beoordelen kwaliteit'!A94</f>
        <v>Zie "Bijlage 7 Kwaliteit"</v>
      </c>
      <c r="B38" s="7"/>
      <c r="C38" s="75" t="s">
        <v>0</v>
      </c>
      <c r="D38" s="72"/>
      <c r="E38" s="16"/>
      <c r="F38" s="71" t="s">
        <v>0</v>
      </c>
      <c r="G38" s="72"/>
      <c r="H38" s="16"/>
      <c r="I38" s="71" t="s">
        <v>0</v>
      </c>
      <c r="J38" s="72"/>
    </row>
    <row r="39" spans="1:10" ht="20" customHeight="1" x14ac:dyDescent="0.15">
      <c r="A39" s="19" t="str">
        <f>'Beoordelen kwaliteit'!A99</f>
        <v>Sub 2</v>
      </c>
      <c r="B39" s="7"/>
      <c r="C39" s="76" t="s">
        <v>35</v>
      </c>
      <c r="D39" s="77"/>
      <c r="E39" s="16"/>
      <c r="F39" s="76" t="s">
        <v>35</v>
      </c>
      <c r="G39" s="77"/>
      <c r="H39" s="16"/>
      <c r="I39" s="76" t="s">
        <v>35</v>
      </c>
      <c r="J39" s="77"/>
    </row>
    <row r="40" spans="1:10" ht="130" customHeight="1" x14ac:dyDescent="0.15">
      <c r="A40" s="20" t="str">
        <f>'Beoordelen kwaliteit'!A100</f>
        <v>Zie "Bijlage 7 Kwaliteit"</v>
      </c>
      <c r="B40" s="7"/>
      <c r="C40" s="69" t="s">
        <v>0</v>
      </c>
      <c r="D40" s="70"/>
      <c r="E40" s="16"/>
      <c r="F40" s="71" t="s">
        <v>0</v>
      </c>
      <c r="G40" s="72"/>
      <c r="H40" s="16"/>
      <c r="I40" s="71" t="s">
        <v>0</v>
      </c>
      <c r="J40" s="72"/>
    </row>
    <row r="41" spans="1:10" ht="20" customHeight="1" x14ac:dyDescent="0.15">
      <c r="A41" s="19" t="str">
        <f>'Beoordelen kwaliteit'!A105</f>
        <v>Sub 3</v>
      </c>
      <c r="B41" s="7"/>
      <c r="C41" s="76" t="s">
        <v>35</v>
      </c>
      <c r="D41" s="77"/>
      <c r="E41" s="16"/>
      <c r="F41" s="76" t="s">
        <v>35</v>
      </c>
      <c r="G41" s="77"/>
      <c r="H41" s="16"/>
      <c r="I41" s="76" t="s">
        <v>35</v>
      </c>
      <c r="J41" s="77"/>
    </row>
    <row r="42" spans="1:10" ht="130" customHeight="1" x14ac:dyDescent="0.15">
      <c r="A42" s="20" t="str">
        <f>'Beoordelen kwaliteit'!A106</f>
        <v>Zie "Bijlage 7 Kwaliteit"</v>
      </c>
      <c r="B42" s="7"/>
      <c r="C42" s="75" t="s">
        <v>0</v>
      </c>
      <c r="D42" s="72"/>
      <c r="E42" s="16"/>
      <c r="F42" s="71" t="s">
        <v>0</v>
      </c>
      <c r="G42" s="72"/>
      <c r="H42" s="16"/>
      <c r="I42" s="71" t="s">
        <v>0</v>
      </c>
      <c r="J42" s="72"/>
    </row>
    <row r="43" spans="1:10" ht="20" customHeight="1" x14ac:dyDescent="0.15">
      <c r="A43" s="19" t="str">
        <f>'Beoordelen kwaliteit'!A111</f>
        <v>Sub 4</v>
      </c>
      <c r="B43" s="7"/>
      <c r="C43" s="76" t="s">
        <v>35</v>
      </c>
      <c r="D43" s="77"/>
      <c r="E43" s="16"/>
      <c r="F43" s="76" t="s">
        <v>35</v>
      </c>
      <c r="G43" s="77"/>
      <c r="H43" s="16"/>
      <c r="I43" s="76" t="s">
        <v>35</v>
      </c>
      <c r="J43" s="77"/>
    </row>
    <row r="44" spans="1:10" ht="130" customHeight="1" x14ac:dyDescent="0.15">
      <c r="A44" s="20" t="str">
        <f>'Beoordelen kwaliteit'!A112</f>
        <v>Zie "Bijlage 7 Kwaliteit"</v>
      </c>
      <c r="B44" s="7"/>
      <c r="C44" s="69" t="s">
        <v>0</v>
      </c>
      <c r="D44" s="70"/>
      <c r="E44" s="16"/>
      <c r="F44" s="71" t="s">
        <v>0</v>
      </c>
      <c r="G44" s="72"/>
      <c r="H44" s="16"/>
      <c r="I44" s="71" t="s">
        <v>0</v>
      </c>
      <c r="J44" s="72"/>
    </row>
    <row r="45" spans="1:10" ht="40" customHeight="1" x14ac:dyDescent="0.15">
      <c r="A45" s="51" t="str">
        <f>'Beoordelen kwaliteit'!A117</f>
        <v>Scenario 7: Af-transport vanuit de milieustraat.</v>
      </c>
      <c r="B45" s="52"/>
      <c r="C45" s="73"/>
      <c r="D45" s="74"/>
      <c r="E45" s="1"/>
      <c r="F45" s="73"/>
      <c r="G45" s="74"/>
      <c r="H45" s="1"/>
      <c r="I45" s="73"/>
      <c r="J45" s="74"/>
    </row>
    <row r="46" spans="1:10" ht="20" customHeight="1" x14ac:dyDescent="0.15">
      <c r="A46" s="19" t="str">
        <f>'Beoordelen kwaliteit'!A118</f>
        <v>Sub 1</v>
      </c>
      <c r="B46" s="7"/>
      <c r="C46" s="76" t="s">
        <v>35</v>
      </c>
      <c r="D46" s="77"/>
      <c r="E46" s="16"/>
      <c r="F46" s="76" t="s">
        <v>35</v>
      </c>
      <c r="G46" s="77"/>
      <c r="H46" s="16"/>
      <c r="I46" s="76" t="s">
        <v>35</v>
      </c>
      <c r="J46" s="77"/>
    </row>
    <row r="47" spans="1:10" ht="130" customHeight="1" x14ac:dyDescent="0.15">
      <c r="A47" s="20" t="str">
        <f>'Beoordelen kwaliteit'!A119</f>
        <v>Zie "Bijlage 7 Kwaliteit"</v>
      </c>
      <c r="B47" s="7"/>
      <c r="C47" s="75" t="s">
        <v>0</v>
      </c>
      <c r="D47" s="72"/>
      <c r="E47" s="16"/>
      <c r="F47" s="71" t="s">
        <v>0</v>
      </c>
      <c r="G47" s="72"/>
      <c r="H47" s="16"/>
      <c r="I47" s="71" t="s">
        <v>0</v>
      </c>
      <c r="J47" s="72"/>
    </row>
    <row r="48" spans="1:10" ht="40" customHeight="1" x14ac:dyDescent="0.15">
      <c r="A48" s="51" t="str">
        <f>'Beoordelen kwaliteit'!A124</f>
        <v>Scenario 8: Klantinzicht binnen de aangeboden oplossing</v>
      </c>
      <c r="B48" s="52"/>
      <c r="C48" s="73"/>
      <c r="D48" s="74"/>
      <c r="E48" s="1"/>
      <c r="F48" s="73"/>
      <c r="G48" s="74"/>
      <c r="H48" s="1"/>
      <c r="I48" s="73"/>
      <c r="J48" s="74"/>
    </row>
    <row r="49" spans="1:10" ht="20" customHeight="1" x14ac:dyDescent="0.15">
      <c r="A49" s="19" t="str">
        <f>'Beoordelen kwaliteit'!A125</f>
        <v>Sub 1</v>
      </c>
      <c r="B49" s="7"/>
      <c r="C49" s="76" t="s">
        <v>35</v>
      </c>
      <c r="D49" s="77"/>
      <c r="E49" s="16"/>
      <c r="F49" s="76" t="s">
        <v>35</v>
      </c>
      <c r="G49" s="77"/>
      <c r="H49" s="16"/>
      <c r="I49" s="76" t="s">
        <v>35</v>
      </c>
      <c r="J49" s="77"/>
    </row>
    <row r="50" spans="1:10" ht="130" customHeight="1" x14ac:dyDescent="0.15">
      <c r="A50" s="20" t="str">
        <f>'Beoordelen kwaliteit'!A126</f>
        <v>Zie "Bijlage 7 Kwaliteit"</v>
      </c>
      <c r="B50" s="7"/>
      <c r="C50" s="75" t="s">
        <v>0</v>
      </c>
      <c r="D50" s="72"/>
      <c r="E50" s="16"/>
      <c r="F50" s="71" t="s">
        <v>0</v>
      </c>
      <c r="G50" s="72"/>
      <c r="H50" s="16"/>
      <c r="I50" s="71" t="s">
        <v>0</v>
      </c>
      <c r="J50" s="72"/>
    </row>
    <row r="51" spans="1:10" ht="40" customHeight="1" x14ac:dyDescent="0.15">
      <c r="A51" s="51" t="str">
        <f>'Beoordelen kwaliteit'!A131</f>
        <v>Scenario 9: Handmatige orders en illegaal afval.</v>
      </c>
      <c r="B51" s="52"/>
      <c r="C51" s="73"/>
      <c r="D51" s="74"/>
      <c r="E51" s="1"/>
      <c r="F51" s="73"/>
      <c r="G51" s="74"/>
      <c r="H51" s="1"/>
      <c r="I51" s="73"/>
      <c r="J51" s="74"/>
    </row>
    <row r="52" spans="1:10" ht="20" customHeight="1" x14ac:dyDescent="0.15">
      <c r="A52" s="19" t="str">
        <f>'Beoordelen kwaliteit'!A132</f>
        <v>Sub 1</v>
      </c>
      <c r="B52" s="7"/>
      <c r="C52" s="76" t="s">
        <v>35</v>
      </c>
      <c r="D52" s="77"/>
      <c r="E52" s="16"/>
      <c r="F52" s="76" t="s">
        <v>35</v>
      </c>
      <c r="G52" s="77"/>
      <c r="H52" s="16"/>
      <c r="I52" s="76" t="s">
        <v>35</v>
      </c>
      <c r="J52" s="77"/>
    </row>
    <row r="53" spans="1:10" ht="130" customHeight="1" x14ac:dyDescent="0.15">
      <c r="A53" s="20" t="str">
        <f>'Beoordelen kwaliteit'!A133</f>
        <v>Zie "Bijlage 7 Kwaliteit"</v>
      </c>
      <c r="B53" s="7"/>
      <c r="C53" s="75" t="s">
        <v>0</v>
      </c>
      <c r="D53" s="72"/>
      <c r="E53" s="16"/>
      <c r="F53" s="71" t="s">
        <v>0</v>
      </c>
      <c r="G53" s="72"/>
      <c r="H53" s="16"/>
      <c r="I53" s="71" t="s">
        <v>0</v>
      </c>
      <c r="J53" s="72"/>
    </row>
    <row r="54" spans="1:10" ht="20" customHeight="1" x14ac:dyDescent="0.15">
      <c r="A54" s="19" t="str">
        <f>'Beoordelen kwaliteit'!A138</f>
        <v>Sub 2</v>
      </c>
      <c r="B54" s="7"/>
      <c r="C54" s="76" t="s">
        <v>35</v>
      </c>
      <c r="D54" s="77"/>
      <c r="E54" s="16"/>
      <c r="F54" s="76" t="s">
        <v>35</v>
      </c>
      <c r="G54" s="77"/>
      <c r="H54" s="16"/>
      <c r="I54" s="76" t="s">
        <v>35</v>
      </c>
      <c r="J54" s="77"/>
    </row>
    <row r="55" spans="1:10" ht="130" customHeight="1" x14ac:dyDescent="0.15">
      <c r="A55" s="20" t="str">
        <f>'Beoordelen kwaliteit'!A139</f>
        <v>Zie "Bijlage 7 Kwaliteit"</v>
      </c>
      <c r="B55" s="7"/>
      <c r="C55" s="69" t="s">
        <v>0</v>
      </c>
      <c r="D55" s="70"/>
      <c r="E55" s="16"/>
      <c r="F55" s="71" t="s">
        <v>0</v>
      </c>
      <c r="G55" s="72"/>
      <c r="H55" s="16"/>
      <c r="I55" s="71" t="s">
        <v>0</v>
      </c>
      <c r="J55" s="72"/>
    </row>
    <row r="56" spans="1:10" ht="40" customHeight="1" x14ac:dyDescent="0.15">
      <c r="A56" s="51" t="str">
        <f>'Beoordelen kwaliteit'!A144</f>
        <v>Scenario 10: Verwerking BAG-import (basisregistratie adressen en gebouwen) bestaande uit BAG Extract Xml-bestanden.</v>
      </c>
      <c r="B56" s="52"/>
      <c r="C56" s="73"/>
      <c r="D56" s="74"/>
      <c r="E56" s="1"/>
      <c r="F56" s="73"/>
      <c r="G56" s="74"/>
      <c r="H56" s="1"/>
      <c r="I56" s="73"/>
      <c r="J56" s="74"/>
    </row>
    <row r="57" spans="1:10" ht="20" customHeight="1" x14ac:dyDescent="0.15">
      <c r="A57" s="19" t="str">
        <f>'Beoordelen kwaliteit'!A145</f>
        <v>Sub 1</v>
      </c>
      <c r="B57" s="7"/>
      <c r="C57" s="76" t="s">
        <v>35</v>
      </c>
      <c r="D57" s="77"/>
      <c r="E57" s="16"/>
      <c r="F57" s="76" t="s">
        <v>35</v>
      </c>
      <c r="G57" s="77"/>
      <c r="H57" s="16"/>
      <c r="I57" s="76" t="s">
        <v>35</v>
      </c>
      <c r="J57" s="77"/>
    </row>
    <row r="58" spans="1:10" ht="130" customHeight="1" x14ac:dyDescent="0.15">
      <c r="A58" s="20" t="str">
        <f>'Beoordelen kwaliteit'!A146</f>
        <v>Zie "Bijlage 7 Kwaliteit"</v>
      </c>
      <c r="B58" s="7"/>
      <c r="C58" s="75" t="s">
        <v>0</v>
      </c>
      <c r="D58" s="72"/>
      <c r="E58" s="16"/>
      <c r="F58" s="71" t="s">
        <v>0</v>
      </c>
      <c r="G58" s="72"/>
      <c r="H58" s="16"/>
      <c r="I58" s="71" t="s">
        <v>0</v>
      </c>
      <c r="J58" s="72"/>
    </row>
    <row r="59" spans="1:10" ht="20" customHeight="1" x14ac:dyDescent="0.15">
      <c r="A59" s="19" t="str">
        <f>'Beoordelen kwaliteit'!A151</f>
        <v>Sub 2</v>
      </c>
      <c r="B59" s="7"/>
      <c r="C59" s="76" t="s">
        <v>35</v>
      </c>
      <c r="D59" s="77"/>
      <c r="E59" s="16"/>
      <c r="F59" s="76" t="s">
        <v>35</v>
      </c>
      <c r="G59" s="77"/>
      <c r="H59" s="16"/>
      <c r="I59" s="76" t="s">
        <v>35</v>
      </c>
      <c r="J59" s="77"/>
    </row>
    <row r="60" spans="1:10" ht="130" customHeight="1" x14ac:dyDescent="0.15">
      <c r="A60" s="20" t="str">
        <f>'Beoordelen kwaliteit'!A152</f>
        <v>Zie "Bijlage 7 Kwaliteit"</v>
      </c>
      <c r="B60" s="7"/>
      <c r="C60" s="69" t="s">
        <v>0</v>
      </c>
      <c r="D60" s="70"/>
      <c r="E60" s="16"/>
      <c r="F60" s="71" t="s">
        <v>0</v>
      </c>
      <c r="G60" s="72"/>
      <c r="H60" s="16"/>
      <c r="I60" s="71" t="s">
        <v>0</v>
      </c>
      <c r="J60" s="72"/>
    </row>
    <row r="61" spans="1:10" ht="40" customHeight="1" x14ac:dyDescent="0.15">
      <c r="A61" s="51" t="str">
        <f>'Beoordelen kwaliteit'!A157</f>
        <v>Scenario 11: Afvalinzameling appartementencomplex met inpandige container(s).</v>
      </c>
      <c r="B61" s="52"/>
      <c r="C61" s="73"/>
      <c r="D61" s="74"/>
      <c r="E61" s="1"/>
      <c r="F61" s="73"/>
      <c r="G61" s="74"/>
      <c r="H61" s="1"/>
      <c r="I61" s="73"/>
      <c r="J61" s="74"/>
    </row>
    <row r="62" spans="1:10" ht="20" customHeight="1" x14ac:dyDescent="0.15">
      <c r="A62" s="19" t="str">
        <f>'Beoordelen kwaliteit'!A158</f>
        <v>Sub 1</v>
      </c>
      <c r="B62" s="7"/>
      <c r="C62" s="76" t="s">
        <v>35</v>
      </c>
      <c r="D62" s="77"/>
      <c r="E62" s="16"/>
      <c r="F62" s="76" t="s">
        <v>35</v>
      </c>
      <c r="G62" s="77"/>
      <c r="H62" s="16"/>
      <c r="I62" s="76" t="s">
        <v>35</v>
      </c>
      <c r="J62" s="77"/>
    </row>
    <row r="63" spans="1:10" ht="130" customHeight="1" x14ac:dyDescent="0.15">
      <c r="A63" s="20" t="str">
        <f>'Beoordelen kwaliteit'!A159</f>
        <v>Zie "Bijlage 7 Kwaliteit"</v>
      </c>
      <c r="B63" s="7"/>
      <c r="C63" s="75" t="s">
        <v>0</v>
      </c>
      <c r="D63" s="72"/>
      <c r="E63" s="16"/>
      <c r="F63" s="71" t="s">
        <v>0</v>
      </c>
      <c r="G63" s="72"/>
      <c r="H63" s="16"/>
      <c r="I63" s="71" t="s">
        <v>0</v>
      </c>
      <c r="J63" s="72"/>
    </row>
  </sheetData>
  <sheetProtection algorithmName="SHA-512" hashValue="GWWcfUh2SAdFG+9S2vcbLXUXcdnsXauD+wBY5k4bezCL595ss9rPOyE/ls11xLUG8YsQvrQWS0+zxoDw0bHY+g==" saltValue="ft/Mi2mKXE7iy6tBep4rkw==" spinCount="100000" sheet="1" objects="1" scenarios="1"/>
  <mergeCells count="189">
    <mergeCell ref="C61:D61"/>
    <mergeCell ref="F61:G61"/>
    <mergeCell ref="I61:J61"/>
    <mergeCell ref="C62:D62"/>
    <mergeCell ref="F62:G62"/>
    <mergeCell ref="I62:J62"/>
    <mergeCell ref="C63:D63"/>
    <mergeCell ref="F63:G63"/>
    <mergeCell ref="I63:J63"/>
    <mergeCell ref="C1:D1"/>
    <mergeCell ref="F1:G1"/>
    <mergeCell ref="I1:J1"/>
    <mergeCell ref="C2:D2"/>
    <mergeCell ref="F2:G2"/>
    <mergeCell ref="I2:J2"/>
    <mergeCell ref="C5:D5"/>
    <mergeCell ref="F5:G5"/>
    <mergeCell ref="I5:J5"/>
    <mergeCell ref="I4:J4"/>
    <mergeCell ref="I8:J8"/>
    <mergeCell ref="C4:D4"/>
    <mergeCell ref="C6:D6"/>
    <mergeCell ref="C8:D8"/>
    <mergeCell ref="F8:G8"/>
    <mergeCell ref="F6:G6"/>
    <mergeCell ref="F4:G4"/>
    <mergeCell ref="F10:G10"/>
    <mergeCell ref="I10:J10"/>
    <mergeCell ref="C7:D7"/>
    <mergeCell ref="F7:G7"/>
    <mergeCell ref="I7:J7"/>
    <mergeCell ref="C10:D10"/>
    <mergeCell ref="I6:J6"/>
    <mergeCell ref="C17:D17"/>
    <mergeCell ref="F17:G17"/>
    <mergeCell ref="I17:J17"/>
    <mergeCell ref="C18:D18"/>
    <mergeCell ref="F18:G18"/>
    <mergeCell ref="I18:J18"/>
    <mergeCell ref="C9:D9"/>
    <mergeCell ref="F9:G9"/>
    <mergeCell ref="I9:J9"/>
    <mergeCell ref="C16:D16"/>
    <mergeCell ref="F16:G16"/>
    <mergeCell ref="I16:J16"/>
    <mergeCell ref="C11:D11"/>
    <mergeCell ref="F11:G11"/>
    <mergeCell ref="I11:J11"/>
    <mergeCell ref="C12:D12"/>
    <mergeCell ref="F12:G12"/>
    <mergeCell ref="I12:J12"/>
    <mergeCell ref="C13:D13"/>
    <mergeCell ref="F13:G13"/>
    <mergeCell ref="I13:J13"/>
    <mergeCell ref="C14:D14"/>
    <mergeCell ref="F14:G14"/>
    <mergeCell ref="I14:J14"/>
    <mergeCell ref="C24:D24"/>
    <mergeCell ref="F24:G24"/>
    <mergeCell ref="I24:J24"/>
    <mergeCell ref="C25:D25"/>
    <mergeCell ref="F25:G25"/>
    <mergeCell ref="I25:J25"/>
    <mergeCell ref="C19:D19"/>
    <mergeCell ref="F19:G19"/>
    <mergeCell ref="I19:J19"/>
    <mergeCell ref="C23:D23"/>
    <mergeCell ref="F23:G23"/>
    <mergeCell ref="I23:J23"/>
    <mergeCell ref="I22:J22"/>
    <mergeCell ref="F22:G22"/>
    <mergeCell ref="C22:D22"/>
    <mergeCell ref="C20:D20"/>
    <mergeCell ref="F20:G20"/>
    <mergeCell ref="I20:J20"/>
    <mergeCell ref="C21:D21"/>
    <mergeCell ref="F21:G21"/>
    <mergeCell ref="I21:J21"/>
    <mergeCell ref="C29:D29"/>
    <mergeCell ref="F29:G29"/>
    <mergeCell ref="I29:J29"/>
    <mergeCell ref="C30:D30"/>
    <mergeCell ref="F30:G30"/>
    <mergeCell ref="I30:J30"/>
    <mergeCell ref="C26:D26"/>
    <mergeCell ref="F26:G26"/>
    <mergeCell ref="I26:J26"/>
    <mergeCell ref="C28:D28"/>
    <mergeCell ref="F28:G28"/>
    <mergeCell ref="I28:J28"/>
    <mergeCell ref="I27:J27"/>
    <mergeCell ref="F27:G27"/>
    <mergeCell ref="C27:D27"/>
    <mergeCell ref="C33:D33"/>
    <mergeCell ref="F33:G33"/>
    <mergeCell ref="I33:J33"/>
    <mergeCell ref="C34:D34"/>
    <mergeCell ref="F34:G34"/>
    <mergeCell ref="I34:J34"/>
    <mergeCell ref="C31:D31"/>
    <mergeCell ref="F31:G31"/>
    <mergeCell ref="I31:J31"/>
    <mergeCell ref="C32:D32"/>
    <mergeCell ref="F32:G32"/>
    <mergeCell ref="I32:J32"/>
    <mergeCell ref="C38:D38"/>
    <mergeCell ref="F38:G38"/>
    <mergeCell ref="I38:J38"/>
    <mergeCell ref="C39:D39"/>
    <mergeCell ref="F39:G39"/>
    <mergeCell ref="I39:J39"/>
    <mergeCell ref="C35:D35"/>
    <mergeCell ref="F35:G35"/>
    <mergeCell ref="I35:J35"/>
    <mergeCell ref="C37:D37"/>
    <mergeCell ref="F37:G37"/>
    <mergeCell ref="I37:J37"/>
    <mergeCell ref="I36:J36"/>
    <mergeCell ref="F36:G36"/>
    <mergeCell ref="C36:D36"/>
    <mergeCell ref="C42:D42"/>
    <mergeCell ref="F42:G42"/>
    <mergeCell ref="I42:J42"/>
    <mergeCell ref="C43:D43"/>
    <mergeCell ref="F43:G43"/>
    <mergeCell ref="I43:J43"/>
    <mergeCell ref="C40:D40"/>
    <mergeCell ref="F40:G40"/>
    <mergeCell ref="I40:J40"/>
    <mergeCell ref="C41:D41"/>
    <mergeCell ref="F41:G41"/>
    <mergeCell ref="I41:J41"/>
    <mergeCell ref="C44:D44"/>
    <mergeCell ref="F44:G44"/>
    <mergeCell ref="I44:J44"/>
    <mergeCell ref="C46:D46"/>
    <mergeCell ref="F46:G46"/>
    <mergeCell ref="I46:J46"/>
    <mergeCell ref="I45:J45"/>
    <mergeCell ref="F45:G45"/>
    <mergeCell ref="C45:D45"/>
    <mergeCell ref="C50:D50"/>
    <mergeCell ref="F50:G50"/>
    <mergeCell ref="I50:J50"/>
    <mergeCell ref="C52:D52"/>
    <mergeCell ref="F52:G52"/>
    <mergeCell ref="I52:J52"/>
    <mergeCell ref="C47:D47"/>
    <mergeCell ref="F47:G47"/>
    <mergeCell ref="I47:J47"/>
    <mergeCell ref="C49:D49"/>
    <mergeCell ref="F49:G49"/>
    <mergeCell ref="I49:J49"/>
    <mergeCell ref="F48:G48"/>
    <mergeCell ref="C48:D48"/>
    <mergeCell ref="I55:J55"/>
    <mergeCell ref="C57:D57"/>
    <mergeCell ref="F57:G57"/>
    <mergeCell ref="I57:J57"/>
    <mergeCell ref="C53:D53"/>
    <mergeCell ref="F53:G53"/>
    <mergeCell ref="I53:J53"/>
    <mergeCell ref="C54:D54"/>
    <mergeCell ref="F54:G54"/>
    <mergeCell ref="I54:J54"/>
    <mergeCell ref="C60:D60"/>
    <mergeCell ref="F60:G60"/>
    <mergeCell ref="I60:J60"/>
    <mergeCell ref="C3:D3"/>
    <mergeCell ref="F3:G3"/>
    <mergeCell ref="I3:J3"/>
    <mergeCell ref="I15:J15"/>
    <mergeCell ref="F15:G15"/>
    <mergeCell ref="C15:D15"/>
    <mergeCell ref="I56:J56"/>
    <mergeCell ref="F56:G56"/>
    <mergeCell ref="C56:D56"/>
    <mergeCell ref="I51:J51"/>
    <mergeCell ref="F51:G51"/>
    <mergeCell ref="C51:D51"/>
    <mergeCell ref="I48:J48"/>
    <mergeCell ref="C58:D58"/>
    <mergeCell ref="F58:G58"/>
    <mergeCell ref="I58:J58"/>
    <mergeCell ref="C59:D59"/>
    <mergeCell ref="F59:G59"/>
    <mergeCell ref="I59:J59"/>
    <mergeCell ref="C55:D55"/>
    <mergeCell ref="F55:G55"/>
  </mergeCells>
  <dataValidations count="1">
    <dataValidation type="list" errorStyle="warning" allowBlank="1" showErrorMessage="1" error="Voer juiste waarde in. " sqref="I6 C6 F6 C9 F9 C4 C11 F11 I11 C13 F13 I13 I4 F4 I9 I18 C18 F18 C16 I16 F16 I25 C25 F25 C23 I23 F23 I30 C30 F30 C28 I28 F28 I34 C34 F34 C32 I32 F32 I39 C39 F39 C37 I37 F37 I43 C43 F43 C41 I41 F41 C46 I46 F46 C49 I49 F49 I54 C54 F54 C52 I52 F52 I59 C59 F59 C57 I57 F57 I20 C20 F20 C62 I62 F62" xr:uid="{3FFCD6F4-4B56-444C-811E-56709AF93B9E}">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63"/>
  <sheetViews>
    <sheetView showGridLines="0" zoomScaleNormal="100" zoomScalePageLayoutView="85" workbookViewId="0">
      <pane ySplit="1" topLeftCell="A53" activePane="bottomLeft" state="frozen"/>
      <selection activeCell="L5" sqref="L5"/>
      <selection pane="bottomLeft" activeCell="A61" sqref="A61:XFD61"/>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69" customHeight="1" x14ac:dyDescent="0.2">
      <c r="A1" s="18" t="s">
        <v>34</v>
      </c>
      <c r="B1" s="9"/>
      <c r="C1" s="84" t="str">
        <f>'Directielid Bedrijfsvoering'!C1</f>
        <v>Inschrijver 1</v>
      </c>
      <c r="D1" s="85"/>
      <c r="E1" s="9"/>
      <c r="F1" s="84" t="str">
        <f>'Directielid Bedrijfsvoering'!F1</f>
        <v>Inschrijver 2</v>
      </c>
      <c r="G1" s="85"/>
      <c r="H1" s="9"/>
      <c r="I1" s="84" t="str">
        <f>'Directielid Bedrijfsvoering'!I1</f>
        <v>Inschrijver 3</v>
      </c>
      <c r="J1" s="85"/>
      <c r="K1" s="3"/>
    </row>
    <row r="2" spans="1:11" ht="40" customHeight="1" x14ac:dyDescent="0.15">
      <c r="A2" s="28" t="s">
        <v>14</v>
      </c>
      <c r="B2" s="6"/>
      <c r="C2" s="81" t="s">
        <v>2</v>
      </c>
      <c r="D2" s="82"/>
      <c r="E2" s="6"/>
      <c r="F2" s="83" t="s">
        <v>2</v>
      </c>
      <c r="G2" s="82"/>
      <c r="H2" s="6"/>
      <c r="I2" s="83" t="s">
        <v>2</v>
      </c>
      <c r="J2" s="82"/>
    </row>
    <row r="3" spans="1:11" ht="40" customHeight="1" x14ac:dyDescent="0.15">
      <c r="A3" s="51" t="str">
        <f>'Beoordelen kwaliteit'!A3</f>
        <v>Scenario 1: Aanmaken DVO's en rechtmatigheden.</v>
      </c>
      <c r="B3" s="52"/>
      <c r="C3" s="73"/>
      <c r="D3" s="74"/>
      <c r="E3" s="1"/>
      <c r="F3" s="73"/>
      <c r="G3" s="74"/>
      <c r="H3" s="1"/>
      <c r="I3" s="73"/>
      <c r="J3" s="74"/>
    </row>
    <row r="4" spans="1:11" ht="20" customHeight="1" x14ac:dyDescent="0.15">
      <c r="A4" s="19" t="str">
        <f>'Beoordelen kwaliteit'!A4</f>
        <v>Sub 1</v>
      </c>
      <c r="B4" s="7"/>
      <c r="C4" s="76" t="s">
        <v>35</v>
      </c>
      <c r="D4" s="77"/>
      <c r="E4" s="16"/>
      <c r="F4" s="76" t="s">
        <v>35</v>
      </c>
      <c r="G4" s="77"/>
      <c r="H4" s="16"/>
      <c r="I4" s="76" t="s">
        <v>35</v>
      </c>
      <c r="J4" s="77"/>
    </row>
    <row r="5" spans="1:11" ht="130" customHeight="1" x14ac:dyDescent="0.15">
      <c r="A5" s="20" t="str">
        <f>'Beoordelen kwaliteit'!A5</f>
        <v>Zie "Bijlage 7 Kwaliteit"</v>
      </c>
      <c r="B5" s="7"/>
      <c r="C5" s="75" t="s">
        <v>0</v>
      </c>
      <c r="D5" s="72"/>
      <c r="E5" s="16"/>
      <c r="F5" s="71" t="s">
        <v>0</v>
      </c>
      <c r="G5" s="72"/>
      <c r="H5" s="16"/>
      <c r="I5" s="71" t="s">
        <v>0</v>
      </c>
      <c r="J5" s="72"/>
    </row>
    <row r="6" spans="1:11" ht="20" customHeight="1" x14ac:dyDescent="0.15">
      <c r="A6" s="19" t="str">
        <f>'Beoordelen kwaliteit'!A10</f>
        <v>Sub 2</v>
      </c>
      <c r="B6" s="7"/>
      <c r="C6" s="76" t="s">
        <v>35</v>
      </c>
      <c r="D6" s="77"/>
      <c r="E6" s="16"/>
      <c r="F6" s="76" t="s">
        <v>35</v>
      </c>
      <c r="G6" s="77"/>
      <c r="H6" s="16"/>
      <c r="I6" s="76" t="s">
        <v>35</v>
      </c>
      <c r="J6" s="77"/>
    </row>
    <row r="7" spans="1:11" ht="130" customHeight="1" x14ac:dyDescent="0.15">
      <c r="A7" s="20" t="str">
        <f>'Beoordelen kwaliteit'!A30</f>
        <v>Zie "Bijlage 7 Kwaliteit"</v>
      </c>
      <c r="B7" s="7"/>
      <c r="C7" s="69" t="s">
        <v>0</v>
      </c>
      <c r="D7" s="70"/>
      <c r="E7" s="16"/>
      <c r="F7" s="71" t="s">
        <v>0</v>
      </c>
      <c r="G7" s="72"/>
      <c r="H7" s="16"/>
      <c r="I7" s="71" t="s">
        <v>0</v>
      </c>
      <c r="J7" s="72"/>
    </row>
    <row r="8" spans="1:11" ht="40" customHeight="1" x14ac:dyDescent="0.15">
      <c r="A8" s="51" t="str">
        <f>'Beoordelen kwaliteit'!A16</f>
        <v>Scenario 2: Huis aan huis inzameling, creëren nieuwe (statische) route.</v>
      </c>
      <c r="B8" s="52"/>
      <c r="C8" s="73"/>
      <c r="D8" s="74"/>
      <c r="E8" s="1"/>
      <c r="F8" s="73"/>
      <c r="G8" s="74"/>
      <c r="H8" s="1"/>
      <c r="I8" s="73"/>
      <c r="J8" s="74"/>
    </row>
    <row r="9" spans="1:11" ht="20" customHeight="1" x14ac:dyDescent="0.15">
      <c r="A9" s="19" t="str">
        <f>'Beoordelen kwaliteit'!A17</f>
        <v>Sub 1</v>
      </c>
      <c r="B9" s="7"/>
      <c r="C9" s="76" t="s">
        <v>35</v>
      </c>
      <c r="D9" s="77"/>
      <c r="E9" s="16"/>
      <c r="F9" s="76" t="s">
        <v>35</v>
      </c>
      <c r="G9" s="77"/>
      <c r="H9" s="16"/>
      <c r="I9" s="76" t="s">
        <v>35</v>
      </c>
      <c r="J9" s="77"/>
    </row>
    <row r="10" spans="1:11" ht="130" customHeight="1" x14ac:dyDescent="0.15">
      <c r="A10" s="20" t="str">
        <f>'Beoordelen kwaliteit'!A18</f>
        <v>Zie "Bijlage 7 Kwaliteit"</v>
      </c>
      <c r="B10" s="7"/>
      <c r="C10" s="69" t="s">
        <v>0</v>
      </c>
      <c r="D10" s="70"/>
      <c r="E10" s="16"/>
      <c r="F10" s="71" t="s">
        <v>0</v>
      </c>
      <c r="G10" s="72"/>
      <c r="H10" s="16"/>
      <c r="I10" s="71" t="s">
        <v>0</v>
      </c>
      <c r="J10" s="72"/>
    </row>
    <row r="11" spans="1:11" ht="20" customHeight="1" x14ac:dyDescent="0.15">
      <c r="A11" s="19" t="str">
        <f>'Beoordelen kwaliteit'!A23</f>
        <v>Sub 2</v>
      </c>
      <c r="B11" s="7"/>
      <c r="C11" s="76" t="s">
        <v>35</v>
      </c>
      <c r="D11" s="77"/>
      <c r="E11" s="16"/>
      <c r="F11" s="76" t="s">
        <v>35</v>
      </c>
      <c r="G11" s="77"/>
      <c r="H11" s="16"/>
      <c r="I11" s="76" t="s">
        <v>35</v>
      </c>
      <c r="J11" s="77"/>
    </row>
    <row r="12" spans="1:11" ht="130" customHeight="1" x14ac:dyDescent="0.15">
      <c r="A12" s="20" t="str">
        <f>'Beoordelen kwaliteit'!A24</f>
        <v>Zie "Bijlage 7 Kwaliteit"</v>
      </c>
      <c r="B12" s="7"/>
      <c r="C12" s="69" t="s">
        <v>0</v>
      </c>
      <c r="D12" s="70"/>
      <c r="E12" s="16"/>
      <c r="F12" s="71" t="s">
        <v>0</v>
      </c>
      <c r="G12" s="72"/>
      <c r="H12" s="16"/>
      <c r="I12" s="71" t="s">
        <v>0</v>
      </c>
      <c r="J12" s="72"/>
    </row>
    <row r="13" spans="1:11" ht="20" customHeight="1" x14ac:dyDescent="0.15">
      <c r="A13" s="19" t="str">
        <f>'Beoordelen kwaliteit'!A29</f>
        <v>Sub 3</v>
      </c>
      <c r="B13" s="7"/>
      <c r="C13" s="76" t="s">
        <v>35</v>
      </c>
      <c r="D13" s="77"/>
      <c r="E13" s="16"/>
      <c r="F13" s="76" t="s">
        <v>35</v>
      </c>
      <c r="G13" s="77"/>
      <c r="H13" s="16"/>
      <c r="I13" s="76" t="s">
        <v>35</v>
      </c>
      <c r="J13" s="77"/>
    </row>
    <row r="14" spans="1:11" ht="131" customHeight="1" x14ac:dyDescent="0.15">
      <c r="A14" s="20" t="str">
        <f>'Beoordelen kwaliteit'!A69</f>
        <v>Zie "Bijlage 7 Kwaliteit"</v>
      </c>
      <c r="B14" s="7"/>
      <c r="C14" s="69" t="s">
        <v>0</v>
      </c>
      <c r="D14" s="70"/>
      <c r="E14" s="16"/>
      <c r="F14" s="71" t="s">
        <v>0</v>
      </c>
      <c r="G14" s="72"/>
      <c r="H14" s="16"/>
      <c r="I14" s="71" t="s">
        <v>0</v>
      </c>
      <c r="J14" s="72"/>
    </row>
    <row r="15" spans="1:11" ht="40" customHeight="1" x14ac:dyDescent="0.15">
      <c r="A15" s="51" t="str">
        <f>'Beoordelen kwaliteit'!A35</f>
        <v>Scenario 3: Huis aan Huis inzameling (HaH), veranderingen op bestaande route en uitvoering.</v>
      </c>
      <c r="B15" s="52"/>
      <c r="C15" s="73"/>
      <c r="D15" s="74"/>
      <c r="E15" s="1"/>
      <c r="F15" s="73"/>
      <c r="G15" s="74"/>
      <c r="H15" s="1"/>
      <c r="I15" s="73"/>
      <c r="J15" s="74"/>
    </row>
    <row r="16" spans="1:11" ht="20" customHeight="1" x14ac:dyDescent="0.15">
      <c r="A16" s="19" t="str">
        <f>'Beoordelen kwaliteit'!A36</f>
        <v>Sub 1</v>
      </c>
      <c r="B16" s="7"/>
      <c r="C16" s="76" t="s">
        <v>35</v>
      </c>
      <c r="D16" s="77"/>
      <c r="E16" s="16"/>
      <c r="F16" s="76" t="s">
        <v>35</v>
      </c>
      <c r="G16" s="77"/>
      <c r="H16" s="16"/>
      <c r="I16" s="76" t="s">
        <v>35</v>
      </c>
      <c r="J16" s="77"/>
    </row>
    <row r="17" spans="1:10" ht="130" customHeight="1" x14ac:dyDescent="0.15">
      <c r="A17" s="20" t="str">
        <f>'Beoordelen kwaliteit'!A37</f>
        <v>Zie "Bijlage 7 Kwaliteit"</v>
      </c>
      <c r="B17" s="7"/>
      <c r="C17" s="75" t="s">
        <v>0</v>
      </c>
      <c r="D17" s="72"/>
      <c r="E17" s="16"/>
      <c r="F17" s="71" t="s">
        <v>0</v>
      </c>
      <c r="G17" s="72"/>
      <c r="H17" s="16"/>
      <c r="I17" s="71" t="s">
        <v>0</v>
      </c>
      <c r="J17" s="72"/>
    </row>
    <row r="18" spans="1:10" ht="20" customHeight="1" x14ac:dyDescent="0.15">
      <c r="A18" s="19" t="str">
        <f>'Beoordelen kwaliteit'!A42</f>
        <v>Sub 2</v>
      </c>
      <c r="B18" s="7"/>
      <c r="C18" s="76" t="s">
        <v>35</v>
      </c>
      <c r="D18" s="77"/>
      <c r="E18" s="16"/>
      <c r="F18" s="76" t="s">
        <v>35</v>
      </c>
      <c r="G18" s="77"/>
      <c r="H18" s="16"/>
      <c r="I18" s="76" t="s">
        <v>35</v>
      </c>
      <c r="J18" s="77"/>
    </row>
    <row r="19" spans="1:10" ht="130" customHeight="1" x14ac:dyDescent="0.15">
      <c r="A19" s="20" t="str">
        <f>'Beoordelen kwaliteit'!A43</f>
        <v>Zie "Bijlage 7 Kwaliteit"</v>
      </c>
      <c r="B19" s="7"/>
      <c r="C19" s="69" t="s">
        <v>0</v>
      </c>
      <c r="D19" s="70"/>
      <c r="E19" s="16"/>
      <c r="F19" s="71" t="s">
        <v>0</v>
      </c>
      <c r="G19" s="72"/>
      <c r="H19" s="16"/>
      <c r="I19" s="71" t="s">
        <v>0</v>
      </c>
      <c r="J19" s="72"/>
    </row>
    <row r="20" spans="1:10" ht="20" customHeight="1" x14ac:dyDescent="0.15">
      <c r="A20" s="19" t="str">
        <f>'Beoordelen kwaliteit'!A48</f>
        <v>Sub 3</v>
      </c>
      <c r="B20" s="7"/>
      <c r="C20" s="76" t="s">
        <v>35</v>
      </c>
      <c r="D20" s="77"/>
      <c r="E20" s="16"/>
      <c r="F20" s="76" t="s">
        <v>35</v>
      </c>
      <c r="G20" s="77"/>
      <c r="H20" s="16"/>
      <c r="I20" s="76" t="s">
        <v>35</v>
      </c>
      <c r="J20" s="77"/>
    </row>
    <row r="21" spans="1:10" ht="130" customHeight="1" x14ac:dyDescent="0.15">
      <c r="A21" s="20" t="str">
        <f>'Beoordelen kwaliteit'!A49</f>
        <v>Zie "Bijlage 7 Kwaliteit"</v>
      </c>
      <c r="B21" s="7"/>
      <c r="C21" s="69" t="s">
        <v>0</v>
      </c>
      <c r="D21" s="70"/>
      <c r="E21" s="16"/>
      <c r="F21" s="71" t="s">
        <v>0</v>
      </c>
      <c r="G21" s="72"/>
      <c r="H21" s="16"/>
      <c r="I21" s="71" t="s">
        <v>0</v>
      </c>
      <c r="J21" s="72"/>
    </row>
    <row r="22" spans="1:10" ht="40" customHeight="1" x14ac:dyDescent="0.15">
      <c r="A22" s="51" t="str">
        <f>'Beoordelen kwaliteit'!A54</f>
        <v>Scenario 4: De chauffeursomgeving en relatie met Back-office Avalex.</v>
      </c>
      <c r="B22" s="52"/>
      <c r="C22" s="73"/>
      <c r="D22" s="74"/>
      <c r="E22" s="1"/>
      <c r="F22" s="73"/>
      <c r="G22" s="74"/>
      <c r="H22" s="1"/>
      <c r="I22" s="73"/>
      <c r="J22" s="74"/>
    </row>
    <row r="23" spans="1:10" ht="20" customHeight="1" x14ac:dyDescent="0.15">
      <c r="A23" s="19" t="str">
        <f>'Beoordelen kwaliteit'!A55</f>
        <v>Sub 1</v>
      </c>
      <c r="B23" s="7"/>
      <c r="C23" s="76" t="s">
        <v>35</v>
      </c>
      <c r="D23" s="77"/>
      <c r="E23" s="16"/>
      <c r="F23" s="76" t="s">
        <v>35</v>
      </c>
      <c r="G23" s="77"/>
      <c r="H23" s="16"/>
      <c r="I23" s="76" t="s">
        <v>35</v>
      </c>
      <c r="J23" s="77"/>
    </row>
    <row r="24" spans="1:10" ht="130" customHeight="1" x14ac:dyDescent="0.15">
      <c r="A24" s="20" t="str">
        <f>'Beoordelen kwaliteit'!A56</f>
        <v>Zie "Bijlage 7 Kwaliteit"</v>
      </c>
      <c r="B24" s="7"/>
      <c r="C24" s="75" t="s">
        <v>0</v>
      </c>
      <c r="D24" s="72"/>
      <c r="E24" s="16"/>
      <c r="F24" s="71" t="s">
        <v>0</v>
      </c>
      <c r="G24" s="72"/>
      <c r="H24" s="16"/>
      <c r="I24" s="71" t="s">
        <v>0</v>
      </c>
      <c r="J24" s="72"/>
    </row>
    <row r="25" spans="1:10" ht="20" customHeight="1" x14ac:dyDescent="0.15">
      <c r="A25" s="19" t="str">
        <f>'Beoordelen kwaliteit'!A61</f>
        <v>Sub 2</v>
      </c>
      <c r="B25" s="7"/>
      <c r="C25" s="76" t="s">
        <v>35</v>
      </c>
      <c r="D25" s="77"/>
      <c r="E25" s="16"/>
      <c r="F25" s="76" t="s">
        <v>35</v>
      </c>
      <c r="G25" s="77"/>
      <c r="H25" s="16"/>
      <c r="I25" s="76" t="s">
        <v>35</v>
      </c>
      <c r="J25" s="77"/>
    </row>
    <row r="26" spans="1:10" ht="130" customHeight="1" x14ac:dyDescent="0.15">
      <c r="A26" s="20" t="str">
        <f>'Beoordelen kwaliteit'!A62</f>
        <v>Zie "Bijlage 7 Kwaliteit"</v>
      </c>
      <c r="B26" s="7"/>
      <c r="C26" s="69" t="s">
        <v>0</v>
      </c>
      <c r="D26" s="70"/>
      <c r="E26" s="16"/>
      <c r="F26" s="71" t="s">
        <v>0</v>
      </c>
      <c r="G26" s="72"/>
      <c r="H26" s="16"/>
      <c r="I26" s="71" t="s">
        <v>0</v>
      </c>
      <c r="J26" s="72"/>
    </row>
    <row r="27" spans="1:10" ht="40" customHeight="1" x14ac:dyDescent="0.15">
      <c r="A27" s="51" t="str">
        <f>'Beoordelen kwaliteit'!A67</f>
        <v>Scenario 5: Beheer en administratie/registratie van minicontainers &amp; passen.</v>
      </c>
      <c r="B27" s="52"/>
      <c r="C27" s="73"/>
      <c r="D27" s="74"/>
      <c r="E27" s="1"/>
      <c r="F27" s="73"/>
      <c r="G27" s="74"/>
      <c r="H27" s="1"/>
      <c r="I27" s="73"/>
      <c r="J27" s="74"/>
    </row>
    <row r="28" spans="1:10" ht="20" customHeight="1" x14ac:dyDescent="0.15">
      <c r="A28" s="19" t="str">
        <f>'Beoordelen kwaliteit'!A68</f>
        <v>Sub 1</v>
      </c>
      <c r="B28" s="7"/>
      <c r="C28" s="76" t="s">
        <v>35</v>
      </c>
      <c r="D28" s="77"/>
      <c r="E28" s="16"/>
      <c r="F28" s="76" t="s">
        <v>35</v>
      </c>
      <c r="G28" s="77"/>
      <c r="H28" s="16"/>
      <c r="I28" s="76" t="s">
        <v>35</v>
      </c>
      <c r="J28" s="77"/>
    </row>
    <row r="29" spans="1:10" ht="130" customHeight="1" x14ac:dyDescent="0.15">
      <c r="A29" s="20" t="str">
        <f>'Beoordelen kwaliteit'!A69</f>
        <v>Zie "Bijlage 7 Kwaliteit"</v>
      </c>
      <c r="B29" s="7"/>
      <c r="C29" s="75" t="s">
        <v>0</v>
      </c>
      <c r="D29" s="72"/>
      <c r="E29" s="16"/>
      <c r="F29" s="71" t="s">
        <v>0</v>
      </c>
      <c r="G29" s="72"/>
      <c r="H29" s="16"/>
      <c r="I29" s="71" t="s">
        <v>0</v>
      </c>
      <c r="J29" s="72"/>
    </row>
    <row r="30" spans="1:10" ht="20" customHeight="1" x14ac:dyDescent="0.15">
      <c r="A30" s="19" t="str">
        <f>'Beoordelen kwaliteit'!A74</f>
        <v>Sub 2</v>
      </c>
      <c r="B30" s="7"/>
      <c r="C30" s="76" t="s">
        <v>35</v>
      </c>
      <c r="D30" s="77"/>
      <c r="E30" s="16"/>
      <c r="F30" s="76" t="s">
        <v>35</v>
      </c>
      <c r="G30" s="77"/>
      <c r="H30" s="16"/>
      <c r="I30" s="76" t="s">
        <v>35</v>
      </c>
      <c r="J30" s="77"/>
    </row>
    <row r="31" spans="1:10" ht="130" customHeight="1" x14ac:dyDescent="0.15">
      <c r="A31" s="20" t="str">
        <f>'Beoordelen kwaliteit'!A75</f>
        <v>Zie "Bijlage 7 Kwaliteit"</v>
      </c>
      <c r="B31" s="7"/>
      <c r="C31" s="69" t="s">
        <v>0</v>
      </c>
      <c r="D31" s="70"/>
      <c r="E31" s="16"/>
      <c r="F31" s="71" t="s">
        <v>0</v>
      </c>
      <c r="G31" s="72"/>
      <c r="H31" s="16"/>
      <c r="I31" s="71" t="s">
        <v>0</v>
      </c>
      <c r="J31" s="72"/>
    </row>
    <row r="32" spans="1:10" ht="20" customHeight="1" x14ac:dyDescent="0.15">
      <c r="A32" s="19" t="str">
        <f>'Beoordelen kwaliteit'!A80</f>
        <v>Sub 3</v>
      </c>
      <c r="B32" s="7"/>
      <c r="C32" s="76" t="s">
        <v>35</v>
      </c>
      <c r="D32" s="77"/>
      <c r="E32" s="16"/>
      <c r="F32" s="76" t="s">
        <v>35</v>
      </c>
      <c r="G32" s="77"/>
      <c r="H32" s="16"/>
      <c r="I32" s="76" t="s">
        <v>35</v>
      </c>
      <c r="J32" s="77"/>
    </row>
    <row r="33" spans="1:10" ht="130" customHeight="1" x14ac:dyDescent="0.15">
      <c r="A33" s="20" t="str">
        <f>'Beoordelen kwaliteit'!A81</f>
        <v>Zie "Bijlage 7 Kwaliteit"</v>
      </c>
      <c r="B33" s="7"/>
      <c r="C33" s="75" t="s">
        <v>0</v>
      </c>
      <c r="D33" s="72"/>
      <c r="E33" s="16"/>
      <c r="F33" s="71" t="s">
        <v>0</v>
      </c>
      <c r="G33" s="72"/>
      <c r="H33" s="16"/>
      <c r="I33" s="71" t="s">
        <v>0</v>
      </c>
      <c r="J33" s="72"/>
    </row>
    <row r="34" spans="1:10" ht="20" customHeight="1" x14ac:dyDescent="0.15">
      <c r="A34" s="19" t="str">
        <f>'Beoordelen kwaliteit'!A86</f>
        <v>Sub 4</v>
      </c>
      <c r="B34" s="7"/>
      <c r="C34" s="76" t="s">
        <v>35</v>
      </c>
      <c r="D34" s="77"/>
      <c r="E34" s="16"/>
      <c r="F34" s="76" t="s">
        <v>35</v>
      </c>
      <c r="G34" s="77"/>
      <c r="H34" s="16"/>
      <c r="I34" s="76" t="s">
        <v>35</v>
      </c>
      <c r="J34" s="77"/>
    </row>
    <row r="35" spans="1:10" ht="130" customHeight="1" x14ac:dyDescent="0.15">
      <c r="A35" s="20" t="str">
        <f>'Beoordelen kwaliteit'!A87</f>
        <v>Zie "Bijlage 7 Kwaliteit"</v>
      </c>
      <c r="B35" s="7"/>
      <c r="C35" s="69" t="s">
        <v>0</v>
      </c>
      <c r="D35" s="70"/>
      <c r="E35" s="16"/>
      <c r="F35" s="71" t="s">
        <v>0</v>
      </c>
      <c r="G35" s="72"/>
      <c r="H35" s="16"/>
      <c r="I35" s="71" t="s">
        <v>0</v>
      </c>
      <c r="J35" s="72"/>
    </row>
    <row r="36" spans="1:10" ht="40" customHeight="1" x14ac:dyDescent="0.15">
      <c r="A36" s="51" t="str">
        <f>'Beoordelen kwaliteit'!A92</f>
        <v>Scenario 6: Bewoner op millieustraat.</v>
      </c>
      <c r="B36" s="52"/>
      <c r="C36" s="73"/>
      <c r="D36" s="74"/>
      <c r="E36" s="1"/>
      <c r="F36" s="73"/>
      <c r="G36" s="74"/>
      <c r="H36" s="1"/>
      <c r="I36" s="73"/>
      <c r="J36" s="74"/>
    </row>
    <row r="37" spans="1:10" ht="20" customHeight="1" x14ac:dyDescent="0.15">
      <c r="A37" s="19" t="str">
        <f>'Beoordelen kwaliteit'!A93</f>
        <v>Sub 1</v>
      </c>
      <c r="B37" s="7"/>
      <c r="C37" s="76" t="s">
        <v>35</v>
      </c>
      <c r="D37" s="77"/>
      <c r="E37" s="16"/>
      <c r="F37" s="76" t="s">
        <v>35</v>
      </c>
      <c r="G37" s="77"/>
      <c r="H37" s="16"/>
      <c r="I37" s="76" t="s">
        <v>35</v>
      </c>
      <c r="J37" s="77"/>
    </row>
    <row r="38" spans="1:10" ht="130" customHeight="1" x14ac:dyDescent="0.15">
      <c r="A38" s="20" t="str">
        <f>'Beoordelen kwaliteit'!A94</f>
        <v>Zie "Bijlage 7 Kwaliteit"</v>
      </c>
      <c r="B38" s="7"/>
      <c r="C38" s="75" t="s">
        <v>0</v>
      </c>
      <c r="D38" s="72"/>
      <c r="E38" s="16"/>
      <c r="F38" s="71" t="s">
        <v>0</v>
      </c>
      <c r="G38" s="72"/>
      <c r="H38" s="16"/>
      <c r="I38" s="71" t="s">
        <v>0</v>
      </c>
      <c r="J38" s="72"/>
    </row>
    <row r="39" spans="1:10" ht="20" customHeight="1" x14ac:dyDescent="0.15">
      <c r="A39" s="19" t="str">
        <f>'Beoordelen kwaliteit'!A99</f>
        <v>Sub 2</v>
      </c>
      <c r="B39" s="7"/>
      <c r="C39" s="76" t="s">
        <v>35</v>
      </c>
      <c r="D39" s="77"/>
      <c r="E39" s="16"/>
      <c r="F39" s="76" t="s">
        <v>35</v>
      </c>
      <c r="G39" s="77"/>
      <c r="H39" s="16"/>
      <c r="I39" s="76" t="s">
        <v>35</v>
      </c>
      <c r="J39" s="77"/>
    </row>
    <row r="40" spans="1:10" ht="130" customHeight="1" x14ac:dyDescent="0.15">
      <c r="A40" s="20" t="str">
        <f>'Beoordelen kwaliteit'!A100</f>
        <v>Zie "Bijlage 7 Kwaliteit"</v>
      </c>
      <c r="B40" s="7"/>
      <c r="C40" s="69" t="s">
        <v>0</v>
      </c>
      <c r="D40" s="70"/>
      <c r="E40" s="16"/>
      <c r="F40" s="71" t="s">
        <v>0</v>
      </c>
      <c r="G40" s="72"/>
      <c r="H40" s="16"/>
      <c r="I40" s="71" t="s">
        <v>0</v>
      </c>
      <c r="J40" s="72"/>
    </row>
    <row r="41" spans="1:10" ht="20" customHeight="1" x14ac:dyDescent="0.15">
      <c r="A41" s="19" t="str">
        <f>'Beoordelen kwaliteit'!A105</f>
        <v>Sub 3</v>
      </c>
      <c r="B41" s="7"/>
      <c r="C41" s="76" t="s">
        <v>35</v>
      </c>
      <c r="D41" s="77"/>
      <c r="E41" s="16"/>
      <c r="F41" s="76" t="s">
        <v>35</v>
      </c>
      <c r="G41" s="77"/>
      <c r="H41" s="16"/>
      <c r="I41" s="76" t="s">
        <v>35</v>
      </c>
      <c r="J41" s="77"/>
    </row>
    <row r="42" spans="1:10" ht="130" customHeight="1" x14ac:dyDescent="0.15">
      <c r="A42" s="20" t="str">
        <f>'Beoordelen kwaliteit'!A106</f>
        <v>Zie "Bijlage 7 Kwaliteit"</v>
      </c>
      <c r="B42" s="7"/>
      <c r="C42" s="75" t="s">
        <v>0</v>
      </c>
      <c r="D42" s="72"/>
      <c r="E42" s="16"/>
      <c r="F42" s="71" t="s">
        <v>0</v>
      </c>
      <c r="G42" s="72"/>
      <c r="H42" s="16"/>
      <c r="I42" s="71" t="s">
        <v>0</v>
      </c>
      <c r="J42" s="72"/>
    </row>
    <row r="43" spans="1:10" ht="20" customHeight="1" x14ac:dyDescent="0.15">
      <c r="A43" s="19" t="str">
        <f>'Beoordelen kwaliteit'!A111</f>
        <v>Sub 4</v>
      </c>
      <c r="B43" s="7"/>
      <c r="C43" s="76" t="s">
        <v>35</v>
      </c>
      <c r="D43" s="77"/>
      <c r="E43" s="16"/>
      <c r="F43" s="76" t="s">
        <v>35</v>
      </c>
      <c r="G43" s="77"/>
      <c r="H43" s="16"/>
      <c r="I43" s="76" t="s">
        <v>35</v>
      </c>
      <c r="J43" s="77"/>
    </row>
    <row r="44" spans="1:10" ht="130" customHeight="1" x14ac:dyDescent="0.15">
      <c r="A44" s="20" t="str">
        <f>'Beoordelen kwaliteit'!A112</f>
        <v>Zie "Bijlage 7 Kwaliteit"</v>
      </c>
      <c r="B44" s="7"/>
      <c r="C44" s="69" t="s">
        <v>0</v>
      </c>
      <c r="D44" s="70"/>
      <c r="E44" s="16"/>
      <c r="F44" s="71" t="s">
        <v>0</v>
      </c>
      <c r="G44" s="72"/>
      <c r="H44" s="16"/>
      <c r="I44" s="71" t="s">
        <v>0</v>
      </c>
      <c r="J44" s="72"/>
    </row>
    <row r="45" spans="1:10" ht="40" customHeight="1" x14ac:dyDescent="0.15">
      <c r="A45" s="51" t="str">
        <f>'Beoordelen kwaliteit'!A117</f>
        <v>Scenario 7: Af-transport vanuit de milieustraat.</v>
      </c>
      <c r="B45" s="52"/>
      <c r="C45" s="73"/>
      <c r="D45" s="74"/>
      <c r="E45" s="1"/>
      <c r="F45" s="73"/>
      <c r="G45" s="74"/>
      <c r="H45" s="1"/>
      <c r="I45" s="73"/>
      <c r="J45" s="74"/>
    </row>
    <row r="46" spans="1:10" ht="20" customHeight="1" x14ac:dyDescent="0.15">
      <c r="A46" s="19" t="str">
        <f>'Beoordelen kwaliteit'!A118</f>
        <v>Sub 1</v>
      </c>
      <c r="B46" s="7"/>
      <c r="C46" s="76" t="s">
        <v>35</v>
      </c>
      <c r="D46" s="77"/>
      <c r="E46" s="16"/>
      <c r="F46" s="76" t="s">
        <v>35</v>
      </c>
      <c r="G46" s="77"/>
      <c r="H46" s="16"/>
      <c r="I46" s="76" t="s">
        <v>35</v>
      </c>
      <c r="J46" s="77"/>
    </row>
    <row r="47" spans="1:10" ht="130" customHeight="1" x14ac:dyDescent="0.15">
      <c r="A47" s="20" t="str">
        <f>'Beoordelen kwaliteit'!A119</f>
        <v>Zie "Bijlage 7 Kwaliteit"</v>
      </c>
      <c r="B47" s="7"/>
      <c r="C47" s="75" t="s">
        <v>0</v>
      </c>
      <c r="D47" s="72"/>
      <c r="E47" s="16"/>
      <c r="F47" s="71" t="s">
        <v>0</v>
      </c>
      <c r="G47" s="72"/>
      <c r="H47" s="16"/>
      <c r="I47" s="71" t="s">
        <v>0</v>
      </c>
      <c r="J47" s="72"/>
    </row>
    <row r="48" spans="1:10" ht="40" customHeight="1" x14ac:dyDescent="0.15">
      <c r="A48" s="51" t="str">
        <f>'Beoordelen kwaliteit'!A124</f>
        <v>Scenario 8: Klantinzicht binnen de aangeboden oplossing</v>
      </c>
      <c r="B48" s="52"/>
      <c r="C48" s="73"/>
      <c r="D48" s="74"/>
      <c r="E48" s="1"/>
      <c r="F48" s="73"/>
      <c r="G48" s="74"/>
      <c r="H48" s="1"/>
      <c r="I48" s="73"/>
      <c r="J48" s="74"/>
    </row>
    <row r="49" spans="1:10" ht="20" customHeight="1" x14ac:dyDescent="0.15">
      <c r="A49" s="19" t="str">
        <f>'Beoordelen kwaliteit'!A125</f>
        <v>Sub 1</v>
      </c>
      <c r="B49" s="7"/>
      <c r="C49" s="76" t="s">
        <v>35</v>
      </c>
      <c r="D49" s="77"/>
      <c r="E49" s="16"/>
      <c r="F49" s="76" t="s">
        <v>35</v>
      </c>
      <c r="G49" s="77"/>
      <c r="H49" s="16"/>
      <c r="I49" s="76" t="s">
        <v>35</v>
      </c>
      <c r="J49" s="77"/>
    </row>
    <row r="50" spans="1:10" ht="130" customHeight="1" x14ac:dyDescent="0.15">
      <c r="A50" s="20" t="str">
        <f>'Beoordelen kwaliteit'!A126</f>
        <v>Zie "Bijlage 7 Kwaliteit"</v>
      </c>
      <c r="B50" s="7"/>
      <c r="C50" s="75" t="s">
        <v>0</v>
      </c>
      <c r="D50" s="72"/>
      <c r="E50" s="16"/>
      <c r="F50" s="71" t="s">
        <v>0</v>
      </c>
      <c r="G50" s="72"/>
      <c r="H50" s="16"/>
      <c r="I50" s="71" t="s">
        <v>0</v>
      </c>
      <c r="J50" s="72"/>
    </row>
    <row r="51" spans="1:10" ht="40" customHeight="1" x14ac:dyDescent="0.15">
      <c r="A51" s="51" t="str">
        <f>'Beoordelen kwaliteit'!A131</f>
        <v>Scenario 9: Handmatige orders en illegaal afval.</v>
      </c>
      <c r="B51" s="52"/>
      <c r="C51" s="73"/>
      <c r="D51" s="74"/>
      <c r="E51" s="1"/>
      <c r="F51" s="73"/>
      <c r="G51" s="74"/>
      <c r="H51" s="1"/>
      <c r="I51" s="73"/>
      <c r="J51" s="74"/>
    </row>
    <row r="52" spans="1:10" ht="20" customHeight="1" x14ac:dyDescent="0.15">
      <c r="A52" s="19" t="str">
        <f>'Beoordelen kwaliteit'!A132</f>
        <v>Sub 1</v>
      </c>
      <c r="B52" s="7"/>
      <c r="C52" s="76" t="s">
        <v>35</v>
      </c>
      <c r="D52" s="77"/>
      <c r="E52" s="16"/>
      <c r="F52" s="76" t="s">
        <v>35</v>
      </c>
      <c r="G52" s="77"/>
      <c r="H52" s="16"/>
      <c r="I52" s="76" t="s">
        <v>35</v>
      </c>
      <c r="J52" s="77"/>
    </row>
    <row r="53" spans="1:10" ht="130" customHeight="1" x14ac:dyDescent="0.15">
      <c r="A53" s="20" t="str">
        <f>'Beoordelen kwaliteit'!A133</f>
        <v>Zie "Bijlage 7 Kwaliteit"</v>
      </c>
      <c r="B53" s="7"/>
      <c r="C53" s="75" t="s">
        <v>0</v>
      </c>
      <c r="D53" s="72"/>
      <c r="E53" s="16"/>
      <c r="F53" s="71" t="s">
        <v>0</v>
      </c>
      <c r="G53" s="72"/>
      <c r="H53" s="16"/>
      <c r="I53" s="71" t="s">
        <v>0</v>
      </c>
      <c r="J53" s="72"/>
    </row>
    <row r="54" spans="1:10" ht="20" customHeight="1" x14ac:dyDescent="0.15">
      <c r="A54" s="19" t="str">
        <f>'Beoordelen kwaliteit'!A138</f>
        <v>Sub 2</v>
      </c>
      <c r="B54" s="7"/>
      <c r="C54" s="76" t="s">
        <v>35</v>
      </c>
      <c r="D54" s="77"/>
      <c r="E54" s="16"/>
      <c r="F54" s="76" t="s">
        <v>35</v>
      </c>
      <c r="G54" s="77"/>
      <c r="H54" s="16"/>
      <c r="I54" s="76" t="s">
        <v>35</v>
      </c>
      <c r="J54" s="77"/>
    </row>
    <row r="55" spans="1:10" ht="130" customHeight="1" x14ac:dyDescent="0.15">
      <c r="A55" s="20" t="str">
        <f>'Beoordelen kwaliteit'!A139</f>
        <v>Zie "Bijlage 7 Kwaliteit"</v>
      </c>
      <c r="B55" s="7"/>
      <c r="C55" s="69" t="s">
        <v>0</v>
      </c>
      <c r="D55" s="70"/>
      <c r="E55" s="16"/>
      <c r="F55" s="71" t="s">
        <v>0</v>
      </c>
      <c r="G55" s="72"/>
      <c r="H55" s="16"/>
      <c r="I55" s="71" t="s">
        <v>0</v>
      </c>
      <c r="J55" s="72"/>
    </row>
    <row r="56" spans="1:10" ht="40" customHeight="1" x14ac:dyDescent="0.15">
      <c r="A56" s="51" t="str">
        <f>'Beoordelen kwaliteit'!A144</f>
        <v>Scenario 10: Verwerking BAG-import (basisregistratie adressen en gebouwen) bestaande uit BAG Extract Xml-bestanden.</v>
      </c>
      <c r="B56" s="52"/>
      <c r="C56" s="73"/>
      <c r="D56" s="74"/>
      <c r="E56" s="1"/>
      <c r="F56" s="73"/>
      <c r="G56" s="74"/>
      <c r="H56" s="1"/>
      <c r="I56" s="73"/>
      <c r="J56" s="74"/>
    </row>
    <row r="57" spans="1:10" ht="20" customHeight="1" x14ac:dyDescent="0.15">
      <c r="A57" s="19" t="str">
        <f>'Beoordelen kwaliteit'!A145</f>
        <v>Sub 1</v>
      </c>
      <c r="B57" s="7"/>
      <c r="C57" s="76" t="s">
        <v>35</v>
      </c>
      <c r="D57" s="77"/>
      <c r="E57" s="16"/>
      <c r="F57" s="76" t="s">
        <v>35</v>
      </c>
      <c r="G57" s="77"/>
      <c r="H57" s="16"/>
      <c r="I57" s="76" t="s">
        <v>35</v>
      </c>
      <c r="J57" s="77"/>
    </row>
    <row r="58" spans="1:10" ht="130" customHeight="1" x14ac:dyDescent="0.15">
      <c r="A58" s="20" t="str">
        <f>'Beoordelen kwaliteit'!A146</f>
        <v>Zie "Bijlage 7 Kwaliteit"</v>
      </c>
      <c r="B58" s="7"/>
      <c r="C58" s="75" t="s">
        <v>0</v>
      </c>
      <c r="D58" s="72"/>
      <c r="E58" s="16"/>
      <c r="F58" s="71" t="s">
        <v>0</v>
      </c>
      <c r="G58" s="72"/>
      <c r="H58" s="16"/>
      <c r="I58" s="71" t="s">
        <v>0</v>
      </c>
      <c r="J58" s="72"/>
    </row>
    <row r="59" spans="1:10" ht="20" customHeight="1" x14ac:dyDescent="0.15">
      <c r="A59" s="19" t="str">
        <f>'Beoordelen kwaliteit'!A151</f>
        <v>Sub 2</v>
      </c>
      <c r="B59" s="7"/>
      <c r="C59" s="76" t="s">
        <v>35</v>
      </c>
      <c r="D59" s="77"/>
      <c r="E59" s="16"/>
      <c r="F59" s="76" t="s">
        <v>35</v>
      </c>
      <c r="G59" s="77"/>
      <c r="H59" s="16"/>
      <c r="I59" s="76" t="s">
        <v>35</v>
      </c>
      <c r="J59" s="77"/>
    </row>
    <row r="60" spans="1:10" ht="130" customHeight="1" x14ac:dyDescent="0.15">
      <c r="A60" s="20" t="str">
        <f>'Beoordelen kwaliteit'!A152</f>
        <v>Zie "Bijlage 7 Kwaliteit"</v>
      </c>
      <c r="B60" s="7"/>
      <c r="C60" s="69" t="s">
        <v>0</v>
      </c>
      <c r="D60" s="70"/>
      <c r="E60" s="16"/>
      <c r="F60" s="71" t="s">
        <v>0</v>
      </c>
      <c r="G60" s="72"/>
      <c r="H60" s="16"/>
      <c r="I60" s="71" t="s">
        <v>0</v>
      </c>
      <c r="J60" s="72"/>
    </row>
    <row r="61" spans="1:10" ht="40" customHeight="1" x14ac:dyDescent="0.15">
      <c r="A61" s="51" t="str">
        <f>'Beoordelen kwaliteit'!A157</f>
        <v>Scenario 11: Afvalinzameling appartementencomplex met inpandige container(s).</v>
      </c>
      <c r="B61" s="52"/>
      <c r="C61" s="73"/>
      <c r="D61" s="74"/>
      <c r="E61" s="1"/>
      <c r="F61" s="73"/>
      <c r="G61" s="74"/>
      <c r="H61" s="1"/>
      <c r="I61" s="73"/>
      <c r="J61" s="74"/>
    </row>
    <row r="62" spans="1:10" ht="20" customHeight="1" x14ac:dyDescent="0.15">
      <c r="A62" s="19" t="str">
        <f>'Beoordelen kwaliteit'!A158</f>
        <v>Sub 1</v>
      </c>
      <c r="B62" s="7"/>
      <c r="C62" s="76" t="s">
        <v>35</v>
      </c>
      <c r="D62" s="77"/>
      <c r="E62" s="16"/>
      <c r="F62" s="76" t="s">
        <v>35</v>
      </c>
      <c r="G62" s="77"/>
      <c r="H62" s="16"/>
      <c r="I62" s="76" t="s">
        <v>35</v>
      </c>
      <c r="J62" s="77"/>
    </row>
    <row r="63" spans="1:10" ht="130" customHeight="1" x14ac:dyDescent="0.15">
      <c r="A63" s="20" t="str">
        <f>'Beoordelen kwaliteit'!A159</f>
        <v>Zie "Bijlage 7 Kwaliteit"</v>
      </c>
      <c r="B63" s="7"/>
      <c r="C63" s="75" t="s">
        <v>0</v>
      </c>
      <c r="D63" s="72"/>
      <c r="E63" s="16"/>
      <c r="F63" s="71" t="s">
        <v>0</v>
      </c>
      <c r="G63" s="72"/>
      <c r="H63" s="16"/>
      <c r="I63" s="71" t="s">
        <v>0</v>
      </c>
      <c r="J63" s="72"/>
    </row>
  </sheetData>
  <sheetProtection algorithmName="SHA-512" hashValue="/IorMLc4npc9T+76fkJQsN2GCwxt7EBkFf16qYAy5ciLmaDds8/SKqUERAfgP2zJoDJHqW5ZdQ8vImI17YYQPA==" saltValue="z6auQoCdf0AE9ZD6udoZgQ==" spinCount="100000" sheet="1" objects="1" scenarios="1"/>
  <mergeCells count="189">
    <mergeCell ref="C61:D61"/>
    <mergeCell ref="F61:G61"/>
    <mergeCell ref="I61:J61"/>
    <mergeCell ref="C62:D62"/>
    <mergeCell ref="F62:G62"/>
    <mergeCell ref="I62:J62"/>
    <mergeCell ref="C63:D63"/>
    <mergeCell ref="F63:G63"/>
    <mergeCell ref="I63:J63"/>
    <mergeCell ref="C12:D12"/>
    <mergeCell ref="F12:G12"/>
    <mergeCell ref="I12:J12"/>
    <mergeCell ref="C13:D13"/>
    <mergeCell ref="F13:G13"/>
    <mergeCell ref="I13:J13"/>
    <mergeCell ref="C14:D14"/>
    <mergeCell ref="F14:G14"/>
    <mergeCell ref="I14:J14"/>
    <mergeCell ref="C11:D11"/>
    <mergeCell ref="F11:G11"/>
    <mergeCell ref="I11:J11"/>
    <mergeCell ref="I1:J1"/>
    <mergeCell ref="I5:J5"/>
    <mergeCell ref="C2:D2"/>
    <mergeCell ref="I2:J2"/>
    <mergeCell ref="C1:D1"/>
    <mergeCell ref="F1:G1"/>
    <mergeCell ref="F5:G5"/>
    <mergeCell ref="F2:G2"/>
    <mergeCell ref="C5:D5"/>
    <mergeCell ref="F4:G4"/>
    <mergeCell ref="C4:D4"/>
    <mergeCell ref="I4:J4"/>
    <mergeCell ref="C3:D3"/>
    <mergeCell ref="F3:G3"/>
    <mergeCell ref="I3:J3"/>
    <mergeCell ref="I6:J6"/>
    <mergeCell ref="I8:J8"/>
    <mergeCell ref="C10:D10"/>
    <mergeCell ref="F10:G10"/>
    <mergeCell ref="I10:J10"/>
    <mergeCell ref="C6:D6"/>
    <mergeCell ref="C8:D8"/>
    <mergeCell ref="C7:D7"/>
    <mergeCell ref="F7:G7"/>
    <mergeCell ref="I7:J7"/>
    <mergeCell ref="F8:G8"/>
    <mergeCell ref="F6:G6"/>
    <mergeCell ref="C9:D9"/>
    <mergeCell ref="F9:G9"/>
    <mergeCell ref="I9:J9"/>
    <mergeCell ref="C21:D21"/>
    <mergeCell ref="F21:G21"/>
    <mergeCell ref="I21:J21"/>
    <mergeCell ref="I22:J22"/>
    <mergeCell ref="F22:G22"/>
    <mergeCell ref="C22:D22"/>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C26:D26"/>
    <mergeCell ref="F26:G26"/>
    <mergeCell ref="I26:J26"/>
    <mergeCell ref="I27:J27"/>
    <mergeCell ref="F27:G27"/>
    <mergeCell ref="C27:D27"/>
    <mergeCell ref="C23:D23"/>
    <mergeCell ref="F23:G23"/>
    <mergeCell ref="I23:J23"/>
    <mergeCell ref="C24:D24"/>
    <mergeCell ref="F24:G24"/>
    <mergeCell ref="I24:J24"/>
    <mergeCell ref="C37:D37"/>
    <mergeCell ref="F37:G37"/>
    <mergeCell ref="I37:J37"/>
    <mergeCell ref="C38:D38"/>
    <mergeCell ref="F38:G38"/>
    <mergeCell ref="I38:J38"/>
    <mergeCell ref="C34:D34"/>
    <mergeCell ref="F34:G34"/>
    <mergeCell ref="I34:J34"/>
    <mergeCell ref="C35:D35"/>
    <mergeCell ref="F35:G35"/>
    <mergeCell ref="I35:J35"/>
    <mergeCell ref="I36:J36"/>
    <mergeCell ref="F36:G36"/>
    <mergeCell ref="C36:D36"/>
    <mergeCell ref="C41:D41"/>
    <mergeCell ref="F41:G41"/>
    <mergeCell ref="I41:J41"/>
    <mergeCell ref="C42:D42"/>
    <mergeCell ref="F42:G42"/>
    <mergeCell ref="I42:J42"/>
    <mergeCell ref="C39:D39"/>
    <mergeCell ref="F39:G39"/>
    <mergeCell ref="I39:J39"/>
    <mergeCell ref="C40:D40"/>
    <mergeCell ref="F40:G40"/>
    <mergeCell ref="I40:J40"/>
    <mergeCell ref="C46:D46"/>
    <mergeCell ref="F46:G46"/>
    <mergeCell ref="I46:J46"/>
    <mergeCell ref="C47:D47"/>
    <mergeCell ref="F47:G47"/>
    <mergeCell ref="I47:J47"/>
    <mergeCell ref="C43:D43"/>
    <mergeCell ref="F43:G43"/>
    <mergeCell ref="I43:J43"/>
    <mergeCell ref="C44:D44"/>
    <mergeCell ref="F44:G44"/>
    <mergeCell ref="I44:J44"/>
    <mergeCell ref="I45:J45"/>
    <mergeCell ref="F45:G45"/>
    <mergeCell ref="C45:D45"/>
    <mergeCell ref="C59:D59"/>
    <mergeCell ref="F59:G59"/>
    <mergeCell ref="I59:J59"/>
    <mergeCell ref="C60:D60"/>
    <mergeCell ref="F60:G60"/>
    <mergeCell ref="I60:J60"/>
    <mergeCell ref="C57:D57"/>
    <mergeCell ref="F57:G57"/>
    <mergeCell ref="I57:J57"/>
    <mergeCell ref="C58:D58"/>
    <mergeCell ref="F58:G58"/>
    <mergeCell ref="I58:J58"/>
    <mergeCell ref="C54:D54"/>
    <mergeCell ref="F54:G54"/>
    <mergeCell ref="I54:J54"/>
    <mergeCell ref="C55:D55"/>
    <mergeCell ref="F55:G55"/>
    <mergeCell ref="I55:J55"/>
    <mergeCell ref="C52:D52"/>
    <mergeCell ref="F52:G52"/>
    <mergeCell ref="I56:J56"/>
    <mergeCell ref="F56:G56"/>
    <mergeCell ref="C56:D56"/>
    <mergeCell ref="I51:J51"/>
    <mergeCell ref="F51:G51"/>
    <mergeCell ref="C51:D51"/>
    <mergeCell ref="I48:J48"/>
    <mergeCell ref="F48:G48"/>
    <mergeCell ref="C48:D48"/>
    <mergeCell ref="I52:J52"/>
    <mergeCell ref="C53:D53"/>
    <mergeCell ref="F53:G53"/>
    <mergeCell ref="I53:J53"/>
    <mergeCell ref="C49:D49"/>
    <mergeCell ref="F49:G49"/>
    <mergeCell ref="I49:J49"/>
    <mergeCell ref="C50:D50"/>
    <mergeCell ref="F50:G50"/>
    <mergeCell ref="I50:J50"/>
    <mergeCell ref="I15:J15"/>
    <mergeCell ref="F15:G15"/>
    <mergeCell ref="C15:D15"/>
    <mergeCell ref="C32:D32"/>
    <mergeCell ref="F32:G32"/>
    <mergeCell ref="I32:J32"/>
    <mergeCell ref="C33:D33"/>
    <mergeCell ref="F33:G33"/>
    <mergeCell ref="I33:J33"/>
    <mergeCell ref="C30:D30"/>
    <mergeCell ref="F30:G30"/>
    <mergeCell ref="I30:J30"/>
    <mergeCell ref="C31:D31"/>
    <mergeCell ref="F31:G31"/>
    <mergeCell ref="I31:J31"/>
    <mergeCell ref="C28:D28"/>
    <mergeCell ref="F28:G28"/>
    <mergeCell ref="I28:J28"/>
    <mergeCell ref="C29:D29"/>
    <mergeCell ref="F29:G29"/>
    <mergeCell ref="I29:J29"/>
    <mergeCell ref="C25:D25"/>
    <mergeCell ref="F25:G25"/>
    <mergeCell ref="I25:J25"/>
  </mergeCells>
  <dataValidations count="1">
    <dataValidation type="list" errorStyle="warning" allowBlank="1" showErrorMessage="1" error="Voer juiste waarde in. " sqref="C6 F6 I6 I9 C9 C4 C11 F11 I11 C13 F13 I13 I4 F4 F9 C18 F18 I18 C16 I16 F16 C25 F25 I25 C23 I23 F23 C30 F30 I30 C28 I28 F28 C34 F34 I34 C32 I32 F32 C39 F39 I39 C37 I37 F37 C43 F43 I43 C41 I41 F41 C46 I46 F46 C49 I49 F49 C54 F54 I54 C52 I52 F52 C59 F59 I59 C57 I57 F57 C20 F20 I20 C62 I62 F62" xr:uid="{00000000-0002-0000-0100-000000000000}">
      <formula1>SCORE</formula1>
    </dataValidation>
  </dataValidations>
  <pageMargins left="0.7" right="0.7" top="0.75" bottom="0.75" header="0.3" footer="0.3"/>
  <pageSetup paperSize="8" scale="4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14"/>
  <sheetViews>
    <sheetView showGridLines="0" zoomScaleNormal="100" workbookViewId="0">
      <pane xSplit="2" ySplit="2" topLeftCell="C82" activePane="bottomRight" state="frozen"/>
      <selection pane="topRight" activeCell="C1" sqref="C1"/>
      <selection pane="bottomLeft" activeCell="A3" sqref="A3"/>
      <selection pane="bottomRight" activeCell="A87" sqref="A87:B87"/>
    </sheetView>
  </sheetViews>
  <sheetFormatPr baseColWidth="10" defaultColWidth="8.83203125" defaultRowHeight="15" x14ac:dyDescent="0.2"/>
  <cols>
    <col min="1" max="1" width="60.6640625" customWidth="1"/>
    <col min="2" max="2" width="24" customWidth="1"/>
    <col min="3" max="3" width="1.83203125" customWidth="1"/>
    <col min="4" max="4" width="22.6640625" customWidth="1"/>
    <col min="5" max="5" width="26.83203125" customWidth="1"/>
    <col min="6" max="6" width="1.83203125" customWidth="1"/>
    <col min="7" max="7" width="22.6640625" customWidth="1"/>
    <col min="8" max="8" width="26.83203125" customWidth="1"/>
    <col min="9" max="9" width="1.83203125" customWidth="1"/>
    <col min="10" max="10" width="22.6640625" customWidth="1"/>
    <col min="11" max="11" width="26.83203125" customWidth="1"/>
  </cols>
  <sheetData>
    <row r="1" spans="1:11" ht="56" customHeight="1" x14ac:dyDescent="0.2">
      <c r="A1" s="101" t="s">
        <v>36</v>
      </c>
      <c r="B1" s="102"/>
      <c r="C1" s="102"/>
      <c r="D1" s="102"/>
      <c r="E1" s="102"/>
      <c r="F1" s="102"/>
      <c r="G1" s="102"/>
      <c r="H1" s="102"/>
      <c r="I1" s="58"/>
      <c r="J1" s="58"/>
      <c r="K1" s="58"/>
    </row>
    <row r="2" spans="1:11" ht="29" customHeight="1" x14ac:dyDescent="0.2">
      <c r="A2" s="103" t="str">
        <f>'Beoordelen kwaliteit'!A2</f>
        <v>2. DEMONSTRATIE VAN DE GEBODEN APPLICATIE</v>
      </c>
      <c r="B2" s="104"/>
      <c r="C2" s="10"/>
      <c r="D2" s="53" t="str">
        <f>'Projectleider IT'!C1</f>
        <v>Inschrijver 1</v>
      </c>
      <c r="E2" s="54" t="s">
        <v>7</v>
      </c>
      <c r="F2" s="10"/>
      <c r="G2" s="53" t="str">
        <f>'Projectleider IT'!F1</f>
        <v>Inschrijver 2</v>
      </c>
      <c r="H2" s="54" t="s">
        <v>7</v>
      </c>
      <c r="I2" s="10"/>
      <c r="J2" s="53" t="str">
        <f>'Projectleider IT'!I1</f>
        <v>Inschrijver 3</v>
      </c>
      <c r="K2" s="54" t="s">
        <v>7</v>
      </c>
    </row>
    <row r="3" spans="1:11" ht="29" customHeight="1" x14ac:dyDescent="0.2">
      <c r="A3" s="97" t="str">
        <f>'Beoordelen kwaliteit'!A3</f>
        <v>Scenario 1: Aanmaken DVO's en rechtmatigheden.</v>
      </c>
      <c r="B3" s="98"/>
      <c r="C3" s="10"/>
      <c r="D3" s="55"/>
      <c r="E3" s="56"/>
      <c r="F3" s="10"/>
      <c r="G3" s="55"/>
      <c r="H3" s="56"/>
      <c r="I3" s="10"/>
      <c r="J3" s="55"/>
      <c r="K3" s="56"/>
    </row>
    <row r="4" spans="1:11" ht="18" customHeight="1" x14ac:dyDescent="0.2">
      <c r="A4" s="93" t="str">
        <f>'Beoordelen kwaliteit'!A4</f>
        <v>Sub 1</v>
      </c>
      <c r="B4" s="21" t="str">
        <f>'Directielid Bedrijfsvoering'!A1</f>
        <v>Directielid Bedrijfsvoering</v>
      </c>
      <c r="C4" s="11"/>
      <c r="D4" s="22" t="str">
        <f>'Directielid Bedrijfsvoering'!C4</f>
        <v>SCORE:</v>
      </c>
      <c r="E4" s="86" t="s">
        <v>8</v>
      </c>
      <c r="F4" s="11"/>
      <c r="G4" s="22" t="str">
        <f>'Directielid Bedrijfsvoering'!F4</f>
        <v>SCORE:</v>
      </c>
      <c r="H4" s="86" t="s">
        <v>8</v>
      </c>
      <c r="I4" s="11"/>
      <c r="J4" s="22" t="str">
        <f>'Directielid Bedrijfsvoering'!I4</f>
        <v>SCORE:</v>
      </c>
      <c r="K4" s="86" t="s">
        <v>8</v>
      </c>
    </row>
    <row r="5" spans="1:11" ht="18" customHeight="1" x14ac:dyDescent="0.2">
      <c r="A5" s="94"/>
      <c r="B5" s="21" t="str">
        <f>'Teamleider KCC'!A1</f>
        <v>Teamleider KCC</v>
      </c>
      <c r="C5" s="11"/>
      <c r="D5" s="22" t="str">
        <f>'Teamleider KCC'!C4</f>
        <v>SCORE:</v>
      </c>
      <c r="E5" s="87"/>
      <c r="F5" s="11"/>
      <c r="G5" s="22" t="str">
        <f>'Teamleider KCC'!F4</f>
        <v>SCORE:</v>
      </c>
      <c r="H5" s="87"/>
      <c r="I5" s="11"/>
      <c r="J5" s="22" t="str">
        <f>'Teamleider KCC'!I4</f>
        <v>SCORE:</v>
      </c>
      <c r="K5" s="87"/>
    </row>
    <row r="6" spans="1:11" ht="18" customHeight="1" x14ac:dyDescent="0.2">
      <c r="A6" s="94"/>
      <c r="B6" s="21" t="str">
        <f>'Teamleider Bedrijfsbureau'!A1</f>
        <v>Teamleider Bedrijfsbureau</v>
      </c>
      <c r="C6" s="11"/>
      <c r="D6" s="22" t="str">
        <f>'Teamleider Bedrijfsbureau'!C4</f>
        <v>SCORE:</v>
      </c>
      <c r="E6" s="87"/>
      <c r="F6" s="11"/>
      <c r="G6" s="22" t="str">
        <f>'Teamleider Bedrijfsbureau'!F4</f>
        <v>SCORE:</v>
      </c>
      <c r="H6" s="87"/>
      <c r="I6" s="11"/>
      <c r="J6" s="22" t="str">
        <f>'Teamleider Bedrijfsbureau'!I4</f>
        <v>SCORE:</v>
      </c>
      <c r="K6" s="87"/>
    </row>
    <row r="7" spans="1:11" ht="18" customHeight="1" x14ac:dyDescent="0.2">
      <c r="A7" s="94"/>
      <c r="B7" s="21" t="str">
        <f>'Manager IT'!A1</f>
        <v>Manager IT</v>
      </c>
      <c r="C7" s="11"/>
      <c r="D7" s="22" t="str">
        <f>'Manager IT'!C4</f>
        <v>SCORE:</v>
      </c>
      <c r="E7" s="87"/>
      <c r="F7" s="11"/>
      <c r="G7" s="22" t="str">
        <f>'Manager IT'!F4</f>
        <v>SCORE:</v>
      </c>
      <c r="H7" s="87"/>
      <c r="I7" s="11"/>
      <c r="J7" s="22" t="str">
        <f>'Manager IT'!I4</f>
        <v>SCORE:</v>
      </c>
      <c r="K7" s="87"/>
    </row>
    <row r="8" spans="1:11" ht="18" customHeight="1" x14ac:dyDescent="0.2">
      <c r="A8" s="94"/>
      <c r="B8" s="21" t="str">
        <f>'Medewerker Bedrijfsbureau'!A1</f>
        <v>Medewerker Bedrijfsbureau</v>
      </c>
      <c r="C8" s="11"/>
      <c r="D8" s="22" t="str">
        <f>'Medewerker Bedrijfsbureau'!C4</f>
        <v>SCORE:</v>
      </c>
      <c r="E8" s="87"/>
      <c r="F8" s="11"/>
      <c r="G8" s="22" t="str">
        <f>'Medewerker Bedrijfsbureau'!F4</f>
        <v>SCORE:</v>
      </c>
      <c r="H8" s="87"/>
      <c r="I8" s="11"/>
      <c r="J8" s="22" t="str">
        <f>'Medewerker Bedrijfsbureau'!I4</f>
        <v>SCORE:</v>
      </c>
      <c r="K8" s="87"/>
    </row>
    <row r="9" spans="1:11" ht="18" customHeight="1" x14ac:dyDescent="0.2">
      <c r="A9" s="94"/>
      <c r="B9" s="21" t="str">
        <f>'Projectleider IT'!A1</f>
        <v>Projectleider IT</v>
      </c>
      <c r="C9" s="11"/>
      <c r="D9" s="22" t="str">
        <f>'Projectleider IT'!C4</f>
        <v>SCORE:</v>
      </c>
      <c r="E9" s="87"/>
      <c r="F9" s="11"/>
      <c r="G9" s="22" t="str">
        <f>'Projectleider IT'!F4</f>
        <v>SCORE:</v>
      </c>
      <c r="H9" s="87"/>
      <c r="I9" s="11"/>
      <c r="J9" s="22" t="str">
        <f>'Projectleider IT'!I4</f>
        <v>SCORE:</v>
      </c>
      <c r="K9" s="87"/>
    </row>
    <row r="10" spans="1:11" ht="20" customHeight="1" x14ac:dyDescent="0.2">
      <c r="A10" s="91" t="s">
        <v>1</v>
      </c>
      <c r="B10" s="92"/>
      <c r="C10" s="12"/>
      <c r="D10" s="23" t="s">
        <v>35</v>
      </c>
      <c r="E10" s="87"/>
      <c r="F10" s="12"/>
      <c r="G10" s="23" t="s">
        <v>35</v>
      </c>
      <c r="H10" s="87"/>
      <c r="I10" s="12"/>
      <c r="J10" s="23" t="s">
        <v>35</v>
      </c>
      <c r="K10" s="87"/>
    </row>
    <row r="11" spans="1:11" ht="20" customHeight="1" x14ac:dyDescent="0.2">
      <c r="A11" s="89"/>
      <c r="B11" s="90"/>
      <c r="C11" s="13"/>
      <c r="D11" s="24" t="str">
        <f>IF(D10="Uitmuntend","€ 20.800",IF(D10="Goed","€ 16.640",IF(D10="Voldoende","€ 0",IF(D10="Matig","- € 83.200",IF(D10="Onvoldoende","KO"," ")))))</f>
        <v xml:space="preserve"> </v>
      </c>
      <c r="E11" s="88"/>
      <c r="F11" s="13"/>
      <c r="G11" s="24" t="str">
        <f>IF(G10="Uitmuntend","€ 20.800",IF(G10="Goed","€ 16.640",IF(G10="Voldoende","€ 0",IF(G10="Matig","- € 83.200",IF(G10="Onvoldoende","KO"," ")))))</f>
        <v xml:space="preserve"> </v>
      </c>
      <c r="H11" s="88"/>
      <c r="I11" s="13"/>
      <c r="J11" s="24" t="str">
        <f>IF(J10="Uitmuntend","€ 20.800",IF(J10="Goed","€ 16.640",IF(J10="Voldoende","€ 0",IF(J10="Matig","- € 83.200",IF(J10="Onvoldoende","KO"," ")))))</f>
        <v xml:space="preserve"> </v>
      </c>
      <c r="K11" s="88"/>
    </row>
    <row r="12" spans="1:11" ht="18" customHeight="1" x14ac:dyDescent="0.2">
      <c r="A12" s="93" t="str">
        <f>'Beoordelen kwaliteit'!A10</f>
        <v>Sub 2</v>
      </c>
      <c r="B12" s="21" t="str">
        <f t="shared" ref="B12:B17" si="0">B4</f>
        <v>Directielid Bedrijfsvoering</v>
      </c>
      <c r="C12" s="11"/>
      <c r="D12" s="22" t="str">
        <f>'Directielid Bedrijfsvoering'!C6</f>
        <v>SCORE:</v>
      </c>
      <c r="E12" s="86" t="s">
        <v>8</v>
      </c>
      <c r="F12" s="11"/>
      <c r="G12" s="22" t="str">
        <f>'Directielid Bedrijfsvoering'!F6</f>
        <v>SCORE:</v>
      </c>
      <c r="H12" s="86" t="s">
        <v>8</v>
      </c>
      <c r="I12" s="11"/>
      <c r="J12" s="22" t="str">
        <f>'Directielid Bedrijfsvoering'!I6</f>
        <v>SCORE:</v>
      </c>
      <c r="K12" s="86" t="s">
        <v>8</v>
      </c>
    </row>
    <row r="13" spans="1:11" ht="18" customHeight="1" x14ac:dyDescent="0.2">
      <c r="A13" s="94"/>
      <c r="B13" s="21" t="str">
        <f t="shared" si="0"/>
        <v>Teamleider KCC</v>
      </c>
      <c r="C13" s="11"/>
      <c r="D13" s="22" t="str">
        <f>'Teamleider KCC'!C6</f>
        <v>SCORE:</v>
      </c>
      <c r="E13" s="87"/>
      <c r="F13" s="11"/>
      <c r="G13" s="22" t="str">
        <f>'Teamleider KCC'!F6</f>
        <v>SCORE:</v>
      </c>
      <c r="H13" s="87"/>
      <c r="I13" s="11"/>
      <c r="J13" s="22" t="str">
        <f>'Teamleider KCC'!I6</f>
        <v>SCORE:</v>
      </c>
      <c r="K13" s="87"/>
    </row>
    <row r="14" spans="1:11" ht="18" customHeight="1" x14ac:dyDescent="0.2">
      <c r="A14" s="94"/>
      <c r="B14" s="21" t="str">
        <f t="shared" si="0"/>
        <v>Teamleider Bedrijfsbureau</v>
      </c>
      <c r="C14" s="11"/>
      <c r="D14" s="22" t="str">
        <f>'Teamleider Bedrijfsbureau'!C6</f>
        <v>SCORE:</v>
      </c>
      <c r="E14" s="87"/>
      <c r="F14" s="11"/>
      <c r="G14" s="22" t="str">
        <f>'Teamleider Bedrijfsbureau'!F6</f>
        <v>SCORE:</v>
      </c>
      <c r="H14" s="87"/>
      <c r="I14" s="11"/>
      <c r="J14" s="22" t="str">
        <f>'Teamleider Bedrijfsbureau'!I6</f>
        <v>SCORE:</v>
      </c>
      <c r="K14" s="87"/>
    </row>
    <row r="15" spans="1:11" ht="18" customHeight="1" x14ac:dyDescent="0.2">
      <c r="A15" s="94"/>
      <c r="B15" s="21" t="str">
        <f t="shared" si="0"/>
        <v>Manager IT</v>
      </c>
      <c r="C15" s="11"/>
      <c r="D15" s="22" t="str">
        <f>'Manager IT'!C6</f>
        <v>SCORE:</v>
      </c>
      <c r="E15" s="87"/>
      <c r="F15" s="11"/>
      <c r="G15" s="22" t="str">
        <f>'Manager IT'!F6</f>
        <v>SCORE:</v>
      </c>
      <c r="H15" s="87"/>
      <c r="I15" s="11"/>
      <c r="J15" s="22" t="str">
        <f>'Manager IT'!I6</f>
        <v>SCORE:</v>
      </c>
      <c r="K15" s="87"/>
    </row>
    <row r="16" spans="1:11" ht="18" customHeight="1" x14ac:dyDescent="0.2">
      <c r="A16" s="94"/>
      <c r="B16" s="21" t="str">
        <f t="shared" si="0"/>
        <v>Medewerker Bedrijfsbureau</v>
      </c>
      <c r="C16" s="11"/>
      <c r="D16" s="22" t="str">
        <f>'Medewerker Bedrijfsbureau'!C6</f>
        <v>SCORE:</v>
      </c>
      <c r="E16" s="87"/>
      <c r="F16" s="11"/>
      <c r="G16" s="22" t="str">
        <f>'Medewerker Bedrijfsbureau'!F6</f>
        <v>SCORE:</v>
      </c>
      <c r="H16" s="87"/>
      <c r="I16" s="11"/>
      <c r="J16" s="22" t="str">
        <f>'Medewerker Bedrijfsbureau'!I6</f>
        <v>SCORE:</v>
      </c>
      <c r="K16" s="87"/>
    </row>
    <row r="17" spans="1:11" ht="18" customHeight="1" x14ac:dyDescent="0.2">
      <c r="A17" s="94"/>
      <c r="B17" s="21" t="str">
        <f t="shared" si="0"/>
        <v>Projectleider IT</v>
      </c>
      <c r="C17" s="11"/>
      <c r="D17" s="22" t="str">
        <f>'Projectleider IT'!C6</f>
        <v>SCORE:</v>
      </c>
      <c r="E17" s="87"/>
      <c r="F17" s="11"/>
      <c r="G17" s="22" t="str">
        <f>'Projectleider IT'!F6</f>
        <v>SCORE:</v>
      </c>
      <c r="H17" s="87"/>
      <c r="I17" s="11"/>
      <c r="J17" s="22" t="str">
        <f>'Projectleider IT'!I6</f>
        <v>SCORE:</v>
      </c>
      <c r="K17" s="87"/>
    </row>
    <row r="18" spans="1:11" ht="20" customHeight="1" x14ac:dyDescent="0.2">
      <c r="A18" s="91" t="s">
        <v>1</v>
      </c>
      <c r="B18" s="92"/>
      <c r="C18" s="12"/>
      <c r="D18" s="23" t="s">
        <v>35</v>
      </c>
      <c r="E18" s="87"/>
      <c r="F18" s="12"/>
      <c r="G18" s="23" t="s">
        <v>35</v>
      </c>
      <c r="H18" s="87"/>
      <c r="I18" s="12"/>
      <c r="J18" s="23" t="s">
        <v>35</v>
      </c>
      <c r="K18" s="87"/>
    </row>
    <row r="19" spans="1:11" ht="20" customHeight="1" x14ac:dyDescent="0.2">
      <c r="A19" s="89"/>
      <c r="B19" s="90"/>
      <c r="C19" s="13"/>
      <c r="D19" s="24" t="str">
        <f>IF(D18="Uitmuntend","€ 18.200",IF(D18="Goed","€ 14.560",IF(D18="Voldoende","€ 0",IF(D18="Matig","- € 72.800",IF(D18="Onvoldoende","KO"," ")))))</f>
        <v xml:space="preserve"> </v>
      </c>
      <c r="E19" s="57"/>
      <c r="F19" s="13"/>
      <c r="G19" s="24" t="str">
        <f>IF(G18="Uitmuntend","€ 18.200",IF(G18="Goed","€ 14.560",IF(G18="Voldoende","€ 0",IF(G18="Matig","- € 72.800",IF(G18="Onvoldoende","KO"," ")))))</f>
        <v xml:space="preserve"> </v>
      </c>
      <c r="H19" s="57"/>
      <c r="I19" s="13"/>
      <c r="J19" s="24" t="str">
        <f>IF(J18="Uitmuntend","€ 18.200",IF(J18="Goed","€ 14.560",IF(J18="Voldoende","€ 0",IF(J18="Matig","- € 72.800",IF(J18="Onvoldoende","KO"," ")))))</f>
        <v xml:space="preserve"> </v>
      </c>
      <c r="K19" s="57"/>
    </row>
    <row r="20" spans="1:11" ht="29" customHeight="1" x14ac:dyDescent="0.2">
      <c r="A20" s="97" t="str">
        <f>'Beoordelen kwaliteit'!A16</f>
        <v>Scenario 2: Huis aan huis inzameling, creëren nieuwe (statische) route.</v>
      </c>
      <c r="B20" s="98"/>
      <c r="C20" s="10"/>
      <c r="D20" s="55"/>
      <c r="E20" s="56"/>
      <c r="F20" s="10"/>
      <c r="G20" s="55"/>
      <c r="H20" s="56"/>
      <c r="I20" s="10"/>
      <c r="J20" s="55"/>
      <c r="K20" s="56"/>
    </row>
    <row r="21" spans="1:11" ht="18" customHeight="1" x14ac:dyDescent="0.2">
      <c r="A21" s="93" t="str">
        <f>'Beoordelen kwaliteit'!A17</f>
        <v>Sub 1</v>
      </c>
      <c r="B21" s="21" t="str">
        <f t="shared" ref="B21:B26" si="1">B4</f>
        <v>Directielid Bedrijfsvoering</v>
      </c>
      <c r="C21" s="11"/>
      <c r="D21" s="22" t="str">
        <f>'Directielid Bedrijfsvoering'!C9</f>
        <v>SCORE:</v>
      </c>
      <c r="E21" s="86" t="s">
        <v>8</v>
      </c>
      <c r="F21" s="11"/>
      <c r="G21" s="22" t="str">
        <f>'Directielid Bedrijfsvoering'!F9</f>
        <v>SCORE:</v>
      </c>
      <c r="H21" s="86" t="s">
        <v>8</v>
      </c>
      <c r="I21" s="11"/>
      <c r="J21" s="22" t="str">
        <f>'Directielid Bedrijfsvoering'!I9</f>
        <v>SCORE:</v>
      </c>
      <c r="K21" s="86" t="s">
        <v>8</v>
      </c>
    </row>
    <row r="22" spans="1:11" ht="18" customHeight="1" x14ac:dyDescent="0.2">
      <c r="A22" s="94"/>
      <c r="B22" s="21" t="str">
        <f t="shared" si="1"/>
        <v>Teamleider KCC</v>
      </c>
      <c r="C22" s="11"/>
      <c r="D22" s="22" t="str">
        <f>'Teamleider KCC'!C9</f>
        <v>SCORE:</v>
      </c>
      <c r="E22" s="87"/>
      <c r="F22" s="11"/>
      <c r="G22" s="22" t="str">
        <f>'Teamleider KCC'!F9</f>
        <v>SCORE:</v>
      </c>
      <c r="H22" s="87"/>
      <c r="I22" s="11"/>
      <c r="J22" s="22" t="str">
        <f>'Teamleider KCC'!I9</f>
        <v>SCORE:</v>
      </c>
      <c r="K22" s="87"/>
    </row>
    <row r="23" spans="1:11" ht="18" customHeight="1" x14ac:dyDescent="0.2">
      <c r="A23" s="94"/>
      <c r="B23" s="21" t="str">
        <f t="shared" si="1"/>
        <v>Teamleider Bedrijfsbureau</v>
      </c>
      <c r="C23" s="11"/>
      <c r="D23" s="22" t="str">
        <f>'Teamleider Bedrijfsbureau'!C9</f>
        <v>SCORE:</v>
      </c>
      <c r="E23" s="87"/>
      <c r="F23" s="11"/>
      <c r="G23" s="22" t="str">
        <f>'Teamleider Bedrijfsbureau'!F9</f>
        <v>SCORE:</v>
      </c>
      <c r="H23" s="87"/>
      <c r="I23" s="11"/>
      <c r="J23" s="22" t="str">
        <f>'Teamleider Bedrijfsbureau'!I9</f>
        <v>SCORE:</v>
      </c>
      <c r="K23" s="87"/>
    </row>
    <row r="24" spans="1:11" ht="18" customHeight="1" x14ac:dyDescent="0.2">
      <c r="A24" s="94"/>
      <c r="B24" s="21" t="str">
        <f t="shared" si="1"/>
        <v>Manager IT</v>
      </c>
      <c r="C24" s="11"/>
      <c r="D24" s="22" t="str">
        <f>'Manager IT'!C9</f>
        <v>SCORE:</v>
      </c>
      <c r="E24" s="87"/>
      <c r="F24" s="11"/>
      <c r="G24" s="22" t="str">
        <f>'Manager IT'!F9</f>
        <v>SCORE:</v>
      </c>
      <c r="H24" s="87"/>
      <c r="I24" s="11"/>
      <c r="J24" s="22" t="str">
        <f>'Manager IT'!I9</f>
        <v>SCORE:</v>
      </c>
      <c r="K24" s="87"/>
    </row>
    <row r="25" spans="1:11" ht="18" customHeight="1" x14ac:dyDescent="0.2">
      <c r="A25" s="94"/>
      <c r="B25" s="21" t="str">
        <f t="shared" si="1"/>
        <v>Medewerker Bedrijfsbureau</v>
      </c>
      <c r="C25" s="11"/>
      <c r="D25" s="22" t="str">
        <f>'Medewerker Bedrijfsbureau'!C9</f>
        <v>SCORE:</v>
      </c>
      <c r="E25" s="87"/>
      <c r="F25" s="11"/>
      <c r="G25" s="22" t="str">
        <f>'Medewerker Bedrijfsbureau'!F9</f>
        <v>SCORE:</v>
      </c>
      <c r="H25" s="87"/>
      <c r="I25" s="11"/>
      <c r="J25" s="22" t="str">
        <f>'Medewerker Bedrijfsbureau'!I9</f>
        <v>SCORE:</v>
      </c>
      <c r="K25" s="87"/>
    </row>
    <row r="26" spans="1:11" ht="18" customHeight="1" x14ac:dyDescent="0.2">
      <c r="A26" s="94"/>
      <c r="B26" s="21" t="str">
        <f t="shared" si="1"/>
        <v>Projectleider IT</v>
      </c>
      <c r="C26" s="11"/>
      <c r="D26" s="22" t="str">
        <f>'Projectleider IT'!C9</f>
        <v>SCORE:</v>
      </c>
      <c r="E26" s="87"/>
      <c r="F26" s="11"/>
      <c r="G26" s="22" t="str">
        <f>'Projectleider IT'!F9</f>
        <v>SCORE:</v>
      </c>
      <c r="H26" s="87"/>
      <c r="I26" s="11"/>
      <c r="J26" s="22" t="str">
        <f>'Projectleider IT'!I9</f>
        <v>SCORE:</v>
      </c>
      <c r="K26" s="87"/>
    </row>
    <row r="27" spans="1:11" ht="20" customHeight="1" x14ac:dyDescent="0.2">
      <c r="A27" s="91" t="s">
        <v>1</v>
      </c>
      <c r="B27" s="92"/>
      <c r="C27" s="12"/>
      <c r="D27" s="23" t="s">
        <v>35</v>
      </c>
      <c r="E27" s="87"/>
      <c r="F27" s="12"/>
      <c r="G27" s="23" t="s">
        <v>35</v>
      </c>
      <c r="H27" s="87"/>
      <c r="I27" s="12"/>
      <c r="J27" s="23" t="s">
        <v>35</v>
      </c>
      <c r="K27" s="87"/>
    </row>
    <row r="28" spans="1:11" ht="20" customHeight="1" x14ac:dyDescent="0.2">
      <c r="A28" s="89"/>
      <c r="B28" s="90"/>
      <c r="C28" s="13"/>
      <c r="D28" s="24" t="str">
        <f>IF(D27="Uitmuntend","€ 7.800",IF(D27="Goed","€ 6.240",IF(D27="Voldoende","€ 0",IF(D27="Matig","- € 18.720",IF(D27="Onvoldoende","KO"," ")))))</f>
        <v xml:space="preserve"> </v>
      </c>
      <c r="E28" s="88"/>
      <c r="F28" s="13"/>
      <c r="G28" s="24" t="str">
        <f>IF(G27="Uitmuntend","€ 7.800",IF(G27="Goed","€ 6.240",IF(G27="Voldoende","€ 0",IF(G27="Matig","- € 18.720",IF(G27="Onvoldoende","KO"," ")))))</f>
        <v xml:space="preserve"> </v>
      </c>
      <c r="H28" s="88"/>
      <c r="I28" s="13"/>
      <c r="J28" s="24" t="str">
        <f>IF(J27="Uitmuntend","€ 7.800",IF(J27="Goed","€ 6.240",IF(J27="Voldoende","€ 0",IF(J27="Matig","- € 18.720",IF(J27="Onvoldoende","KO"," ")))))</f>
        <v xml:space="preserve"> </v>
      </c>
      <c r="K28" s="88"/>
    </row>
    <row r="29" spans="1:11" ht="18" customHeight="1" x14ac:dyDescent="0.2">
      <c r="A29" s="93" t="str">
        <f>'Beoordelen kwaliteit'!A23</f>
        <v>Sub 2</v>
      </c>
      <c r="B29" s="21" t="str">
        <f t="shared" ref="B29:B34" si="2">B4</f>
        <v>Directielid Bedrijfsvoering</v>
      </c>
      <c r="C29" s="11"/>
      <c r="D29" s="22" t="str">
        <f>'Directielid Bedrijfsvoering'!C11</f>
        <v>SCORE:</v>
      </c>
      <c r="E29" s="86" t="s">
        <v>8</v>
      </c>
      <c r="F29" s="11"/>
      <c r="G29" s="22" t="str">
        <f>'Directielid Bedrijfsvoering'!F11</f>
        <v>SCORE:</v>
      </c>
      <c r="H29" s="86" t="s">
        <v>8</v>
      </c>
      <c r="I29" s="11"/>
      <c r="J29" s="22" t="str">
        <f>'Directielid Bedrijfsvoering'!I11</f>
        <v>SCORE:</v>
      </c>
      <c r="K29" s="86" t="s">
        <v>8</v>
      </c>
    </row>
    <row r="30" spans="1:11" ht="18" customHeight="1" x14ac:dyDescent="0.2">
      <c r="A30" s="94"/>
      <c r="B30" s="21" t="str">
        <f t="shared" si="2"/>
        <v>Teamleider KCC</v>
      </c>
      <c r="C30" s="11"/>
      <c r="D30" s="22" t="str">
        <f>'Teamleider KCC'!C11</f>
        <v>SCORE:</v>
      </c>
      <c r="E30" s="87"/>
      <c r="F30" s="11"/>
      <c r="G30" s="22" t="str">
        <f>'Teamleider KCC'!F11</f>
        <v>SCORE:</v>
      </c>
      <c r="H30" s="87"/>
      <c r="I30" s="11"/>
      <c r="J30" s="22" t="str">
        <f>'Teamleider KCC'!I11</f>
        <v>SCORE:</v>
      </c>
      <c r="K30" s="87"/>
    </row>
    <row r="31" spans="1:11" ht="18" customHeight="1" x14ac:dyDescent="0.2">
      <c r="A31" s="94"/>
      <c r="B31" s="21" t="str">
        <f t="shared" si="2"/>
        <v>Teamleider Bedrijfsbureau</v>
      </c>
      <c r="C31" s="11"/>
      <c r="D31" s="22" t="str">
        <f>'Teamleider Bedrijfsbureau'!C11</f>
        <v>SCORE:</v>
      </c>
      <c r="E31" s="87"/>
      <c r="F31" s="11"/>
      <c r="G31" s="22" t="str">
        <f>'Teamleider Bedrijfsbureau'!F11</f>
        <v>SCORE:</v>
      </c>
      <c r="H31" s="87"/>
      <c r="I31" s="11"/>
      <c r="J31" s="22" t="str">
        <f>'Teamleider Bedrijfsbureau'!I11</f>
        <v>SCORE:</v>
      </c>
      <c r="K31" s="87"/>
    </row>
    <row r="32" spans="1:11" ht="18" customHeight="1" x14ac:dyDescent="0.2">
      <c r="A32" s="94"/>
      <c r="B32" s="21" t="str">
        <f t="shared" si="2"/>
        <v>Manager IT</v>
      </c>
      <c r="C32" s="11"/>
      <c r="D32" s="22" t="str">
        <f>'Manager IT'!C11</f>
        <v>SCORE:</v>
      </c>
      <c r="E32" s="87"/>
      <c r="F32" s="11"/>
      <c r="G32" s="22" t="str">
        <f>'Manager IT'!F11</f>
        <v>SCORE:</v>
      </c>
      <c r="H32" s="87"/>
      <c r="I32" s="11"/>
      <c r="J32" s="22" t="str">
        <f>'Manager IT'!I11</f>
        <v>SCORE:</v>
      </c>
      <c r="K32" s="87"/>
    </row>
    <row r="33" spans="1:11" ht="18" customHeight="1" x14ac:dyDescent="0.2">
      <c r="A33" s="94"/>
      <c r="B33" s="21" t="str">
        <f t="shared" si="2"/>
        <v>Medewerker Bedrijfsbureau</v>
      </c>
      <c r="C33" s="11"/>
      <c r="D33" s="22" t="str">
        <f>'Medewerker Bedrijfsbureau'!C11</f>
        <v>SCORE:</v>
      </c>
      <c r="E33" s="87"/>
      <c r="F33" s="11"/>
      <c r="G33" s="22" t="str">
        <f>'Medewerker Bedrijfsbureau'!F11</f>
        <v>SCORE:</v>
      </c>
      <c r="H33" s="87"/>
      <c r="I33" s="11"/>
      <c r="J33" s="22" t="str">
        <f>'Medewerker Bedrijfsbureau'!I11</f>
        <v>SCORE:</v>
      </c>
      <c r="K33" s="87"/>
    </row>
    <row r="34" spans="1:11" ht="18" customHeight="1" x14ac:dyDescent="0.2">
      <c r="A34" s="94"/>
      <c r="B34" s="21" t="str">
        <f t="shared" si="2"/>
        <v>Projectleider IT</v>
      </c>
      <c r="C34" s="11"/>
      <c r="D34" s="22" t="str">
        <f>'Projectleider IT'!C11</f>
        <v>SCORE:</v>
      </c>
      <c r="E34" s="87"/>
      <c r="F34" s="11"/>
      <c r="G34" s="22" t="str">
        <f>'Projectleider IT'!F11</f>
        <v>SCORE:</v>
      </c>
      <c r="H34" s="87"/>
      <c r="I34" s="11"/>
      <c r="J34" s="22" t="str">
        <f>'Projectleider IT'!I11</f>
        <v>SCORE:</v>
      </c>
      <c r="K34" s="87"/>
    </row>
    <row r="35" spans="1:11" ht="20" customHeight="1" x14ac:dyDescent="0.2">
      <c r="A35" s="91" t="s">
        <v>1</v>
      </c>
      <c r="B35" s="92"/>
      <c r="C35" s="12"/>
      <c r="D35" s="23" t="s">
        <v>35</v>
      </c>
      <c r="E35" s="87"/>
      <c r="F35" s="12"/>
      <c r="G35" s="23" t="s">
        <v>35</v>
      </c>
      <c r="H35" s="87"/>
      <c r="I35" s="12"/>
      <c r="J35" s="23" t="s">
        <v>35</v>
      </c>
      <c r="K35" s="87"/>
    </row>
    <row r="36" spans="1:11" ht="20" customHeight="1" x14ac:dyDescent="0.2">
      <c r="A36" s="89"/>
      <c r="B36" s="90"/>
      <c r="C36" s="13"/>
      <c r="D36" s="24" t="str">
        <f>IF(D35="Uitmuntend","€ 7.800",IF(D35="Goed","€ 6.240",IF(D35="Voldoende","€ 0",IF(D35="Matig","- € 12.480",IF(D35="Onvoldoende","- € 23.400"," ")))))</f>
        <v xml:space="preserve"> </v>
      </c>
      <c r="E36" s="47"/>
      <c r="F36" s="13"/>
      <c r="G36" s="24" t="str">
        <f>IF(G35="Uitmuntend","€ 7.800",IF(G35="Goed","€ 6.240",IF(G35="Voldoende","€ 0",IF(G35="Matig","- € 12.480",IF(G35="Onvoldoende","- € 23.400"," ")))))</f>
        <v xml:space="preserve"> </v>
      </c>
      <c r="H36" s="47"/>
      <c r="I36" s="13"/>
      <c r="J36" s="24" t="str">
        <f>IF(J35="Uitmuntend","€ 7.800",IF(J35="Goed","€ 6.240",IF(J35="Voldoende","€ 0",IF(J35="Matig","- € 12.480",IF(J35="Onvoldoende","- € 23.400"," ")))))</f>
        <v xml:space="preserve"> </v>
      </c>
      <c r="K36" s="47"/>
    </row>
    <row r="37" spans="1:11" ht="18" customHeight="1" x14ac:dyDescent="0.2">
      <c r="A37" s="93" t="str">
        <f>'Beoordelen kwaliteit'!A29</f>
        <v>Sub 3</v>
      </c>
      <c r="B37" s="21" t="str">
        <f t="shared" ref="B37:B42" si="3">B29</f>
        <v>Directielid Bedrijfsvoering</v>
      </c>
      <c r="C37" s="11"/>
      <c r="D37" s="22" t="str">
        <f>'Directielid Bedrijfsvoering'!C13</f>
        <v>SCORE:</v>
      </c>
      <c r="E37" s="86" t="s">
        <v>8</v>
      </c>
      <c r="F37" s="11"/>
      <c r="G37" s="22" t="str">
        <f>'Directielid Bedrijfsvoering'!F13</f>
        <v>SCORE:</v>
      </c>
      <c r="H37" s="86" t="s">
        <v>8</v>
      </c>
      <c r="I37" s="11"/>
      <c r="J37" s="22" t="str">
        <f>'Directielid Bedrijfsvoering'!I13</f>
        <v>SCORE:</v>
      </c>
      <c r="K37" s="86" t="s">
        <v>8</v>
      </c>
    </row>
    <row r="38" spans="1:11" ht="18" customHeight="1" x14ac:dyDescent="0.2">
      <c r="A38" s="94"/>
      <c r="B38" s="21" t="str">
        <f t="shared" si="3"/>
        <v>Teamleider KCC</v>
      </c>
      <c r="C38" s="11"/>
      <c r="D38" s="22" t="str">
        <f>'Teamleider KCC'!C13</f>
        <v>SCORE:</v>
      </c>
      <c r="E38" s="87"/>
      <c r="F38" s="11"/>
      <c r="G38" s="22" t="str">
        <f>'Teamleider KCC'!F13</f>
        <v>SCORE:</v>
      </c>
      <c r="H38" s="87"/>
      <c r="I38" s="11"/>
      <c r="J38" s="22" t="str">
        <f>'Teamleider KCC'!I13</f>
        <v>SCORE:</v>
      </c>
      <c r="K38" s="87"/>
    </row>
    <row r="39" spans="1:11" ht="18" customHeight="1" x14ac:dyDescent="0.2">
      <c r="A39" s="94"/>
      <c r="B39" s="21" t="str">
        <f t="shared" si="3"/>
        <v>Teamleider Bedrijfsbureau</v>
      </c>
      <c r="C39" s="11"/>
      <c r="D39" s="22" t="str">
        <f>'Teamleider Bedrijfsbureau'!C13</f>
        <v>SCORE:</v>
      </c>
      <c r="E39" s="87"/>
      <c r="F39" s="11"/>
      <c r="G39" s="22" t="str">
        <f>'Teamleider Bedrijfsbureau'!F13</f>
        <v>SCORE:</v>
      </c>
      <c r="H39" s="87"/>
      <c r="I39" s="11"/>
      <c r="J39" s="22" t="str">
        <f>'Teamleider Bedrijfsbureau'!I13</f>
        <v>SCORE:</v>
      </c>
      <c r="K39" s="87"/>
    </row>
    <row r="40" spans="1:11" ht="18" customHeight="1" x14ac:dyDescent="0.2">
      <c r="A40" s="94"/>
      <c r="B40" s="21" t="str">
        <f t="shared" si="3"/>
        <v>Manager IT</v>
      </c>
      <c r="C40" s="11"/>
      <c r="D40" s="22" t="str">
        <f>'Manager IT'!C13</f>
        <v>SCORE:</v>
      </c>
      <c r="E40" s="87"/>
      <c r="F40" s="11"/>
      <c r="G40" s="22" t="str">
        <f>'Manager IT'!F13</f>
        <v>SCORE:</v>
      </c>
      <c r="H40" s="87"/>
      <c r="I40" s="11"/>
      <c r="J40" s="22" t="str">
        <f>'Manager IT'!I13</f>
        <v>SCORE:</v>
      </c>
      <c r="K40" s="87"/>
    </row>
    <row r="41" spans="1:11" ht="18" customHeight="1" x14ac:dyDescent="0.2">
      <c r="A41" s="94"/>
      <c r="B41" s="21" t="str">
        <f t="shared" si="3"/>
        <v>Medewerker Bedrijfsbureau</v>
      </c>
      <c r="C41" s="11"/>
      <c r="D41" s="22" t="str">
        <f>'Medewerker Bedrijfsbureau'!C13</f>
        <v>SCORE:</v>
      </c>
      <c r="E41" s="87"/>
      <c r="F41" s="11"/>
      <c r="G41" s="22" t="str">
        <f>'Medewerker Bedrijfsbureau'!F13</f>
        <v>SCORE:</v>
      </c>
      <c r="H41" s="87"/>
      <c r="I41" s="11"/>
      <c r="J41" s="22" t="str">
        <f>'Medewerker Bedrijfsbureau'!I13</f>
        <v>SCORE:</v>
      </c>
      <c r="K41" s="87"/>
    </row>
    <row r="42" spans="1:11" ht="18" customHeight="1" x14ac:dyDescent="0.2">
      <c r="A42" s="94"/>
      <c r="B42" s="21" t="str">
        <f t="shared" si="3"/>
        <v>Projectleider IT</v>
      </c>
      <c r="C42" s="11"/>
      <c r="D42" s="22" t="str">
        <f>'Projectleider IT'!C13</f>
        <v>SCORE:</v>
      </c>
      <c r="E42" s="87"/>
      <c r="F42" s="11"/>
      <c r="G42" s="22" t="str">
        <f>'Projectleider IT'!F13</f>
        <v>SCORE:</v>
      </c>
      <c r="H42" s="87"/>
      <c r="I42" s="11"/>
      <c r="J42" s="22" t="str">
        <f>'Projectleider IT'!I13</f>
        <v>SCORE:</v>
      </c>
      <c r="K42" s="87"/>
    </row>
    <row r="43" spans="1:11" ht="20" customHeight="1" x14ac:dyDescent="0.2">
      <c r="A43" s="91" t="s">
        <v>1</v>
      </c>
      <c r="B43" s="92"/>
      <c r="C43" s="12"/>
      <c r="D43" s="23" t="s">
        <v>35</v>
      </c>
      <c r="E43" s="87"/>
      <c r="F43" s="12"/>
      <c r="G43" s="23" t="s">
        <v>35</v>
      </c>
      <c r="H43" s="87"/>
      <c r="I43" s="12"/>
      <c r="J43" s="23" t="s">
        <v>35</v>
      </c>
      <c r="K43" s="87"/>
    </row>
    <row r="44" spans="1:11" ht="20" customHeight="1" x14ac:dyDescent="0.2">
      <c r="A44" s="89"/>
      <c r="B44" s="90"/>
      <c r="C44" s="13"/>
      <c r="D44" s="24" t="str">
        <f>IF(D43="Uitmuntend","€ 5.200",IF(D43="Goed","€ 4.160",IF(D43="Voldoende","€ 0",IF(D43="Matig","- € 8.320",IF(D43="Onvoldoende","- € 15.600"," ")))))</f>
        <v xml:space="preserve"> </v>
      </c>
      <c r="E44" s="47"/>
      <c r="F44" s="13"/>
      <c r="G44" s="24" t="str">
        <f>IF(G43="Uitmuntend","€ 5.200",IF(G43="Goed","€ 4.160",IF(G43="Voldoende","€ 0",IF(G43="Matig","- € 8.320",IF(G43="Onvoldoende","- € 15.600"," ")))))</f>
        <v xml:space="preserve"> </v>
      </c>
      <c r="H44" s="47"/>
      <c r="I44" s="13"/>
      <c r="J44" s="24" t="str">
        <f>IF(J43="Uitmuntend","€ 5.200",IF(J43="Goed","€ 4.160",IF(J43="Voldoende","€ 0",IF(J43="Matig","- € 8.320",IF(J43="Onvoldoende","- € 15.600"," ")))))</f>
        <v xml:space="preserve"> </v>
      </c>
      <c r="K44" s="47"/>
    </row>
    <row r="45" spans="1:11" ht="29" customHeight="1" x14ac:dyDescent="0.2">
      <c r="A45" s="95" t="str">
        <f>'Beoordelen kwaliteit'!A35</f>
        <v>Scenario 3: Huis aan Huis inzameling (HaH), veranderingen op bestaande route en uitvoering.</v>
      </c>
      <c r="B45" s="96"/>
      <c r="C45" s="10"/>
      <c r="D45" s="55"/>
      <c r="E45" s="56"/>
      <c r="F45" s="10"/>
      <c r="G45" s="55"/>
      <c r="H45" s="56"/>
      <c r="I45" s="10"/>
      <c r="J45" s="55"/>
      <c r="K45" s="56"/>
    </row>
    <row r="46" spans="1:11" ht="18" customHeight="1" x14ac:dyDescent="0.2">
      <c r="A46" s="93" t="str">
        <f>'Beoordelen kwaliteit'!A36</f>
        <v>Sub 1</v>
      </c>
      <c r="B46" s="21" t="str">
        <f t="shared" ref="B46:B51" si="4">B29</f>
        <v>Directielid Bedrijfsvoering</v>
      </c>
      <c r="C46" s="11"/>
      <c r="D46" s="22" t="str">
        <f>'Directielid Bedrijfsvoering'!C16</f>
        <v>SCORE:</v>
      </c>
      <c r="E46" s="86" t="s">
        <v>8</v>
      </c>
      <c r="F46" s="11"/>
      <c r="G46" s="22" t="str">
        <f>'Directielid Bedrijfsvoering'!F16</f>
        <v>SCORE:</v>
      </c>
      <c r="H46" s="86" t="s">
        <v>8</v>
      </c>
      <c r="I46" s="11"/>
      <c r="J46" s="22" t="str">
        <f>'Directielid Bedrijfsvoering'!I16</f>
        <v>SCORE:</v>
      </c>
      <c r="K46" s="86" t="s">
        <v>8</v>
      </c>
    </row>
    <row r="47" spans="1:11" ht="18" customHeight="1" x14ac:dyDescent="0.2">
      <c r="A47" s="94"/>
      <c r="B47" s="21" t="str">
        <f t="shared" si="4"/>
        <v>Teamleider KCC</v>
      </c>
      <c r="C47" s="11"/>
      <c r="D47" s="22" t="str">
        <f>'Teamleider KCC'!C16</f>
        <v>SCORE:</v>
      </c>
      <c r="E47" s="87"/>
      <c r="F47" s="11"/>
      <c r="G47" s="22" t="str">
        <f>'Teamleider KCC'!F16</f>
        <v>SCORE:</v>
      </c>
      <c r="H47" s="87"/>
      <c r="I47" s="11"/>
      <c r="J47" s="22" t="str">
        <f>'Teamleider KCC'!I16</f>
        <v>SCORE:</v>
      </c>
      <c r="K47" s="87"/>
    </row>
    <row r="48" spans="1:11" ht="18" customHeight="1" x14ac:dyDescent="0.2">
      <c r="A48" s="94"/>
      <c r="B48" s="21" t="str">
        <f t="shared" si="4"/>
        <v>Teamleider Bedrijfsbureau</v>
      </c>
      <c r="C48" s="11"/>
      <c r="D48" s="22" t="str">
        <f>'Teamleider Bedrijfsbureau'!C16</f>
        <v>SCORE:</v>
      </c>
      <c r="E48" s="87"/>
      <c r="F48" s="11"/>
      <c r="G48" s="22" t="str">
        <f>'Teamleider Bedrijfsbureau'!F16</f>
        <v>SCORE:</v>
      </c>
      <c r="H48" s="87"/>
      <c r="I48" s="11"/>
      <c r="J48" s="22" t="str">
        <f>'Teamleider Bedrijfsbureau'!I16</f>
        <v>SCORE:</v>
      </c>
      <c r="K48" s="87"/>
    </row>
    <row r="49" spans="1:11" ht="18" customHeight="1" x14ac:dyDescent="0.2">
      <c r="A49" s="94"/>
      <c r="B49" s="21" t="str">
        <f t="shared" si="4"/>
        <v>Manager IT</v>
      </c>
      <c r="C49" s="11"/>
      <c r="D49" s="22" t="str">
        <f>'Manager IT'!C16</f>
        <v>SCORE:</v>
      </c>
      <c r="E49" s="87"/>
      <c r="F49" s="11"/>
      <c r="G49" s="22" t="str">
        <f>'Manager IT'!F16</f>
        <v>SCORE:</v>
      </c>
      <c r="H49" s="87"/>
      <c r="I49" s="11"/>
      <c r="J49" s="22" t="str">
        <f>'Manager IT'!I16</f>
        <v>SCORE:</v>
      </c>
      <c r="K49" s="87"/>
    </row>
    <row r="50" spans="1:11" ht="18" customHeight="1" x14ac:dyDescent="0.2">
      <c r="A50" s="94"/>
      <c r="B50" s="21" t="str">
        <f t="shared" si="4"/>
        <v>Medewerker Bedrijfsbureau</v>
      </c>
      <c r="C50" s="11"/>
      <c r="D50" s="22" t="str">
        <f>'Medewerker Bedrijfsbureau'!C16</f>
        <v>SCORE:</v>
      </c>
      <c r="E50" s="87"/>
      <c r="F50" s="11"/>
      <c r="G50" s="22" t="str">
        <f>'Medewerker Bedrijfsbureau'!F16</f>
        <v>SCORE:</v>
      </c>
      <c r="H50" s="87"/>
      <c r="I50" s="11"/>
      <c r="J50" s="22" t="str">
        <f>'Medewerker Bedrijfsbureau'!I16</f>
        <v>SCORE:</v>
      </c>
      <c r="K50" s="87"/>
    </row>
    <row r="51" spans="1:11" ht="18" customHeight="1" x14ac:dyDescent="0.2">
      <c r="A51" s="94"/>
      <c r="B51" s="21" t="str">
        <f t="shared" si="4"/>
        <v>Projectleider IT</v>
      </c>
      <c r="C51" s="11"/>
      <c r="D51" s="22" t="str">
        <f>'Projectleider IT'!C16</f>
        <v>SCORE:</v>
      </c>
      <c r="E51" s="87"/>
      <c r="F51" s="11"/>
      <c r="G51" s="22" t="str">
        <f>'Projectleider IT'!F16</f>
        <v>SCORE:</v>
      </c>
      <c r="H51" s="87"/>
      <c r="I51" s="11"/>
      <c r="J51" s="22" t="str">
        <f>'Projectleider IT'!I16</f>
        <v>SCORE:</v>
      </c>
      <c r="K51" s="87"/>
    </row>
    <row r="52" spans="1:11" ht="20" customHeight="1" x14ac:dyDescent="0.2">
      <c r="A52" s="91" t="s">
        <v>1</v>
      </c>
      <c r="B52" s="92"/>
      <c r="C52" s="12"/>
      <c r="D52" s="23" t="s">
        <v>35</v>
      </c>
      <c r="E52" s="87"/>
      <c r="F52" s="12"/>
      <c r="G52" s="23" t="s">
        <v>35</v>
      </c>
      <c r="H52" s="87"/>
      <c r="I52" s="12"/>
      <c r="J52" s="23" t="s">
        <v>35</v>
      </c>
      <c r="K52" s="87"/>
    </row>
    <row r="53" spans="1:11" ht="20" customHeight="1" x14ac:dyDescent="0.2">
      <c r="A53" s="89"/>
      <c r="B53" s="90"/>
      <c r="C53" s="13"/>
      <c r="D53" s="24" t="str">
        <f>IF(D52="Uitmuntend","€ 15.600",IF(D52="Goed","€ 12.480",IF(D52="Voldoende","€ 0",IF(D52="Matig","- € 37.440",IF(D52="Onvoldoende","KO"," ")))))</f>
        <v xml:space="preserve"> </v>
      </c>
      <c r="E53" s="88"/>
      <c r="F53" s="13"/>
      <c r="G53" s="24" t="str">
        <f>IF(G52="Uitmuntend","€ 15.600",IF(G52="Goed","€ 12.480",IF(G52="Voldoende","€ 0",IF(G52="Matig","- € 37.440",IF(G52="Onvoldoende","KO"," ")))))</f>
        <v xml:space="preserve"> </v>
      </c>
      <c r="H53" s="88"/>
      <c r="I53" s="13"/>
      <c r="J53" s="24" t="str">
        <f>IF(J52="Uitmuntend","€ 15.600",IF(J52="Goed","€ 12.480",IF(J52="Voldoende","€ 0",IF(J52="Matig","- € 37.440",IF(J52="Onvoldoende","KO"," ")))))</f>
        <v xml:space="preserve"> </v>
      </c>
      <c r="K53" s="88"/>
    </row>
    <row r="54" spans="1:11" ht="18" customHeight="1" x14ac:dyDescent="0.2">
      <c r="A54" s="93" t="str">
        <f>'Beoordelen kwaliteit'!A42</f>
        <v>Sub 2</v>
      </c>
      <c r="B54" s="21" t="str">
        <f t="shared" ref="B54:B59" si="5">B29</f>
        <v>Directielid Bedrijfsvoering</v>
      </c>
      <c r="C54" s="11"/>
      <c r="D54" s="22" t="str">
        <f>'Directielid Bedrijfsvoering'!C18</f>
        <v>SCORE:</v>
      </c>
      <c r="E54" s="86" t="s">
        <v>8</v>
      </c>
      <c r="F54" s="11"/>
      <c r="G54" s="22" t="str">
        <f>'Directielid Bedrijfsvoering'!F18</f>
        <v>SCORE:</v>
      </c>
      <c r="H54" s="86" t="s">
        <v>8</v>
      </c>
      <c r="I54" s="11"/>
      <c r="J54" s="22" t="str">
        <f>'Directielid Bedrijfsvoering'!I18</f>
        <v>SCORE:</v>
      </c>
      <c r="K54" s="86" t="s">
        <v>8</v>
      </c>
    </row>
    <row r="55" spans="1:11" ht="18" customHeight="1" x14ac:dyDescent="0.2">
      <c r="A55" s="94"/>
      <c r="B55" s="21" t="str">
        <f t="shared" si="5"/>
        <v>Teamleider KCC</v>
      </c>
      <c r="C55" s="11"/>
      <c r="D55" s="22" t="str">
        <f>'Teamleider KCC'!C18</f>
        <v>SCORE:</v>
      </c>
      <c r="E55" s="87"/>
      <c r="F55" s="11"/>
      <c r="G55" s="22" t="str">
        <f>'Teamleider KCC'!F18</f>
        <v>SCORE:</v>
      </c>
      <c r="H55" s="87"/>
      <c r="I55" s="11"/>
      <c r="J55" s="22" t="str">
        <f>'Teamleider KCC'!I18</f>
        <v>SCORE:</v>
      </c>
      <c r="K55" s="87"/>
    </row>
    <row r="56" spans="1:11" ht="18" customHeight="1" x14ac:dyDescent="0.2">
      <c r="A56" s="94"/>
      <c r="B56" s="21" t="str">
        <f t="shared" si="5"/>
        <v>Teamleider Bedrijfsbureau</v>
      </c>
      <c r="C56" s="11"/>
      <c r="D56" s="22" t="str">
        <f>'Teamleider Bedrijfsbureau'!C18</f>
        <v>SCORE:</v>
      </c>
      <c r="E56" s="87"/>
      <c r="F56" s="11"/>
      <c r="G56" s="22" t="str">
        <f>'Teamleider Bedrijfsbureau'!F18</f>
        <v>SCORE:</v>
      </c>
      <c r="H56" s="87"/>
      <c r="I56" s="11"/>
      <c r="J56" s="22" t="str">
        <f>'Teamleider Bedrijfsbureau'!I18</f>
        <v>SCORE:</v>
      </c>
      <c r="K56" s="87"/>
    </row>
    <row r="57" spans="1:11" ht="18" customHeight="1" x14ac:dyDescent="0.2">
      <c r="A57" s="94"/>
      <c r="B57" s="21" t="str">
        <f t="shared" si="5"/>
        <v>Manager IT</v>
      </c>
      <c r="C57" s="11"/>
      <c r="D57" s="22" t="str">
        <f>'Manager IT'!C18</f>
        <v>SCORE:</v>
      </c>
      <c r="E57" s="87"/>
      <c r="F57" s="11"/>
      <c r="G57" s="22" t="str">
        <f>'Manager IT'!F18</f>
        <v>SCORE:</v>
      </c>
      <c r="H57" s="87"/>
      <c r="I57" s="11"/>
      <c r="J57" s="22" t="str">
        <f>'Manager IT'!I18</f>
        <v>SCORE:</v>
      </c>
      <c r="K57" s="87"/>
    </row>
    <row r="58" spans="1:11" ht="18" customHeight="1" x14ac:dyDescent="0.2">
      <c r="A58" s="94"/>
      <c r="B58" s="21" t="str">
        <f t="shared" si="5"/>
        <v>Medewerker Bedrijfsbureau</v>
      </c>
      <c r="C58" s="11"/>
      <c r="D58" s="22" t="str">
        <f>'Medewerker Bedrijfsbureau'!C18</f>
        <v>SCORE:</v>
      </c>
      <c r="E58" s="87"/>
      <c r="F58" s="11"/>
      <c r="G58" s="22" t="str">
        <f>'Medewerker Bedrijfsbureau'!F18</f>
        <v>SCORE:</v>
      </c>
      <c r="H58" s="87"/>
      <c r="I58" s="11"/>
      <c r="J58" s="22" t="str">
        <f>'Medewerker Bedrijfsbureau'!I18</f>
        <v>SCORE:</v>
      </c>
      <c r="K58" s="87"/>
    </row>
    <row r="59" spans="1:11" ht="18" customHeight="1" x14ac:dyDescent="0.2">
      <c r="A59" s="94"/>
      <c r="B59" s="21" t="str">
        <f t="shared" si="5"/>
        <v>Projectleider IT</v>
      </c>
      <c r="C59" s="11"/>
      <c r="D59" s="22" t="str">
        <f>'Projectleider IT'!C18</f>
        <v>SCORE:</v>
      </c>
      <c r="E59" s="87"/>
      <c r="F59" s="11"/>
      <c r="G59" s="22" t="str">
        <f>'Projectleider IT'!F18</f>
        <v>SCORE:</v>
      </c>
      <c r="H59" s="87"/>
      <c r="I59" s="11"/>
      <c r="J59" s="22" t="str">
        <f>'Projectleider IT'!I18</f>
        <v>SCORE:</v>
      </c>
      <c r="K59" s="87"/>
    </row>
    <row r="60" spans="1:11" ht="20" customHeight="1" x14ac:dyDescent="0.2">
      <c r="A60" s="91" t="s">
        <v>1</v>
      </c>
      <c r="B60" s="92"/>
      <c r="C60" s="12"/>
      <c r="D60" s="23" t="s">
        <v>35</v>
      </c>
      <c r="E60" s="87"/>
      <c r="F60" s="12"/>
      <c r="G60" s="23" t="s">
        <v>35</v>
      </c>
      <c r="H60" s="87"/>
      <c r="I60" s="12"/>
      <c r="J60" s="23" t="s">
        <v>35</v>
      </c>
      <c r="K60" s="87"/>
    </row>
    <row r="61" spans="1:11" ht="20" customHeight="1" x14ac:dyDescent="0.2">
      <c r="A61" s="89"/>
      <c r="B61" s="90"/>
      <c r="C61" s="13"/>
      <c r="D61" s="24" t="str">
        <f>IF(D60="Uitmuntend","€ 15.600",IF(D60="Goed","€ 12.480",IF(D60="Voldoende","€ 0",IF(D60="Matig","- € 37.440",IF(D60="Onvoldoende","KO"," ")))))</f>
        <v xml:space="preserve"> </v>
      </c>
      <c r="E61" s="47"/>
      <c r="F61" s="13"/>
      <c r="G61" s="24" t="str">
        <f>IF(G60="Uitmuntend","€ 15.600",IF(G60="Goed","€ 12.480",IF(G60="Voldoende","€ 0",IF(G60="Matig","- € 37.440",IF(G60="Onvoldoende","KO"," ")))))</f>
        <v xml:space="preserve"> </v>
      </c>
      <c r="H61" s="47"/>
      <c r="I61" s="13"/>
      <c r="J61" s="24" t="str">
        <f>IF(J60="Uitmuntend","€ 15.600",IF(J60="Goed","€ 12.480",IF(J60="Voldoende","€ 0",IF(J60="Matig","- € 37.440",IF(J60="Onvoldoende","KO"," ")))))</f>
        <v xml:space="preserve"> </v>
      </c>
      <c r="K61" s="47"/>
    </row>
    <row r="62" spans="1:11" ht="18" customHeight="1" x14ac:dyDescent="0.2">
      <c r="A62" s="93" t="str">
        <f>'Beoordelen kwaliteit'!A48</f>
        <v>Sub 3</v>
      </c>
      <c r="B62" s="21" t="str">
        <f t="shared" ref="B62:B67" si="6">B37</f>
        <v>Directielid Bedrijfsvoering</v>
      </c>
      <c r="C62" s="11"/>
      <c r="D62" s="22" t="str">
        <f>'Directielid Bedrijfsvoering'!C20</f>
        <v>SCORE:</v>
      </c>
      <c r="E62" s="86" t="s">
        <v>8</v>
      </c>
      <c r="F62" s="11"/>
      <c r="G62" s="22" t="str">
        <f>'Directielid Bedrijfsvoering'!F20</f>
        <v>SCORE:</v>
      </c>
      <c r="H62" s="86" t="s">
        <v>8</v>
      </c>
      <c r="I62" s="11"/>
      <c r="J62" s="22" t="str">
        <f>'Directielid Bedrijfsvoering'!I20</f>
        <v>SCORE:</v>
      </c>
      <c r="K62" s="86" t="s">
        <v>8</v>
      </c>
    </row>
    <row r="63" spans="1:11" ht="18" customHeight="1" x14ac:dyDescent="0.2">
      <c r="A63" s="94"/>
      <c r="B63" s="21" t="str">
        <f t="shared" si="6"/>
        <v>Teamleider KCC</v>
      </c>
      <c r="C63" s="11"/>
      <c r="D63" s="22" t="str">
        <f>'Teamleider KCC'!C20</f>
        <v>SCORE:</v>
      </c>
      <c r="E63" s="87"/>
      <c r="F63" s="11"/>
      <c r="G63" s="22" t="str">
        <f>'Teamleider KCC'!F20</f>
        <v>SCORE:</v>
      </c>
      <c r="H63" s="87"/>
      <c r="I63" s="11"/>
      <c r="J63" s="22" t="str">
        <f>'Teamleider KCC'!I20</f>
        <v>SCORE:</v>
      </c>
      <c r="K63" s="87"/>
    </row>
    <row r="64" spans="1:11" ht="18" customHeight="1" x14ac:dyDescent="0.2">
      <c r="A64" s="94"/>
      <c r="B64" s="21" t="str">
        <f t="shared" si="6"/>
        <v>Teamleider Bedrijfsbureau</v>
      </c>
      <c r="C64" s="11"/>
      <c r="D64" s="22" t="str">
        <f>'Teamleider Bedrijfsbureau'!C20</f>
        <v>SCORE:</v>
      </c>
      <c r="E64" s="87"/>
      <c r="F64" s="11"/>
      <c r="G64" s="22" t="str">
        <f>'Teamleider Bedrijfsbureau'!F20</f>
        <v>SCORE:</v>
      </c>
      <c r="H64" s="87"/>
      <c r="I64" s="11"/>
      <c r="J64" s="22" t="str">
        <f>'Teamleider Bedrijfsbureau'!I20</f>
        <v>SCORE:</v>
      </c>
      <c r="K64" s="87"/>
    </row>
    <row r="65" spans="1:11" ht="18" customHeight="1" x14ac:dyDescent="0.2">
      <c r="A65" s="94"/>
      <c r="B65" s="21" t="str">
        <f t="shared" si="6"/>
        <v>Manager IT</v>
      </c>
      <c r="C65" s="11"/>
      <c r="D65" s="22" t="str">
        <f>'Manager IT'!C20</f>
        <v>SCORE:</v>
      </c>
      <c r="E65" s="87"/>
      <c r="F65" s="11"/>
      <c r="G65" s="22" t="str">
        <f>'Manager IT'!F20</f>
        <v>SCORE:</v>
      </c>
      <c r="H65" s="87"/>
      <c r="I65" s="11"/>
      <c r="J65" s="22" t="str">
        <f>'Manager IT'!I20</f>
        <v>SCORE:</v>
      </c>
      <c r="K65" s="87"/>
    </row>
    <row r="66" spans="1:11" ht="18" customHeight="1" x14ac:dyDescent="0.2">
      <c r="A66" s="94"/>
      <c r="B66" s="21" t="str">
        <f t="shared" si="6"/>
        <v>Medewerker Bedrijfsbureau</v>
      </c>
      <c r="C66" s="11"/>
      <c r="D66" s="22" t="str">
        <f>'Medewerker Bedrijfsbureau'!C20</f>
        <v>SCORE:</v>
      </c>
      <c r="E66" s="87"/>
      <c r="F66" s="11"/>
      <c r="G66" s="22" t="str">
        <f>'Medewerker Bedrijfsbureau'!F20</f>
        <v>SCORE:</v>
      </c>
      <c r="H66" s="87"/>
      <c r="I66" s="11"/>
      <c r="J66" s="22" t="str">
        <f>'Medewerker Bedrijfsbureau'!I20</f>
        <v>SCORE:</v>
      </c>
      <c r="K66" s="87"/>
    </row>
    <row r="67" spans="1:11" ht="18" customHeight="1" x14ac:dyDescent="0.2">
      <c r="A67" s="94"/>
      <c r="B67" s="21" t="str">
        <f t="shared" si="6"/>
        <v>Projectleider IT</v>
      </c>
      <c r="C67" s="11"/>
      <c r="D67" s="22" t="str">
        <f>'Projectleider IT'!C20</f>
        <v>SCORE:</v>
      </c>
      <c r="E67" s="87"/>
      <c r="F67" s="11"/>
      <c r="G67" s="22" t="str">
        <f>'Projectleider IT'!F20</f>
        <v>SCORE:</v>
      </c>
      <c r="H67" s="87"/>
      <c r="I67" s="11"/>
      <c r="J67" s="22" t="str">
        <f>'Projectleider IT'!I20</f>
        <v>SCORE:</v>
      </c>
      <c r="K67" s="87"/>
    </row>
    <row r="68" spans="1:11" ht="20" customHeight="1" x14ac:dyDescent="0.2">
      <c r="A68" s="91" t="s">
        <v>1</v>
      </c>
      <c r="B68" s="92"/>
      <c r="C68" s="12"/>
      <c r="D68" s="23" t="s">
        <v>35</v>
      </c>
      <c r="E68" s="87"/>
      <c r="F68" s="12"/>
      <c r="G68" s="23" t="s">
        <v>35</v>
      </c>
      <c r="H68" s="87"/>
      <c r="I68" s="12"/>
      <c r="J68" s="23" t="s">
        <v>35</v>
      </c>
      <c r="K68" s="87"/>
    </row>
    <row r="69" spans="1:11" ht="20" customHeight="1" x14ac:dyDescent="0.2">
      <c r="A69" s="89"/>
      <c r="B69" s="90"/>
      <c r="C69" s="13"/>
      <c r="D69" s="24" t="str">
        <f>IF(D68="Uitmuntend","€ 7.800",IF(D68="Goed","€ 6.240",IF(D68="Voldoende","€ 0",IF(D68="Matig","- € 12.480",IF(D68="Onvoldoende","- € 23.400"," ")))))</f>
        <v xml:space="preserve"> </v>
      </c>
      <c r="E69" s="47"/>
      <c r="F69" s="13"/>
      <c r="G69" s="24" t="str">
        <f>IF(G68="Uitmuntend","€ 7.800",IF(G68="Goed","€ 6.240",IF(G68="Voldoende","€ 0",IF(G68="Matig","- € 12.480",IF(G68="Onvoldoende","- € 23.400"," ")))))</f>
        <v xml:space="preserve"> </v>
      </c>
      <c r="H69" s="47"/>
      <c r="I69" s="13"/>
      <c r="J69" s="24" t="str">
        <f>IF(J68="Uitmuntend","€ 7.800",IF(J68="Goed","€ 6.240",IF(J68="Voldoende","€ 0",IF(J68="Matig","- € 12.480",IF(J68="Onvoldoende","- € 23.400"," ")))))</f>
        <v xml:space="preserve"> </v>
      </c>
      <c r="K69" s="47"/>
    </row>
    <row r="70" spans="1:11" ht="29" customHeight="1" x14ac:dyDescent="0.2">
      <c r="A70" s="95" t="str">
        <f>'Beoordelen kwaliteit'!A54</f>
        <v>Scenario 4: De chauffeursomgeving en relatie met Back-office Avalex.</v>
      </c>
      <c r="B70" s="96"/>
      <c r="C70" s="10"/>
      <c r="D70" s="55"/>
      <c r="E70" s="56"/>
      <c r="F70" s="10"/>
      <c r="G70" s="55"/>
      <c r="H70" s="56"/>
      <c r="I70" s="10"/>
      <c r="J70" s="55"/>
      <c r="K70" s="56"/>
    </row>
    <row r="71" spans="1:11" ht="18" customHeight="1" x14ac:dyDescent="0.2">
      <c r="A71" s="93" t="str">
        <f>'Beoordelen kwaliteit'!A55</f>
        <v>Sub 1</v>
      </c>
      <c r="B71" s="21" t="str">
        <f t="shared" ref="B71:B76" si="7">B46</f>
        <v>Directielid Bedrijfsvoering</v>
      </c>
      <c r="C71" s="11"/>
      <c r="D71" s="22" t="str">
        <f>'Directielid Bedrijfsvoering'!C23</f>
        <v>SCORE:</v>
      </c>
      <c r="E71" s="86" t="s">
        <v>8</v>
      </c>
      <c r="F71" s="11"/>
      <c r="G71" s="22" t="str">
        <f>'Directielid Bedrijfsvoering'!F23</f>
        <v>SCORE:</v>
      </c>
      <c r="H71" s="86" t="s">
        <v>8</v>
      </c>
      <c r="I71" s="11"/>
      <c r="J71" s="22" t="str">
        <f>'Directielid Bedrijfsvoering'!I23</f>
        <v>SCORE:</v>
      </c>
      <c r="K71" s="86" t="s">
        <v>8</v>
      </c>
    </row>
    <row r="72" spans="1:11" ht="18" customHeight="1" x14ac:dyDescent="0.2">
      <c r="A72" s="94"/>
      <c r="B72" s="21" t="str">
        <f t="shared" si="7"/>
        <v>Teamleider KCC</v>
      </c>
      <c r="C72" s="11"/>
      <c r="D72" s="22" t="str">
        <f>'Teamleider KCC'!C23</f>
        <v>SCORE:</v>
      </c>
      <c r="E72" s="87"/>
      <c r="F72" s="11"/>
      <c r="G72" s="22" t="str">
        <f>'Teamleider KCC'!F23</f>
        <v>SCORE:</v>
      </c>
      <c r="H72" s="87"/>
      <c r="I72" s="11"/>
      <c r="J72" s="22" t="str">
        <f>'Teamleider KCC'!I23</f>
        <v>SCORE:</v>
      </c>
      <c r="K72" s="87"/>
    </row>
    <row r="73" spans="1:11" ht="18" customHeight="1" x14ac:dyDescent="0.2">
      <c r="A73" s="94"/>
      <c r="B73" s="21" t="str">
        <f t="shared" si="7"/>
        <v>Teamleider Bedrijfsbureau</v>
      </c>
      <c r="C73" s="11"/>
      <c r="D73" s="22" t="str">
        <f>'Teamleider Bedrijfsbureau'!C23</f>
        <v>SCORE:</v>
      </c>
      <c r="E73" s="87"/>
      <c r="F73" s="11"/>
      <c r="G73" s="22" t="str">
        <f>'Teamleider Bedrijfsbureau'!F23</f>
        <v>SCORE:</v>
      </c>
      <c r="H73" s="87"/>
      <c r="I73" s="11"/>
      <c r="J73" s="22" t="str">
        <f>'Teamleider Bedrijfsbureau'!I23</f>
        <v>SCORE:</v>
      </c>
      <c r="K73" s="87"/>
    </row>
    <row r="74" spans="1:11" ht="18" customHeight="1" x14ac:dyDescent="0.2">
      <c r="A74" s="94"/>
      <c r="B74" s="21" t="str">
        <f t="shared" si="7"/>
        <v>Manager IT</v>
      </c>
      <c r="C74" s="11"/>
      <c r="D74" s="22" t="str">
        <f>'Manager IT'!C23</f>
        <v>SCORE:</v>
      </c>
      <c r="E74" s="87"/>
      <c r="F74" s="11"/>
      <c r="G74" s="22" t="str">
        <f>'Manager IT'!F23</f>
        <v>SCORE:</v>
      </c>
      <c r="H74" s="87"/>
      <c r="I74" s="11"/>
      <c r="J74" s="22" t="str">
        <f>'Manager IT'!I23</f>
        <v>SCORE:</v>
      </c>
      <c r="K74" s="87"/>
    </row>
    <row r="75" spans="1:11" ht="18" customHeight="1" x14ac:dyDescent="0.2">
      <c r="A75" s="94"/>
      <c r="B75" s="21" t="str">
        <f t="shared" si="7"/>
        <v>Medewerker Bedrijfsbureau</v>
      </c>
      <c r="C75" s="11"/>
      <c r="D75" s="22" t="str">
        <f>'Medewerker Bedrijfsbureau'!C23</f>
        <v>SCORE:</v>
      </c>
      <c r="E75" s="87"/>
      <c r="F75" s="11"/>
      <c r="G75" s="22" t="str">
        <f>'Medewerker Bedrijfsbureau'!F23</f>
        <v>SCORE:</v>
      </c>
      <c r="H75" s="87"/>
      <c r="I75" s="11"/>
      <c r="J75" s="22" t="str">
        <f>'Medewerker Bedrijfsbureau'!I23</f>
        <v>SCORE:</v>
      </c>
      <c r="K75" s="87"/>
    </row>
    <row r="76" spans="1:11" ht="18" customHeight="1" x14ac:dyDescent="0.2">
      <c r="A76" s="94"/>
      <c r="B76" s="21" t="str">
        <f t="shared" si="7"/>
        <v>Projectleider IT</v>
      </c>
      <c r="C76" s="11"/>
      <c r="D76" s="22" t="str">
        <f>'Projectleider IT'!C23</f>
        <v>SCORE:</v>
      </c>
      <c r="E76" s="87"/>
      <c r="F76" s="11"/>
      <c r="G76" s="22" t="str">
        <f>'Projectleider IT'!F23</f>
        <v>SCORE:</v>
      </c>
      <c r="H76" s="87"/>
      <c r="I76" s="11"/>
      <c r="J76" s="22" t="str">
        <f>'Projectleider IT'!I23</f>
        <v>SCORE:</v>
      </c>
      <c r="K76" s="87"/>
    </row>
    <row r="77" spans="1:11" ht="20" customHeight="1" x14ac:dyDescent="0.2">
      <c r="A77" s="91" t="s">
        <v>1</v>
      </c>
      <c r="B77" s="92"/>
      <c r="C77" s="12"/>
      <c r="D77" s="23" t="s">
        <v>35</v>
      </c>
      <c r="E77" s="87"/>
      <c r="F77" s="12"/>
      <c r="G77" s="23" t="s">
        <v>35</v>
      </c>
      <c r="H77" s="87"/>
      <c r="I77" s="12"/>
      <c r="J77" s="23" t="s">
        <v>35</v>
      </c>
      <c r="K77" s="87"/>
    </row>
    <row r="78" spans="1:11" ht="20" customHeight="1" x14ac:dyDescent="0.2">
      <c r="A78" s="89"/>
      <c r="B78" s="90"/>
      <c r="C78" s="13"/>
      <c r="D78" s="24" t="str">
        <f>IF(D77="Uitmuntend","€ 7.800",IF(D77="Goed","€ 6.240",IF(D77="Voldoende","€ 0",IF(D77="Matig","- € 18.720",IF(D77="Onvoldoende","KO"," ")))))</f>
        <v xml:space="preserve"> </v>
      </c>
      <c r="E78" s="88"/>
      <c r="F78" s="13"/>
      <c r="G78" s="24" t="str">
        <f>IF(G77="Uitmuntend","€ 7.800",IF(G77="Goed","€ 6.240",IF(G77="Voldoende","€ 0",IF(G77="Matig","- € 18.720",IF(G77="Onvoldoende","KO"," ")))))</f>
        <v xml:space="preserve"> </v>
      </c>
      <c r="H78" s="88"/>
      <c r="I78" s="13"/>
      <c r="J78" s="24" t="str">
        <f>IF(J77="Uitmuntend","€ 7.800",IF(J77="Goed","€ 6.240",IF(J77="Voldoende","€ 0",IF(J77="Matig","- € 18.720",IF(J77="Onvoldoende","KO"," ")))))</f>
        <v xml:space="preserve"> </v>
      </c>
      <c r="K78" s="88"/>
    </row>
    <row r="79" spans="1:11" ht="18" customHeight="1" x14ac:dyDescent="0.2">
      <c r="A79" s="93" t="str">
        <f>'Beoordelen kwaliteit'!A61</f>
        <v>Sub 2</v>
      </c>
      <c r="B79" s="21" t="str">
        <f t="shared" ref="B79:B84" si="8">B46</f>
        <v>Directielid Bedrijfsvoering</v>
      </c>
      <c r="C79" s="11"/>
      <c r="D79" s="22" t="str">
        <f>'Directielid Bedrijfsvoering'!C25</f>
        <v>SCORE:</v>
      </c>
      <c r="E79" s="86" t="s">
        <v>8</v>
      </c>
      <c r="F79" s="11"/>
      <c r="G79" s="22" t="str">
        <f>'Directielid Bedrijfsvoering'!F25</f>
        <v>SCORE:</v>
      </c>
      <c r="H79" s="86" t="s">
        <v>8</v>
      </c>
      <c r="I79" s="11"/>
      <c r="J79" s="22" t="str">
        <f>'Directielid Bedrijfsvoering'!I25</f>
        <v>SCORE:</v>
      </c>
      <c r="K79" s="86" t="s">
        <v>8</v>
      </c>
    </row>
    <row r="80" spans="1:11" ht="18" customHeight="1" x14ac:dyDescent="0.2">
      <c r="A80" s="94"/>
      <c r="B80" s="21" t="str">
        <f t="shared" si="8"/>
        <v>Teamleider KCC</v>
      </c>
      <c r="C80" s="11"/>
      <c r="D80" s="22" t="str">
        <f>'Teamleider KCC'!C25</f>
        <v>SCORE:</v>
      </c>
      <c r="E80" s="87"/>
      <c r="F80" s="11"/>
      <c r="G80" s="22" t="str">
        <f>'Teamleider KCC'!F25</f>
        <v>SCORE:</v>
      </c>
      <c r="H80" s="87"/>
      <c r="I80" s="11"/>
      <c r="J80" s="22" t="str">
        <f>'Teamleider KCC'!I25</f>
        <v>SCORE:</v>
      </c>
      <c r="K80" s="87"/>
    </row>
    <row r="81" spans="1:11" ht="18" customHeight="1" x14ac:dyDescent="0.2">
      <c r="A81" s="94"/>
      <c r="B81" s="21" t="str">
        <f t="shared" si="8"/>
        <v>Teamleider Bedrijfsbureau</v>
      </c>
      <c r="C81" s="11"/>
      <c r="D81" s="22" t="str">
        <f>'Teamleider Bedrijfsbureau'!C25</f>
        <v>SCORE:</v>
      </c>
      <c r="E81" s="87"/>
      <c r="F81" s="11"/>
      <c r="G81" s="22" t="str">
        <f>'Teamleider Bedrijfsbureau'!F25</f>
        <v>SCORE:</v>
      </c>
      <c r="H81" s="87"/>
      <c r="I81" s="11"/>
      <c r="J81" s="22" t="str">
        <f>'Teamleider Bedrijfsbureau'!I25</f>
        <v>SCORE:</v>
      </c>
      <c r="K81" s="87"/>
    </row>
    <row r="82" spans="1:11" ht="18" customHeight="1" x14ac:dyDescent="0.2">
      <c r="A82" s="94"/>
      <c r="B82" s="21" t="str">
        <f t="shared" si="8"/>
        <v>Manager IT</v>
      </c>
      <c r="C82" s="11"/>
      <c r="D82" s="22" t="str">
        <f>'Manager IT'!C25</f>
        <v>SCORE:</v>
      </c>
      <c r="E82" s="87"/>
      <c r="F82" s="11"/>
      <c r="G82" s="22" t="str">
        <f>'Manager IT'!F25</f>
        <v>SCORE:</v>
      </c>
      <c r="H82" s="87"/>
      <c r="I82" s="11"/>
      <c r="J82" s="22" t="str">
        <f>'Manager IT'!I25</f>
        <v>SCORE:</v>
      </c>
      <c r="K82" s="87"/>
    </row>
    <row r="83" spans="1:11" ht="18" customHeight="1" x14ac:dyDescent="0.2">
      <c r="A83" s="94"/>
      <c r="B83" s="21" t="str">
        <f t="shared" si="8"/>
        <v>Medewerker Bedrijfsbureau</v>
      </c>
      <c r="C83" s="11"/>
      <c r="D83" s="22" t="str">
        <f>'Medewerker Bedrijfsbureau'!C25</f>
        <v>SCORE:</v>
      </c>
      <c r="E83" s="87"/>
      <c r="F83" s="11"/>
      <c r="G83" s="22" t="str">
        <f>'Medewerker Bedrijfsbureau'!F25</f>
        <v>SCORE:</v>
      </c>
      <c r="H83" s="87"/>
      <c r="I83" s="11"/>
      <c r="J83" s="22" t="str">
        <f>'Medewerker Bedrijfsbureau'!I25</f>
        <v>SCORE:</v>
      </c>
      <c r="K83" s="87"/>
    </row>
    <row r="84" spans="1:11" ht="18" customHeight="1" x14ac:dyDescent="0.2">
      <c r="A84" s="94"/>
      <c r="B84" s="21" t="str">
        <f t="shared" si="8"/>
        <v>Projectleider IT</v>
      </c>
      <c r="C84" s="11"/>
      <c r="D84" s="22" t="str">
        <f>'Projectleider IT'!C25</f>
        <v>SCORE:</v>
      </c>
      <c r="E84" s="87"/>
      <c r="F84" s="11"/>
      <c r="G84" s="22" t="str">
        <f>'Projectleider IT'!F25</f>
        <v>SCORE:</v>
      </c>
      <c r="H84" s="87"/>
      <c r="I84" s="11"/>
      <c r="J84" s="22" t="str">
        <f>'Projectleider IT'!I25</f>
        <v>SCORE:</v>
      </c>
      <c r="K84" s="87"/>
    </row>
    <row r="85" spans="1:11" ht="20" customHeight="1" x14ac:dyDescent="0.2">
      <c r="A85" s="91" t="s">
        <v>1</v>
      </c>
      <c r="B85" s="92"/>
      <c r="C85" s="12"/>
      <c r="D85" s="23" t="s">
        <v>35</v>
      </c>
      <c r="E85" s="87"/>
      <c r="F85" s="12"/>
      <c r="G85" s="23" t="s">
        <v>35</v>
      </c>
      <c r="H85" s="87"/>
      <c r="I85" s="12"/>
      <c r="J85" s="23" t="s">
        <v>35</v>
      </c>
      <c r="K85" s="87"/>
    </row>
    <row r="86" spans="1:11" ht="20" customHeight="1" x14ac:dyDescent="0.2">
      <c r="A86" s="89"/>
      <c r="B86" s="90"/>
      <c r="C86" s="13"/>
      <c r="D86" s="24" t="str">
        <f>IF(D85="Uitmuntend","€ 5.200",IF(D85="Goed","€ 4.160",IF(D85="Voldoende","€ 0",IF(D85="Matig","- € 12.480",IF(D85="Onvoldoende","KO"," ")))))</f>
        <v xml:space="preserve"> </v>
      </c>
      <c r="E86" s="47"/>
      <c r="F86" s="13"/>
      <c r="G86" s="24" t="str">
        <f>IF(G85="Uitmuntend","€ 5.200",IF(G85="Goed","€ 4.160",IF(G85="Voldoende","€ 0",IF(G85="Matig","- € 12.480",IF(G85="Onvoldoende","KO"," ")))))</f>
        <v xml:space="preserve"> </v>
      </c>
      <c r="H86" s="47"/>
      <c r="I86" s="13"/>
      <c r="J86" s="24" t="str">
        <f>IF(J85="Uitmuntend","€ 5.200",IF(J85="Goed","€ 4.160",IF(J85="Voldoende","€ 0",IF(J85="Matig","- € 12.480",IF(J85="Onvoldoende","KO"," ")))))</f>
        <v xml:space="preserve"> </v>
      </c>
      <c r="K86" s="47"/>
    </row>
    <row r="87" spans="1:11" ht="29" customHeight="1" x14ac:dyDescent="0.2">
      <c r="A87" s="95" t="str">
        <f>'Beoordelen kwaliteit'!A67</f>
        <v>Scenario 5: Beheer en administratie/registratie van minicontainers &amp; passen.</v>
      </c>
      <c r="B87" s="96"/>
      <c r="C87" s="10"/>
      <c r="D87" s="55"/>
      <c r="E87" s="56"/>
      <c r="F87" s="10"/>
      <c r="G87" s="55"/>
      <c r="H87" s="56"/>
      <c r="I87" s="10"/>
      <c r="J87" s="55"/>
      <c r="K87" s="56"/>
    </row>
    <row r="88" spans="1:11" ht="18" customHeight="1" x14ac:dyDescent="0.2">
      <c r="A88" s="93" t="str">
        <f>'Beoordelen kwaliteit'!A68</f>
        <v>Sub 1</v>
      </c>
      <c r="B88" s="21" t="str">
        <f t="shared" ref="B88:B93" si="9">B71</f>
        <v>Directielid Bedrijfsvoering</v>
      </c>
      <c r="C88" s="11"/>
      <c r="D88" s="22" t="str">
        <f>'Directielid Bedrijfsvoering'!C28</f>
        <v>SCORE:</v>
      </c>
      <c r="E88" s="86" t="s">
        <v>8</v>
      </c>
      <c r="F88" s="11"/>
      <c r="G88" s="22" t="str">
        <f>'Directielid Bedrijfsvoering'!F28</f>
        <v>SCORE:</v>
      </c>
      <c r="H88" s="86" t="s">
        <v>8</v>
      </c>
      <c r="I88" s="11"/>
      <c r="J88" s="22" t="str">
        <f>'Directielid Bedrijfsvoering'!I28</f>
        <v>SCORE:</v>
      </c>
      <c r="K88" s="86" t="s">
        <v>8</v>
      </c>
    </row>
    <row r="89" spans="1:11" ht="18" customHeight="1" x14ac:dyDescent="0.2">
      <c r="A89" s="94"/>
      <c r="B89" s="21" t="str">
        <f t="shared" si="9"/>
        <v>Teamleider KCC</v>
      </c>
      <c r="C89" s="11"/>
      <c r="D89" s="22" t="str">
        <f>'Teamleider KCC'!C28</f>
        <v>SCORE:</v>
      </c>
      <c r="E89" s="87"/>
      <c r="F89" s="11"/>
      <c r="G89" s="22" t="str">
        <f>'Teamleider KCC'!F28</f>
        <v>SCORE:</v>
      </c>
      <c r="H89" s="87"/>
      <c r="I89" s="11"/>
      <c r="J89" s="22" t="str">
        <f>'Teamleider KCC'!I28</f>
        <v>SCORE:</v>
      </c>
      <c r="K89" s="87"/>
    </row>
    <row r="90" spans="1:11" ht="18" customHeight="1" x14ac:dyDescent="0.2">
      <c r="A90" s="94"/>
      <c r="B90" s="21" t="str">
        <f t="shared" si="9"/>
        <v>Teamleider Bedrijfsbureau</v>
      </c>
      <c r="C90" s="11"/>
      <c r="D90" s="22" t="str">
        <f>'Teamleider Bedrijfsbureau'!C28</f>
        <v>SCORE:</v>
      </c>
      <c r="E90" s="87"/>
      <c r="F90" s="11"/>
      <c r="G90" s="22" t="str">
        <f>'Teamleider Bedrijfsbureau'!F28</f>
        <v>SCORE:</v>
      </c>
      <c r="H90" s="87"/>
      <c r="I90" s="11"/>
      <c r="J90" s="22" t="str">
        <f>'Teamleider Bedrijfsbureau'!I28</f>
        <v>SCORE:</v>
      </c>
      <c r="K90" s="87"/>
    </row>
    <row r="91" spans="1:11" ht="18" customHeight="1" x14ac:dyDescent="0.2">
      <c r="A91" s="94"/>
      <c r="B91" s="21" t="str">
        <f t="shared" si="9"/>
        <v>Manager IT</v>
      </c>
      <c r="C91" s="11"/>
      <c r="D91" s="22" t="str">
        <f>'Manager IT'!C28</f>
        <v>SCORE:</v>
      </c>
      <c r="E91" s="87"/>
      <c r="F91" s="11"/>
      <c r="G91" s="22" t="str">
        <f>'Manager IT'!F28</f>
        <v>SCORE:</v>
      </c>
      <c r="H91" s="87"/>
      <c r="I91" s="11"/>
      <c r="J91" s="22" t="str">
        <f>'Manager IT'!I28</f>
        <v>SCORE:</v>
      </c>
      <c r="K91" s="87"/>
    </row>
    <row r="92" spans="1:11" ht="18" customHeight="1" x14ac:dyDescent="0.2">
      <c r="A92" s="94"/>
      <c r="B92" s="21" t="str">
        <f t="shared" si="9"/>
        <v>Medewerker Bedrijfsbureau</v>
      </c>
      <c r="C92" s="11"/>
      <c r="D92" s="22" t="str">
        <f>'Medewerker Bedrijfsbureau'!C28</f>
        <v>SCORE:</v>
      </c>
      <c r="E92" s="87"/>
      <c r="F92" s="11"/>
      <c r="G92" s="22" t="str">
        <f>'Medewerker Bedrijfsbureau'!F28</f>
        <v>SCORE:</v>
      </c>
      <c r="H92" s="87"/>
      <c r="I92" s="11"/>
      <c r="J92" s="22" t="str">
        <f>'Medewerker Bedrijfsbureau'!I28</f>
        <v>SCORE:</v>
      </c>
      <c r="K92" s="87"/>
    </row>
    <row r="93" spans="1:11" ht="18" customHeight="1" x14ac:dyDescent="0.2">
      <c r="A93" s="94"/>
      <c r="B93" s="21" t="str">
        <f t="shared" si="9"/>
        <v>Projectleider IT</v>
      </c>
      <c r="C93" s="11"/>
      <c r="D93" s="22" t="str">
        <f>'Projectleider IT'!C28</f>
        <v>SCORE:</v>
      </c>
      <c r="E93" s="87"/>
      <c r="F93" s="11"/>
      <c r="G93" s="22" t="str">
        <f>'Projectleider IT'!F28</f>
        <v>SCORE:</v>
      </c>
      <c r="H93" s="87"/>
      <c r="I93" s="11"/>
      <c r="J93" s="22" t="str">
        <f>'Projectleider IT'!I28</f>
        <v>SCORE:</v>
      </c>
      <c r="K93" s="87"/>
    </row>
    <row r="94" spans="1:11" ht="20" customHeight="1" x14ac:dyDescent="0.2">
      <c r="A94" s="91" t="s">
        <v>1</v>
      </c>
      <c r="B94" s="92"/>
      <c r="C94" s="12"/>
      <c r="D94" s="23" t="s">
        <v>35</v>
      </c>
      <c r="E94" s="87"/>
      <c r="F94" s="12"/>
      <c r="G94" s="23" t="s">
        <v>35</v>
      </c>
      <c r="H94" s="87"/>
      <c r="I94" s="12"/>
      <c r="J94" s="23" t="s">
        <v>35</v>
      </c>
      <c r="K94" s="87"/>
    </row>
    <row r="95" spans="1:11" ht="20" customHeight="1" x14ac:dyDescent="0.2">
      <c r="A95" s="89"/>
      <c r="B95" s="90"/>
      <c r="C95" s="13"/>
      <c r="D95" s="24" t="str">
        <f>IF(D94="Uitmuntend","€ 5.200",IF(D94="Goed","€ 4.160",IF(D94="Voldoende","€ 0",IF(D94="Matig","- € 12.480",IF(D94="Onvoldoende","KO"," ")))))</f>
        <v xml:space="preserve"> </v>
      </c>
      <c r="E95" s="88"/>
      <c r="F95" s="13"/>
      <c r="G95" s="24" t="str">
        <f>IF(G94="Uitmuntend","€ 5.200",IF(G94="Goed","€ 4.160",IF(G94="Voldoende","€ 0",IF(G94="Matig","- € 12.480",IF(G94="Onvoldoende","KO"," ")))))</f>
        <v xml:space="preserve"> </v>
      </c>
      <c r="H95" s="88"/>
      <c r="I95" s="13"/>
      <c r="J95" s="24" t="str">
        <f>IF(J94="Uitmuntend","€ 5.200",IF(J94="Goed","€ 4.160",IF(J94="Voldoende","€ 0",IF(J94="Matig","- € 12.480",IF(J94="Onvoldoende","KO"," ")))))</f>
        <v xml:space="preserve"> </v>
      </c>
      <c r="K95" s="88"/>
    </row>
    <row r="96" spans="1:11" ht="18" customHeight="1" x14ac:dyDescent="0.2">
      <c r="A96" s="93" t="str">
        <f>'Beoordelen kwaliteit'!A74</f>
        <v>Sub 2</v>
      </c>
      <c r="B96" s="21" t="str">
        <f t="shared" ref="B96:B101" si="10">B71</f>
        <v>Directielid Bedrijfsvoering</v>
      </c>
      <c r="C96" s="11"/>
      <c r="D96" s="22" t="str">
        <f>'Directielid Bedrijfsvoering'!C30</f>
        <v>SCORE:</v>
      </c>
      <c r="E96" s="86" t="s">
        <v>8</v>
      </c>
      <c r="F96" s="11"/>
      <c r="G96" s="22" t="str">
        <f>'Directielid Bedrijfsvoering'!F30</f>
        <v>SCORE:</v>
      </c>
      <c r="H96" s="86" t="s">
        <v>8</v>
      </c>
      <c r="I96" s="11"/>
      <c r="J96" s="22" t="str">
        <f>'Directielid Bedrijfsvoering'!I30</f>
        <v>SCORE:</v>
      </c>
      <c r="K96" s="86" t="s">
        <v>8</v>
      </c>
    </row>
    <row r="97" spans="1:11" ht="18" customHeight="1" x14ac:dyDescent="0.2">
      <c r="A97" s="94"/>
      <c r="B97" s="21" t="str">
        <f t="shared" si="10"/>
        <v>Teamleider KCC</v>
      </c>
      <c r="C97" s="11"/>
      <c r="D97" s="22" t="str">
        <f>'Teamleider KCC'!C30</f>
        <v>SCORE:</v>
      </c>
      <c r="E97" s="87"/>
      <c r="F97" s="11"/>
      <c r="G97" s="22" t="str">
        <f>'Teamleider KCC'!F30</f>
        <v>SCORE:</v>
      </c>
      <c r="H97" s="87"/>
      <c r="I97" s="11"/>
      <c r="J97" s="22" t="str">
        <f>'Teamleider KCC'!I30</f>
        <v>SCORE:</v>
      </c>
      <c r="K97" s="87"/>
    </row>
    <row r="98" spans="1:11" ht="18" customHeight="1" x14ac:dyDescent="0.2">
      <c r="A98" s="94"/>
      <c r="B98" s="21" t="str">
        <f t="shared" si="10"/>
        <v>Teamleider Bedrijfsbureau</v>
      </c>
      <c r="C98" s="11"/>
      <c r="D98" s="22" t="str">
        <f>'Teamleider Bedrijfsbureau'!C30</f>
        <v>SCORE:</v>
      </c>
      <c r="E98" s="87"/>
      <c r="F98" s="11"/>
      <c r="G98" s="22" t="str">
        <f>'Teamleider Bedrijfsbureau'!F30</f>
        <v>SCORE:</v>
      </c>
      <c r="H98" s="87"/>
      <c r="I98" s="11"/>
      <c r="J98" s="22" t="str">
        <f>'Teamleider Bedrijfsbureau'!I30</f>
        <v>SCORE:</v>
      </c>
      <c r="K98" s="87"/>
    </row>
    <row r="99" spans="1:11" ht="18" customHeight="1" x14ac:dyDescent="0.2">
      <c r="A99" s="94"/>
      <c r="B99" s="21" t="str">
        <f t="shared" si="10"/>
        <v>Manager IT</v>
      </c>
      <c r="C99" s="11"/>
      <c r="D99" s="22" t="str">
        <f>'Manager IT'!C30</f>
        <v>SCORE:</v>
      </c>
      <c r="E99" s="87"/>
      <c r="F99" s="11"/>
      <c r="G99" s="22" t="str">
        <f>'Manager IT'!F30</f>
        <v>SCORE:</v>
      </c>
      <c r="H99" s="87"/>
      <c r="I99" s="11"/>
      <c r="J99" s="22" t="str">
        <f>'Manager IT'!I30</f>
        <v>SCORE:</v>
      </c>
      <c r="K99" s="87"/>
    </row>
    <row r="100" spans="1:11" ht="18" customHeight="1" x14ac:dyDescent="0.2">
      <c r="A100" s="94"/>
      <c r="B100" s="21" t="str">
        <f t="shared" si="10"/>
        <v>Medewerker Bedrijfsbureau</v>
      </c>
      <c r="C100" s="11"/>
      <c r="D100" s="22" t="str">
        <f>'Medewerker Bedrijfsbureau'!C30</f>
        <v>SCORE:</v>
      </c>
      <c r="E100" s="87"/>
      <c r="F100" s="11"/>
      <c r="G100" s="22" t="str">
        <f>'Medewerker Bedrijfsbureau'!F30</f>
        <v>SCORE:</v>
      </c>
      <c r="H100" s="87"/>
      <c r="I100" s="11"/>
      <c r="J100" s="22" t="str">
        <f>'Medewerker Bedrijfsbureau'!I30</f>
        <v>SCORE:</v>
      </c>
      <c r="K100" s="87"/>
    </row>
    <row r="101" spans="1:11" ht="18" customHeight="1" x14ac:dyDescent="0.2">
      <c r="A101" s="94"/>
      <c r="B101" s="21" t="str">
        <f t="shared" si="10"/>
        <v>Projectleider IT</v>
      </c>
      <c r="C101" s="11"/>
      <c r="D101" s="22" t="str">
        <f>'Projectleider IT'!C30</f>
        <v>SCORE:</v>
      </c>
      <c r="E101" s="87"/>
      <c r="F101" s="11"/>
      <c r="G101" s="22" t="str">
        <f>'Projectleider IT'!F30</f>
        <v>SCORE:</v>
      </c>
      <c r="H101" s="87"/>
      <c r="I101" s="11"/>
      <c r="J101" s="22" t="str">
        <f>'Projectleider IT'!I30</f>
        <v>SCORE:</v>
      </c>
      <c r="K101" s="87"/>
    </row>
    <row r="102" spans="1:11" ht="20" customHeight="1" x14ac:dyDescent="0.2">
      <c r="A102" s="91" t="s">
        <v>1</v>
      </c>
      <c r="B102" s="92"/>
      <c r="C102" s="12"/>
      <c r="D102" s="23" t="s">
        <v>35</v>
      </c>
      <c r="E102" s="87"/>
      <c r="F102" s="12"/>
      <c r="G102" s="23" t="s">
        <v>35</v>
      </c>
      <c r="H102" s="87"/>
      <c r="I102" s="12"/>
      <c r="J102" s="23" t="s">
        <v>35</v>
      </c>
      <c r="K102" s="87"/>
    </row>
    <row r="103" spans="1:11" ht="20" customHeight="1" x14ac:dyDescent="0.2">
      <c r="A103" s="89"/>
      <c r="B103" s="90"/>
      <c r="C103" s="13"/>
      <c r="D103" s="24" t="str">
        <f>IF(D102="Uitmuntend","€ 5.200",IF(D102="Goed","€ 4.160",IF(D102="Voldoende","€ 0",IF(D102="Matig","- € 12.480",IF(D102="Onvoldoende","KO"," ")))))</f>
        <v xml:space="preserve"> </v>
      </c>
      <c r="E103" s="47"/>
      <c r="F103" s="13"/>
      <c r="G103" s="24" t="str">
        <f>IF(G102="Uitmuntend","€ 5.200",IF(G102="Goed","€ 4.160",IF(G102="Voldoende","€ 0",IF(G102="Matig","- € 12.480",IF(G102="Onvoldoende","KO"," ")))))</f>
        <v xml:space="preserve"> </v>
      </c>
      <c r="H103" s="47"/>
      <c r="I103" s="13"/>
      <c r="J103" s="24" t="str">
        <f>IF(J102="Uitmuntend","€ 5.200",IF(J102="Goed","€ 4.160",IF(J102="Voldoende","€ 0",IF(J102="Matig","- € 12.480",IF(J102="Onvoldoende","KO"," ")))))</f>
        <v xml:space="preserve"> </v>
      </c>
      <c r="K103" s="47"/>
    </row>
    <row r="104" spans="1:11" ht="18" customHeight="1" x14ac:dyDescent="0.2">
      <c r="A104" s="93" t="str">
        <f>'Beoordelen kwaliteit'!A80</f>
        <v>Sub 3</v>
      </c>
      <c r="B104" s="21" t="str">
        <f t="shared" ref="B104:B109" si="11">B4</f>
        <v>Directielid Bedrijfsvoering</v>
      </c>
      <c r="C104" s="11"/>
      <c r="D104" s="22" t="str">
        <f>'Directielid Bedrijfsvoering'!C32</f>
        <v>SCORE:</v>
      </c>
      <c r="E104" s="86" t="s">
        <v>8</v>
      </c>
      <c r="F104" s="11"/>
      <c r="G104" s="22" t="str">
        <f>'Directielid Bedrijfsvoering'!F32</f>
        <v>SCORE:</v>
      </c>
      <c r="H104" s="86" t="s">
        <v>8</v>
      </c>
      <c r="I104" s="11"/>
      <c r="J104" s="22" t="str">
        <f>'Directielid Bedrijfsvoering'!I32</f>
        <v>SCORE:</v>
      </c>
      <c r="K104" s="86" t="s">
        <v>8</v>
      </c>
    </row>
    <row r="105" spans="1:11" ht="18" customHeight="1" x14ac:dyDescent="0.2">
      <c r="A105" s="94"/>
      <c r="B105" s="21" t="str">
        <f t="shared" si="11"/>
        <v>Teamleider KCC</v>
      </c>
      <c r="C105" s="11"/>
      <c r="D105" s="22" t="str">
        <f>'Teamleider KCC'!C32</f>
        <v>SCORE:</v>
      </c>
      <c r="E105" s="87"/>
      <c r="F105" s="11"/>
      <c r="G105" s="22" t="str">
        <f>'Teamleider KCC'!F32</f>
        <v>SCORE:</v>
      </c>
      <c r="H105" s="87"/>
      <c r="I105" s="11"/>
      <c r="J105" s="22" t="str">
        <f>'Teamleider KCC'!I32</f>
        <v>SCORE:</v>
      </c>
      <c r="K105" s="87"/>
    </row>
    <row r="106" spans="1:11" ht="18" customHeight="1" x14ac:dyDescent="0.2">
      <c r="A106" s="94"/>
      <c r="B106" s="21" t="str">
        <f t="shared" si="11"/>
        <v>Teamleider Bedrijfsbureau</v>
      </c>
      <c r="C106" s="11"/>
      <c r="D106" s="22" t="str">
        <f>'Teamleider Bedrijfsbureau'!C32</f>
        <v>SCORE:</v>
      </c>
      <c r="E106" s="87"/>
      <c r="F106" s="11"/>
      <c r="G106" s="22" t="str">
        <f>'Teamleider Bedrijfsbureau'!F32</f>
        <v>SCORE:</v>
      </c>
      <c r="H106" s="87"/>
      <c r="I106" s="11"/>
      <c r="J106" s="22" t="str">
        <f>'Teamleider Bedrijfsbureau'!I32</f>
        <v>SCORE:</v>
      </c>
      <c r="K106" s="87"/>
    </row>
    <row r="107" spans="1:11" ht="18" customHeight="1" x14ac:dyDescent="0.2">
      <c r="A107" s="94"/>
      <c r="B107" s="21" t="str">
        <f t="shared" si="11"/>
        <v>Manager IT</v>
      </c>
      <c r="C107" s="11"/>
      <c r="D107" s="22" t="str">
        <f>'Manager IT'!C32</f>
        <v>SCORE:</v>
      </c>
      <c r="E107" s="87"/>
      <c r="F107" s="11"/>
      <c r="G107" s="22" t="str">
        <f>'Manager IT'!F32</f>
        <v>SCORE:</v>
      </c>
      <c r="H107" s="87"/>
      <c r="I107" s="11"/>
      <c r="J107" s="22" t="str">
        <f>'Manager IT'!I32</f>
        <v>SCORE:</v>
      </c>
      <c r="K107" s="87"/>
    </row>
    <row r="108" spans="1:11" ht="18" customHeight="1" x14ac:dyDescent="0.2">
      <c r="A108" s="94"/>
      <c r="B108" s="21" t="str">
        <f t="shared" si="11"/>
        <v>Medewerker Bedrijfsbureau</v>
      </c>
      <c r="C108" s="11"/>
      <c r="D108" s="22" t="str">
        <f>'Medewerker Bedrijfsbureau'!C32</f>
        <v>SCORE:</v>
      </c>
      <c r="E108" s="87"/>
      <c r="F108" s="11"/>
      <c r="G108" s="22" t="str">
        <f>'Medewerker Bedrijfsbureau'!F32</f>
        <v>SCORE:</v>
      </c>
      <c r="H108" s="87"/>
      <c r="I108" s="11"/>
      <c r="J108" s="22" t="str">
        <f>'Medewerker Bedrijfsbureau'!I32</f>
        <v>SCORE:</v>
      </c>
      <c r="K108" s="87"/>
    </row>
    <row r="109" spans="1:11" ht="18" customHeight="1" x14ac:dyDescent="0.2">
      <c r="A109" s="94"/>
      <c r="B109" s="21" t="str">
        <f t="shared" si="11"/>
        <v>Projectleider IT</v>
      </c>
      <c r="C109" s="11"/>
      <c r="D109" s="22" t="str">
        <f>'Projectleider IT'!C32</f>
        <v>SCORE:</v>
      </c>
      <c r="E109" s="87"/>
      <c r="F109" s="11"/>
      <c r="G109" s="22" t="str">
        <f>'Projectleider IT'!F32</f>
        <v>SCORE:</v>
      </c>
      <c r="H109" s="87"/>
      <c r="I109" s="11"/>
      <c r="J109" s="22" t="str">
        <f>'Projectleider IT'!I32</f>
        <v>SCORE:</v>
      </c>
      <c r="K109" s="87"/>
    </row>
    <row r="110" spans="1:11" ht="20" customHeight="1" x14ac:dyDescent="0.2">
      <c r="A110" s="91" t="s">
        <v>1</v>
      </c>
      <c r="B110" s="92"/>
      <c r="C110" s="12"/>
      <c r="D110" s="23" t="s">
        <v>35</v>
      </c>
      <c r="E110" s="87"/>
      <c r="F110" s="12"/>
      <c r="G110" s="23" t="s">
        <v>35</v>
      </c>
      <c r="H110" s="87"/>
      <c r="I110" s="12"/>
      <c r="J110" s="23" t="s">
        <v>35</v>
      </c>
      <c r="K110" s="87"/>
    </row>
    <row r="111" spans="1:11" ht="20" customHeight="1" x14ac:dyDescent="0.2">
      <c r="A111" s="89"/>
      <c r="B111" s="90"/>
      <c r="C111" s="13"/>
      <c r="D111" s="24" t="str">
        <f>IF(D110="Uitmuntend","€ 7.800",IF(D110="Goed","€ 6.240",IF(D110="Voldoende","€ 0",IF(D110="Matig","- € 18.720",IF(D110="Onvoldoende","KO"," ")))))</f>
        <v xml:space="preserve"> </v>
      </c>
      <c r="E111" s="88"/>
      <c r="F111" s="13"/>
      <c r="G111" s="24" t="str">
        <f>IF(G110="Uitmuntend","€ 7.800",IF(G110="Goed","€ 6.240",IF(G110="Voldoende","€ 0",IF(G110="Matig","- € 18.720",IF(G110="Onvoldoende","KO"," ")))))</f>
        <v xml:space="preserve"> </v>
      </c>
      <c r="H111" s="88"/>
      <c r="I111" s="13"/>
      <c r="J111" s="24" t="str">
        <f>IF(J110="Uitmuntend","€ 7.800",IF(J110="Goed","€ 6.240",IF(J110="Voldoende","€ 0",IF(J110="Matig","- € 18.720",IF(J110="Onvoldoende","KO"," ")))))</f>
        <v xml:space="preserve"> </v>
      </c>
      <c r="K111" s="88"/>
    </row>
    <row r="112" spans="1:11" ht="18" customHeight="1" x14ac:dyDescent="0.2">
      <c r="A112" s="93" t="str">
        <f>'Beoordelen kwaliteit'!A86</f>
        <v>Sub 4</v>
      </c>
      <c r="B112" s="21" t="str">
        <f t="shared" ref="B112:B117" si="12">B12</f>
        <v>Directielid Bedrijfsvoering</v>
      </c>
      <c r="C112" s="11"/>
      <c r="D112" s="22" t="str">
        <f>'Directielid Bedrijfsvoering'!C34</f>
        <v>SCORE:</v>
      </c>
      <c r="E112" s="86" t="s">
        <v>8</v>
      </c>
      <c r="F112" s="11"/>
      <c r="G112" s="22" t="str">
        <f>'Directielid Bedrijfsvoering'!F34</f>
        <v>SCORE:</v>
      </c>
      <c r="H112" s="86" t="s">
        <v>8</v>
      </c>
      <c r="I112" s="11"/>
      <c r="J112" s="22" t="str">
        <f>'Directielid Bedrijfsvoering'!I34</f>
        <v>SCORE:</v>
      </c>
      <c r="K112" s="86" t="s">
        <v>8</v>
      </c>
    </row>
    <row r="113" spans="1:11" ht="18" customHeight="1" x14ac:dyDescent="0.2">
      <c r="A113" s="94"/>
      <c r="B113" s="21" t="str">
        <f t="shared" si="12"/>
        <v>Teamleider KCC</v>
      </c>
      <c r="C113" s="11"/>
      <c r="D113" s="22" t="str">
        <f>'Teamleider KCC'!C34</f>
        <v>SCORE:</v>
      </c>
      <c r="E113" s="87"/>
      <c r="F113" s="11"/>
      <c r="G113" s="22" t="str">
        <f>'Teamleider KCC'!F34</f>
        <v>SCORE:</v>
      </c>
      <c r="H113" s="87"/>
      <c r="I113" s="11"/>
      <c r="J113" s="22" t="str">
        <f>'Teamleider KCC'!I34</f>
        <v>SCORE:</v>
      </c>
      <c r="K113" s="87"/>
    </row>
    <row r="114" spans="1:11" ht="18" customHeight="1" x14ac:dyDescent="0.2">
      <c r="A114" s="94"/>
      <c r="B114" s="21" t="str">
        <f t="shared" si="12"/>
        <v>Teamleider Bedrijfsbureau</v>
      </c>
      <c r="C114" s="11"/>
      <c r="D114" s="22" t="str">
        <f>'Teamleider Bedrijfsbureau'!C34</f>
        <v>SCORE:</v>
      </c>
      <c r="E114" s="87"/>
      <c r="F114" s="11"/>
      <c r="G114" s="22" t="str">
        <f>'Teamleider Bedrijfsbureau'!F34</f>
        <v>SCORE:</v>
      </c>
      <c r="H114" s="87"/>
      <c r="I114" s="11"/>
      <c r="J114" s="22" t="str">
        <f>'Teamleider Bedrijfsbureau'!I34</f>
        <v>SCORE:</v>
      </c>
      <c r="K114" s="87"/>
    </row>
    <row r="115" spans="1:11" ht="18" customHeight="1" x14ac:dyDescent="0.2">
      <c r="A115" s="94"/>
      <c r="B115" s="21" t="str">
        <f t="shared" si="12"/>
        <v>Manager IT</v>
      </c>
      <c r="C115" s="11"/>
      <c r="D115" s="22" t="str">
        <f>'Manager IT'!C34</f>
        <v>SCORE:</v>
      </c>
      <c r="E115" s="87"/>
      <c r="F115" s="11"/>
      <c r="G115" s="22" t="str">
        <f>'Manager IT'!F34</f>
        <v>SCORE:</v>
      </c>
      <c r="H115" s="87"/>
      <c r="I115" s="11"/>
      <c r="J115" s="22" t="str">
        <f>'Manager IT'!I34</f>
        <v>SCORE:</v>
      </c>
      <c r="K115" s="87"/>
    </row>
    <row r="116" spans="1:11" ht="18" customHeight="1" x14ac:dyDescent="0.2">
      <c r="A116" s="94"/>
      <c r="B116" s="21" t="str">
        <f t="shared" si="12"/>
        <v>Medewerker Bedrijfsbureau</v>
      </c>
      <c r="C116" s="11"/>
      <c r="D116" s="22" t="str">
        <f>'Medewerker Bedrijfsbureau'!C34</f>
        <v>SCORE:</v>
      </c>
      <c r="E116" s="87"/>
      <c r="F116" s="11"/>
      <c r="G116" s="22" t="str">
        <f>'Medewerker Bedrijfsbureau'!F34</f>
        <v>SCORE:</v>
      </c>
      <c r="H116" s="87"/>
      <c r="I116" s="11"/>
      <c r="J116" s="22" t="str">
        <f>'Medewerker Bedrijfsbureau'!I34</f>
        <v>SCORE:</v>
      </c>
      <c r="K116" s="87"/>
    </row>
    <row r="117" spans="1:11" ht="18" customHeight="1" x14ac:dyDescent="0.2">
      <c r="A117" s="94"/>
      <c r="B117" s="21" t="str">
        <f t="shared" si="12"/>
        <v>Projectleider IT</v>
      </c>
      <c r="C117" s="11"/>
      <c r="D117" s="22" t="str">
        <f>'Projectleider IT'!C34</f>
        <v>SCORE:</v>
      </c>
      <c r="E117" s="87"/>
      <c r="F117" s="11"/>
      <c r="G117" s="22" t="str">
        <f>'Projectleider IT'!F34</f>
        <v>SCORE:</v>
      </c>
      <c r="H117" s="87"/>
      <c r="I117" s="11"/>
      <c r="J117" s="22" t="str">
        <f>'Projectleider IT'!I34</f>
        <v>SCORE:</v>
      </c>
      <c r="K117" s="87"/>
    </row>
    <row r="118" spans="1:11" ht="20" customHeight="1" x14ac:dyDescent="0.2">
      <c r="A118" s="91" t="s">
        <v>1</v>
      </c>
      <c r="B118" s="92"/>
      <c r="C118" s="12"/>
      <c r="D118" s="23" t="s">
        <v>35</v>
      </c>
      <c r="E118" s="87"/>
      <c r="F118" s="12"/>
      <c r="G118" s="23" t="s">
        <v>35</v>
      </c>
      <c r="H118" s="87"/>
      <c r="I118" s="12"/>
      <c r="J118" s="23" t="s">
        <v>35</v>
      </c>
      <c r="K118" s="87"/>
    </row>
    <row r="119" spans="1:11" ht="20" customHeight="1" x14ac:dyDescent="0.2">
      <c r="A119" s="89"/>
      <c r="B119" s="90"/>
      <c r="C119" s="13"/>
      <c r="D119" s="24" t="str">
        <f>IF(D118="Uitmuntend","€ 7.800",IF(D118="Goed","€ 6.240",IF(D118="Voldoende","€ 0",IF(D118="Matig","- € 18.720",IF(D118="Onvoldoende","KO"," ")))))</f>
        <v xml:space="preserve"> </v>
      </c>
      <c r="E119" s="47"/>
      <c r="F119" s="13"/>
      <c r="G119" s="24" t="str">
        <f>IF(G118="Uitmuntend","€ 7.800",IF(G118="Goed","€ 6.240",IF(G118="Voldoende","€ 0",IF(G118="Matig","- € 18.720",IF(G118="Onvoldoende","KO"," ")))))</f>
        <v xml:space="preserve"> </v>
      </c>
      <c r="H119" s="47"/>
      <c r="I119" s="13"/>
      <c r="J119" s="24" t="str">
        <f>IF(J118="Uitmuntend","€ 7.800",IF(J118="Goed","€ 6.240",IF(J118="Voldoende","€ 0",IF(J118="Matig","- € 18.720",IF(J118="Onvoldoende","KO"," ")))))</f>
        <v xml:space="preserve"> </v>
      </c>
      <c r="K119" s="47"/>
    </row>
    <row r="120" spans="1:11" ht="29" customHeight="1" x14ac:dyDescent="0.2">
      <c r="A120" s="95" t="str">
        <f>'Beoordelen kwaliteit'!A92</f>
        <v>Scenario 6: Bewoner op millieustraat.</v>
      </c>
      <c r="B120" s="96"/>
      <c r="C120" s="10"/>
      <c r="D120" s="55"/>
      <c r="E120" s="56"/>
      <c r="F120" s="10"/>
      <c r="G120" s="55"/>
      <c r="H120" s="56"/>
      <c r="I120" s="10"/>
      <c r="J120" s="55"/>
      <c r="K120" s="56"/>
    </row>
    <row r="121" spans="1:11" ht="18" customHeight="1" x14ac:dyDescent="0.2">
      <c r="A121" s="93" t="str">
        <f>'Beoordelen kwaliteit'!A93</f>
        <v>Sub 1</v>
      </c>
      <c r="B121" s="21" t="str">
        <f t="shared" ref="B121:B126" si="13">B104</f>
        <v>Directielid Bedrijfsvoering</v>
      </c>
      <c r="C121" s="11"/>
      <c r="D121" s="22" t="str">
        <f>'Directielid Bedrijfsvoering'!C37</f>
        <v>SCORE:</v>
      </c>
      <c r="E121" s="86" t="s">
        <v>8</v>
      </c>
      <c r="F121" s="11"/>
      <c r="G121" s="22" t="str">
        <f>'Directielid Bedrijfsvoering'!F37</f>
        <v>SCORE:</v>
      </c>
      <c r="H121" s="86" t="s">
        <v>8</v>
      </c>
      <c r="I121" s="11"/>
      <c r="J121" s="22" t="str">
        <f>'Directielid Bedrijfsvoering'!I37</f>
        <v>SCORE:</v>
      </c>
      <c r="K121" s="86" t="s">
        <v>8</v>
      </c>
    </row>
    <row r="122" spans="1:11" ht="18" customHeight="1" x14ac:dyDescent="0.2">
      <c r="A122" s="94"/>
      <c r="B122" s="21" t="str">
        <f t="shared" si="13"/>
        <v>Teamleider KCC</v>
      </c>
      <c r="C122" s="11"/>
      <c r="D122" s="22" t="str">
        <f>'Teamleider KCC'!C37</f>
        <v>SCORE:</v>
      </c>
      <c r="E122" s="87"/>
      <c r="F122" s="11"/>
      <c r="G122" s="22" t="str">
        <f>'Teamleider KCC'!F37</f>
        <v>SCORE:</v>
      </c>
      <c r="H122" s="87"/>
      <c r="I122" s="11"/>
      <c r="J122" s="22" t="str">
        <f>'Teamleider KCC'!I37</f>
        <v>SCORE:</v>
      </c>
      <c r="K122" s="87"/>
    </row>
    <row r="123" spans="1:11" ht="18" customHeight="1" x14ac:dyDescent="0.2">
      <c r="A123" s="94"/>
      <c r="B123" s="21" t="str">
        <f t="shared" si="13"/>
        <v>Teamleider Bedrijfsbureau</v>
      </c>
      <c r="C123" s="11"/>
      <c r="D123" s="22" t="str">
        <f>'Teamleider Bedrijfsbureau'!C37</f>
        <v>SCORE:</v>
      </c>
      <c r="E123" s="87"/>
      <c r="F123" s="11"/>
      <c r="G123" s="22" t="str">
        <f>'Teamleider Bedrijfsbureau'!F37</f>
        <v>SCORE:</v>
      </c>
      <c r="H123" s="87"/>
      <c r="I123" s="11"/>
      <c r="J123" s="22" t="str">
        <f>'Teamleider Bedrijfsbureau'!I37</f>
        <v>SCORE:</v>
      </c>
      <c r="K123" s="87"/>
    </row>
    <row r="124" spans="1:11" ht="18" customHeight="1" x14ac:dyDescent="0.2">
      <c r="A124" s="94"/>
      <c r="B124" s="21" t="str">
        <f t="shared" si="13"/>
        <v>Manager IT</v>
      </c>
      <c r="C124" s="11"/>
      <c r="D124" s="22" t="str">
        <f>'Manager IT'!C37</f>
        <v>SCORE:</v>
      </c>
      <c r="E124" s="87"/>
      <c r="F124" s="11"/>
      <c r="G124" s="22" t="str">
        <f>'Manager IT'!F37</f>
        <v>SCORE:</v>
      </c>
      <c r="H124" s="87"/>
      <c r="I124" s="11"/>
      <c r="J124" s="22" t="str">
        <f>'Manager IT'!I37</f>
        <v>SCORE:</v>
      </c>
      <c r="K124" s="87"/>
    </row>
    <row r="125" spans="1:11" ht="18" customHeight="1" x14ac:dyDescent="0.2">
      <c r="A125" s="94"/>
      <c r="B125" s="21" t="str">
        <f t="shared" si="13"/>
        <v>Medewerker Bedrijfsbureau</v>
      </c>
      <c r="C125" s="11"/>
      <c r="D125" s="22" t="str">
        <f>'Medewerker Bedrijfsbureau'!C37</f>
        <v>SCORE:</v>
      </c>
      <c r="E125" s="87"/>
      <c r="F125" s="11"/>
      <c r="G125" s="22" t="str">
        <f>'Medewerker Bedrijfsbureau'!F37</f>
        <v>SCORE:</v>
      </c>
      <c r="H125" s="87"/>
      <c r="I125" s="11"/>
      <c r="J125" s="22" t="str">
        <f>'Medewerker Bedrijfsbureau'!I37</f>
        <v>SCORE:</v>
      </c>
      <c r="K125" s="87"/>
    </row>
    <row r="126" spans="1:11" ht="18" customHeight="1" x14ac:dyDescent="0.2">
      <c r="A126" s="94"/>
      <c r="B126" s="21" t="str">
        <f t="shared" si="13"/>
        <v>Projectleider IT</v>
      </c>
      <c r="C126" s="11"/>
      <c r="D126" s="22" t="str">
        <f>'Projectleider IT'!C37</f>
        <v>SCORE:</v>
      </c>
      <c r="E126" s="87"/>
      <c r="F126" s="11"/>
      <c r="G126" s="22" t="str">
        <f>'Projectleider IT'!F37</f>
        <v>SCORE:</v>
      </c>
      <c r="H126" s="87"/>
      <c r="I126" s="11"/>
      <c r="J126" s="22" t="str">
        <f>'Projectleider IT'!I37</f>
        <v>SCORE:</v>
      </c>
      <c r="K126" s="87"/>
    </row>
    <row r="127" spans="1:11" ht="20" customHeight="1" x14ac:dyDescent="0.2">
      <c r="A127" s="91" t="s">
        <v>1</v>
      </c>
      <c r="B127" s="92"/>
      <c r="C127" s="12"/>
      <c r="D127" s="23" t="s">
        <v>35</v>
      </c>
      <c r="E127" s="87"/>
      <c r="F127" s="12"/>
      <c r="G127" s="23" t="s">
        <v>35</v>
      </c>
      <c r="H127" s="87"/>
      <c r="I127" s="12"/>
      <c r="J127" s="23" t="s">
        <v>35</v>
      </c>
      <c r="K127" s="87"/>
    </row>
    <row r="128" spans="1:11" ht="20" customHeight="1" x14ac:dyDescent="0.2">
      <c r="A128" s="89"/>
      <c r="B128" s="90"/>
      <c r="C128" s="13"/>
      <c r="D128" s="24" t="str">
        <f>IF(D127="Uitmuntend","€ 15.600",IF(D127="Goed","€ 12.480",IF(D127="Voldoende","€ 0",IF(D127="Matig","- € 37.440",IF(D127="Onvoldoende","KO"," ")))))</f>
        <v xml:space="preserve"> </v>
      </c>
      <c r="E128" s="88"/>
      <c r="F128" s="13"/>
      <c r="G128" s="24" t="str">
        <f>IF(G127="Uitmuntend","€ 15.600",IF(G127="Goed","€ 12.480",IF(G127="Voldoende","€ 0",IF(G127="Matig","- € 37.440",IF(G127="Onvoldoende","KO"," ")))))</f>
        <v xml:space="preserve"> </v>
      </c>
      <c r="H128" s="88"/>
      <c r="I128" s="13"/>
      <c r="J128" s="24" t="str">
        <f>IF(J127="Uitmuntend","€ 15.600",IF(J127="Goed","€ 12.480",IF(J127="Voldoende","€ 0",IF(J127="Matig","- € 37.440",IF(J127="Onvoldoende","KO"," ")))))</f>
        <v xml:space="preserve"> </v>
      </c>
      <c r="K128" s="88"/>
    </row>
    <row r="129" spans="1:11" ht="18" customHeight="1" x14ac:dyDescent="0.2">
      <c r="A129" s="93" t="str">
        <f>'Beoordelen kwaliteit'!A99</f>
        <v>Sub 2</v>
      </c>
      <c r="B129" s="21" t="str">
        <f>B104</f>
        <v>Directielid Bedrijfsvoering</v>
      </c>
      <c r="C129" s="11"/>
      <c r="D129" s="22" t="str">
        <f>'Directielid Bedrijfsvoering'!C39</f>
        <v>SCORE:</v>
      </c>
      <c r="E129" s="86" t="s">
        <v>8</v>
      </c>
      <c r="F129" s="11"/>
      <c r="G129" s="22" t="str">
        <f>'Directielid Bedrijfsvoering'!F39</f>
        <v>SCORE:</v>
      </c>
      <c r="H129" s="86" t="s">
        <v>8</v>
      </c>
      <c r="I129" s="11"/>
      <c r="J129" s="22" t="str">
        <f>'Directielid Bedrijfsvoering'!I39</f>
        <v>SCORE:</v>
      </c>
      <c r="K129" s="86" t="s">
        <v>8</v>
      </c>
    </row>
    <row r="130" spans="1:11" ht="18" customHeight="1" x14ac:dyDescent="0.2">
      <c r="A130" s="94"/>
      <c r="B130" s="21" t="str">
        <f t="shared" ref="B130:B134" si="14">B105</f>
        <v>Teamleider KCC</v>
      </c>
      <c r="C130" s="11"/>
      <c r="D130" s="22" t="str">
        <f>'Teamleider KCC'!C39</f>
        <v>SCORE:</v>
      </c>
      <c r="E130" s="87"/>
      <c r="F130" s="11"/>
      <c r="G130" s="22" t="str">
        <f>'Teamleider KCC'!F39</f>
        <v>SCORE:</v>
      </c>
      <c r="H130" s="87"/>
      <c r="I130" s="11"/>
      <c r="J130" s="22" t="str">
        <f>'Teamleider KCC'!I39</f>
        <v>SCORE:</v>
      </c>
      <c r="K130" s="87"/>
    </row>
    <row r="131" spans="1:11" ht="18" customHeight="1" x14ac:dyDescent="0.2">
      <c r="A131" s="94"/>
      <c r="B131" s="21" t="str">
        <f t="shared" si="14"/>
        <v>Teamleider Bedrijfsbureau</v>
      </c>
      <c r="C131" s="11"/>
      <c r="D131" s="22" t="str">
        <f>'Teamleider Bedrijfsbureau'!C39</f>
        <v>SCORE:</v>
      </c>
      <c r="E131" s="87"/>
      <c r="F131" s="11"/>
      <c r="G131" s="22" t="str">
        <f>'Teamleider Bedrijfsbureau'!F39</f>
        <v>SCORE:</v>
      </c>
      <c r="H131" s="87"/>
      <c r="I131" s="11"/>
      <c r="J131" s="22" t="str">
        <f>'Teamleider Bedrijfsbureau'!I39</f>
        <v>SCORE:</v>
      </c>
      <c r="K131" s="87"/>
    </row>
    <row r="132" spans="1:11" ht="18" customHeight="1" x14ac:dyDescent="0.2">
      <c r="A132" s="94"/>
      <c r="B132" s="21" t="str">
        <f t="shared" si="14"/>
        <v>Manager IT</v>
      </c>
      <c r="C132" s="11"/>
      <c r="D132" s="22" t="str">
        <f>'Manager IT'!C39</f>
        <v>SCORE:</v>
      </c>
      <c r="E132" s="87"/>
      <c r="F132" s="11"/>
      <c r="G132" s="22" t="str">
        <f>'Manager IT'!F39</f>
        <v>SCORE:</v>
      </c>
      <c r="H132" s="87"/>
      <c r="I132" s="11"/>
      <c r="J132" s="22" t="str">
        <f>'Manager IT'!I39</f>
        <v>SCORE:</v>
      </c>
      <c r="K132" s="87"/>
    </row>
    <row r="133" spans="1:11" ht="18" customHeight="1" x14ac:dyDescent="0.2">
      <c r="A133" s="94"/>
      <c r="B133" s="21" t="str">
        <f t="shared" si="14"/>
        <v>Medewerker Bedrijfsbureau</v>
      </c>
      <c r="C133" s="11"/>
      <c r="D133" s="22" t="str">
        <f>'Medewerker Bedrijfsbureau'!C39</f>
        <v>SCORE:</v>
      </c>
      <c r="E133" s="87"/>
      <c r="F133" s="11"/>
      <c r="G133" s="22" t="str">
        <f>'Medewerker Bedrijfsbureau'!F39</f>
        <v>SCORE:</v>
      </c>
      <c r="H133" s="87"/>
      <c r="I133" s="11"/>
      <c r="J133" s="22" t="str">
        <f>'Medewerker Bedrijfsbureau'!I39</f>
        <v>SCORE:</v>
      </c>
      <c r="K133" s="87"/>
    </row>
    <row r="134" spans="1:11" ht="18" customHeight="1" x14ac:dyDescent="0.2">
      <c r="A134" s="94"/>
      <c r="B134" s="21" t="str">
        <f t="shared" si="14"/>
        <v>Projectleider IT</v>
      </c>
      <c r="C134" s="11"/>
      <c r="D134" s="22" t="str">
        <f>'Projectleider IT'!C39</f>
        <v>SCORE:</v>
      </c>
      <c r="E134" s="87"/>
      <c r="F134" s="11"/>
      <c r="G134" s="22" t="str">
        <f>'Projectleider IT'!F39</f>
        <v>SCORE:</v>
      </c>
      <c r="H134" s="87"/>
      <c r="I134" s="11"/>
      <c r="J134" s="22" t="str">
        <f>'Projectleider IT'!I39</f>
        <v>SCORE:</v>
      </c>
      <c r="K134" s="87"/>
    </row>
    <row r="135" spans="1:11" ht="20" customHeight="1" x14ac:dyDescent="0.2">
      <c r="A135" s="91" t="s">
        <v>1</v>
      </c>
      <c r="B135" s="92"/>
      <c r="C135" s="12"/>
      <c r="D135" s="23" t="s">
        <v>35</v>
      </c>
      <c r="E135" s="87"/>
      <c r="F135" s="12"/>
      <c r="G135" s="23" t="s">
        <v>35</v>
      </c>
      <c r="H135" s="87"/>
      <c r="I135" s="12"/>
      <c r="J135" s="23" t="s">
        <v>35</v>
      </c>
      <c r="K135" s="87"/>
    </row>
    <row r="136" spans="1:11" ht="20" customHeight="1" x14ac:dyDescent="0.2">
      <c r="A136" s="89"/>
      <c r="B136" s="90"/>
      <c r="C136" s="13"/>
      <c r="D136" s="24" t="str">
        <f>IF(D135="Uitmuntend","€ 15.600",IF(D135="Goed","€ 12.480",IF(D135="Voldoende","€ 0",IF(D135="Matig","- € 37.440",IF(D135="Onvoldoende","KO"," ")))))</f>
        <v xml:space="preserve"> </v>
      </c>
      <c r="E136" s="47"/>
      <c r="F136" s="13"/>
      <c r="G136" s="24" t="str">
        <f>IF(G135="Uitmuntend","€ 15.600",IF(G135="Goed","€ 12.480",IF(G135="Voldoende","€ 0",IF(G135="Matig","- € 37.440",IF(G135="Onvoldoende","KO"," ")))))</f>
        <v xml:space="preserve"> </v>
      </c>
      <c r="H136" s="47"/>
      <c r="I136" s="13"/>
      <c r="J136" s="24" t="str">
        <f>IF(J135="Uitmuntend","€ 15.600",IF(J135="Goed","€ 12.480",IF(J135="Voldoende","€ 0",IF(J135="Matig","- € 37.440",IF(J135="Onvoldoende","KO"," ")))))</f>
        <v xml:space="preserve"> </v>
      </c>
      <c r="K136" s="47"/>
    </row>
    <row r="137" spans="1:11" ht="18" customHeight="1" x14ac:dyDescent="0.2">
      <c r="A137" s="93" t="str">
        <f>'Beoordelen kwaliteit'!A105</f>
        <v>Sub 3</v>
      </c>
      <c r="B137" s="21" t="str">
        <f t="shared" ref="B137:B142" si="15">B112</f>
        <v>Directielid Bedrijfsvoering</v>
      </c>
      <c r="C137" s="11"/>
      <c r="D137" s="22" t="str">
        <f>'Directielid Bedrijfsvoering'!C41</f>
        <v>SCORE:</v>
      </c>
      <c r="E137" s="86" t="s">
        <v>8</v>
      </c>
      <c r="F137" s="11"/>
      <c r="G137" s="22" t="str">
        <f>'Directielid Bedrijfsvoering'!F41</f>
        <v>SCORE:</v>
      </c>
      <c r="H137" s="86" t="s">
        <v>8</v>
      </c>
      <c r="I137" s="11"/>
      <c r="J137" s="22" t="str">
        <f>'Directielid Bedrijfsvoering'!I41</f>
        <v>SCORE:</v>
      </c>
      <c r="K137" s="86" t="s">
        <v>8</v>
      </c>
    </row>
    <row r="138" spans="1:11" ht="18" customHeight="1" x14ac:dyDescent="0.2">
      <c r="A138" s="94"/>
      <c r="B138" s="21" t="str">
        <f t="shared" si="15"/>
        <v>Teamleider KCC</v>
      </c>
      <c r="C138" s="11"/>
      <c r="D138" s="22" t="str">
        <f>'Teamleider KCC'!C41</f>
        <v>SCORE:</v>
      </c>
      <c r="E138" s="87"/>
      <c r="F138" s="11"/>
      <c r="G138" s="22" t="str">
        <f>'Teamleider KCC'!F41</f>
        <v>SCORE:</v>
      </c>
      <c r="H138" s="87"/>
      <c r="I138" s="11"/>
      <c r="J138" s="22" t="str">
        <f>'Teamleider KCC'!I41</f>
        <v>SCORE:</v>
      </c>
      <c r="K138" s="87"/>
    </row>
    <row r="139" spans="1:11" ht="18" customHeight="1" x14ac:dyDescent="0.2">
      <c r="A139" s="94"/>
      <c r="B139" s="21" t="str">
        <f t="shared" si="15"/>
        <v>Teamleider Bedrijfsbureau</v>
      </c>
      <c r="C139" s="11"/>
      <c r="D139" s="22" t="str">
        <f>'Teamleider Bedrijfsbureau'!C41</f>
        <v>SCORE:</v>
      </c>
      <c r="E139" s="87"/>
      <c r="F139" s="11"/>
      <c r="G139" s="22" t="str">
        <f>'Teamleider Bedrijfsbureau'!F41</f>
        <v>SCORE:</v>
      </c>
      <c r="H139" s="87"/>
      <c r="I139" s="11"/>
      <c r="J139" s="22" t="str">
        <f>'Teamleider Bedrijfsbureau'!I41</f>
        <v>SCORE:</v>
      </c>
      <c r="K139" s="87"/>
    </row>
    <row r="140" spans="1:11" ht="18" customHeight="1" x14ac:dyDescent="0.2">
      <c r="A140" s="94"/>
      <c r="B140" s="21" t="str">
        <f t="shared" si="15"/>
        <v>Manager IT</v>
      </c>
      <c r="C140" s="11"/>
      <c r="D140" s="22" t="str">
        <f>'Manager IT'!C41</f>
        <v>SCORE:</v>
      </c>
      <c r="E140" s="87"/>
      <c r="F140" s="11"/>
      <c r="G140" s="22" t="str">
        <f>'Manager IT'!F41</f>
        <v>SCORE:</v>
      </c>
      <c r="H140" s="87"/>
      <c r="I140" s="11"/>
      <c r="J140" s="22" t="str">
        <f>'Manager IT'!I41</f>
        <v>SCORE:</v>
      </c>
      <c r="K140" s="87"/>
    </row>
    <row r="141" spans="1:11" ht="18" customHeight="1" x14ac:dyDescent="0.2">
      <c r="A141" s="94"/>
      <c r="B141" s="21" t="str">
        <f t="shared" si="15"/>
        <v>Medewerker Bedrijfsbureau</v>
      </c>
      <c r="C141" s="11"/>
      <c r="D141" s="22" t="str">
        <f>'Medewerker Bedrijfsbureau'!C41</f>
        <v>SCORE:</v>
      </c>
      <c r="E141" s="87"/>
      <c r="F141" s="11"/>
      <c r="G141" s="22" t="str">
        <f>'Medewerker Bedrijfsbureau'!F41</f>
        <v>SCORE:</v>
      </c>
      <c r="H141" s="87"/>
      <c r="I141" s="11"/>
      <c r="J141" s="22" t="str">
        <f>'Medewerker Bedrijfsbureau'!I41</f>
        <v>SCORE:</v>
      </c>
      <c r="K141" s="87"/>
    </row>
    <row r="142" spans="1:11" ht="18" customHeight="1" x14ac:dyDescent="0.2">
      <c r="A142" s="94"/>
      <c r="B142" s="21" t="str">
        <f t="shared" si="15"/>
        <v>Projectleider IT</v>
      </c>
      <c r="C142" s="11"/>
      <c r="D142" s="22" t="str">
        <f>'Projectleider IT'!C41</f>
        <v>SCORE:</v>
      </c>
      <c r="E142" s="87"/>
      <c r="F142" s="11"/>
      <c r="G142" s="22" t="str">
        <f>'Projectleider IT'!F41</f>
        <v>SCORE:</v>
      </c>
      <c r="H142" s="87"/>
      <c r="I142" s="11"/>
      <c r="J142" s="22" t="str">
        <f>'Projectleider IT'!I41</f>
        <v>SCORE:</v>
      </c>
      <c r="K142" s="87"/>
    </row>
    <row r="143" spans="1:11" ht="20" customHeight="1" x14ac:dyDescent="0.2">
      <c r="A143" s="91" t="s">
        <v>1</v>
      </c>
      <c r="B143" s="92"/>
      <c r="C143" s="12"/>
      <c r="D143" s="23" t="s">
        <v>35</v>
      </c>
      <c r="E143" s="87"/>
      <c r="F143" s="12"/>
      <c r="G143" s="23" t="s">
        <v>35</v>
      </c>
      <c r="H143" s="87"/>
      <c r="I143" s="12"/>
      <c r="J143" s="23" t="s">
        <v>35</v>
      </c>
      <c r="K143" s="87"/>
    </row>
    <row r="144" spans="1:11" ht="20" customHeight="1" x14ac:dyDescent="0.2">
      <c r="A144" s="89"/>
      <c r="B144" s="90"/>
      <c r="C144" s="13"/>
      <c r="D144" s="24" t="str">
        <f>IF(D143="Uitmuntend","€ 7.800",IF(D143="Goed","€ 6.240",IF(D143="Voldoende","€ 0",IF(D143="Matig","- € 18.720",IF(D143="Onvoldoende","KO"," ")))))</f>
        <v xml:space="preserve"> </v>
      </c>
      <c r="E144" s="88"/>
      <c r="F144" s="13"/>
      <c r="G144" s="24" t="str">
        <f>IF(G143="Uitmuntend","€ 7.800",IF(G143="Goed","€ 6.240",IF(G143="Voldoende","€ 0",IF(G143="Matig","- € 18.720",IF(G143="Onvoldoende","KO"," ")))))</f>
        <v xml:space="preserve"> </v>
      </c>
      <c r="H144" s="88"/>
      <c r="I144" s="13"/>
      <c r="J144" s="24" t="str">
        <f>IF(J143="Uitmuntend","€ 7.800",IF(J143="Goed","€ 6.240",IF(J143="Voldoende","€ 0",IF(J143="Matig","- € 18.720",IF(J143="Onvoldoende","KO"," ")))))</f>
        <v xml:space="preserve"> </v>
      </c>
      <c r="K144" s="88"/>
    </row>
    <row r="145" spans="1:11" ht="18" customHeight="1" x14ac:dyDescent="0.2">
      <c r="A145" s="93" t="str">
        <f>'Beoordelen kwaliteit'!A111</f>
        <v>Sub 4</v>
      </c>
      <c r="B145" s="21" t="str">
        <f t="shared" ref="B145:B150" si="16">B4</f>
        <v>Directielid Bedrijfsvoering</v>
      </c>
      <c r="C145" s="11"/>
      <c r="D145" s="22" t="str">
        <f>'Directielid Bedrijfsvoering'!C43</f>
        <v>SCORE:</v>
      </c>
      <c r="E145" s="86" t="s">
        <v>8</v>
      </c>
      <c r="F145" s="11"/>
      <c r="G145" s="22" t="str">
        <f>'Directielid Bedrijfsvoering'!F43</f>
        <v>SCORE:</v>
      </c>
      <c r="H145" s="86" t="s">
        <v>8</v>
      </c>
      <c r="I145" s="11"/>
      <c r="J145" s="22" t="str">
        <f>'Directielid Bedrijfsvoering'!I43</f>
        <v>SCORE:</v>
      </c>
      <c r="K145" s="86" t="s">
        <v>8</v>
      </c>
    </row>
    <row r="146" spans="1:11" ht="18" customHeight="1" x14ac:dyDescent="0.2">
      <c r="A146" s="94"/>
      <c r="B146" s="21" t="str">
        <f t="shared" si="16"/>
        <v>Teamleider KCC</v>
      </c>
      <c r="C146" s="11"/>
      <c r="D146" s="22" t="str">
        <f>'Teamleider KCC'!C43</f>
        <v>SCORE:</v>
      </c>
      <c r="E146" s="87"/>
      <c r="F146" s="11"/>
      <c r="G146" s="22" t="str">
        <f>'Teamleider KCC'!F43</f>
        <v>SCORE:</v>
      </c>
      <c r="H146" s="87"/>
      <c r="I146" s="11"/>
      <c r="J146" s="22" t="str">
        <f>'Teamleider KCC'!I43</f>
        <v>SCORE:</v>
      </c>
      <c r="K146" s="87"/>
    </row>
    <row r="147" spans="1:11" ht="18" customHeight="1" x14ac:dyDescent="0.2">
      <c r="A147" s="94"/>
      <c r="B147" s="21" t="str">
        <f t="shared" si="16"/>
        <v>Teamleider Bedrijfsbureau</v>
      </c>
      <c r="C147" s="11"/>
      <c r="D147" s="22" t="str">
        <f>'Teamleider Bedrijfsbureau'!C43</f>
        <v>SCORE:</v>
      </c>
      <c r="E147" s="87"/>
      <c r="F147" s="11"/>
      <c r="G147" s="22" t="str">
        <f>'Teamleider Bedrijfsbureau'!F43</f>
        <v>SCORE:</v>
      </c>
      <c r="H147" s="87"/>
      <c r="I147" s="11"/>
      <c r="J147" s="22" t="str">
        <f>'Teamleider Bedrijfsbureau'!I43</f>
        <v>SCORE:</v>
      </c>
      <c r="K147" s="87"/>
    </row>
    <row r="148" spans="1:11" ht="18" customHeight="1" x14ac:dyDescent="0.2">
      <c r="A148" s="94"/>
      <c r="B148" s="21" t="str">
        <f t="shared" si="16"/>
        <v>Manager IT</v>
      </c>
      <c r="C148" s="11"/>
      <c r="D148" s="22" t="str">
        <f>'Manager IT'!C43</f>
        <v>SCORE:</v>
      </c>
      <c r="E148" s="87"/>
      <c r="F148" s="11"/>
      <c r="G148" s="22" t="str">
        <f>'Manager IT'!F43</f>
        <v>SCORE:</v>
      </c>
      <c r="H148" s="87"/>
      <c r="I148" s="11"/>
      <c r="J148" s="22" t="str">
        <f>'Manager IT'!I43</f>
        <v>SCORE:</v>
      </c>
      <c r="K148" s="87"/>
    </row>
    <row r="149" spans="1:11" ht="18" customHeight="1" x14ac:dyDescent="0.2">
      <c r="A149" s="94"/>
      <c r="B149" s="21" t="str">
        <f t="shared" si="16"/>
        <v>Medewerker Bedrijfsbureau</v>
      </c>
      <c r="C149" s="11"/>
      <c r="D149" s="22" t="str">
        <f>'Medewerker Bedrijfsbureau'!C43</f>
        <v>SCORE:</v>
      </c>
      <c r="E149" s="87"/>
      <c r="F149" s="11"/>
      <c r="G149" s="22" t="str">
        <f>'Medewerker Bedrijfsbureau'!F43</f>
        <v>SCORE:</v>
      </c>
      <c r="H149" s="87"/>
      <c r="I149" s="11"/>
      <c r="J149" s="22" t="str">
        <f>'Medewerker Bedrijfsbureau'!I43</f>
        <v>SCORE:</v>
      </c>
      <c r="K149" s="87"/>
    </row>
    <row r="150" spans="1:11" ht="18" customHeight="1" x14ac:dyDescent="0.2">
      <c r="A150" s="94"/>
      <c r="B150" s="21" t="str">
        <f t="shared" si="16"/>
        <v>Projectleider IT</v>
      </c>
      <c r="C150" s="11"/>
      <c r="D150" s="22" t="str">
        <f>'Projectleider IT'!C43</f>
        <v>SCORE:</v>
      </c>
      <c r="E150" s="87"/>
      <c r="F150" s="11"/>
      <c r="G150" s="22" t="str">
        <f>'Projectleider IT'!F43</f>
        <v>SCORE:</v>
      </c>
      <c r="H150" s="87"/>
      <c r="I150" s="11"/>
      <c r="J150" s="22" t="str">
        <f>'Projectleider IT'!I43</f>
        <v>SCORE:</v>
      </c>
      <c r="K150" s="87"/>
    </row>
    <row r="151" spans="1:11" ht="20" customHeight="1" x14ac:dyDescent="0.2">
      <c r="A151" s="91" t="s">
        <v>1</v>
      </c>
      <c r="B151" s="92"/>
      <c r="C151" s="12"/>
      <c r="D151" s="23" t="s">
        <v>35</v>
      </c>
      <c r="E151" s="87"/>
      <c r="F151" s="12"/>
      <c r="G151" s="23" t="s">
        <v>35</v>
      </c>
      <c r="H151" s="87"/>
      <c r="I151" s="12"/>
      <c r="J151" s="23" t="s">
        <v>35</v>
      </c>
      <c r="K151" s="87"/>
    </row>
    <row r="152" spans="1:11" ht="20" customHeight="1" x14ac:dyDescent="0.2">
      <c r="A152" s="89"/>
      <c r="B152" s="90"/>
      <c r="C152" s="13"/>
      <c r="D152" s="24" t="str">
        <f>IF(D151="Uitmuntend","€ 7.800",IF(D151="Goed","€ 6.240",IF(D151="Voldoende","€ 0",IF(D151="Matig","- € 18.720",IF(D151="Onvoldoende","KO"," ")))))</f>
        <v xml:space="preserve"> </v>
      </c>
      <c r="E152" s="47"/>
      <c r="F152" s="13"/>
      <c r="G152" s="24" t="str">
        <f>IF(G151="Uitmuntend","€ 7.800",IF(G151="Goed","€ 6.240",IF(G151="Voldoende","€ 0",IF(G151="Matig","- € 18.720",IF(G151="Onvoldoende","KO"," ")))))</f>
        <v xml:space="preserve"> </v>
      </c>
      <c r="H152" s="47"/>
      <c r="I152" s="13"/>
      <c r="J152" s="24" t="str">
        <f>IF(J151="Uitmuntend","€ 7.800",IF(J151="Goed","€ 6.240",IF(J151="Voldoende","€ 0",IF(J151="Matig","- € 18.720",IF(J151="Onvoldoende","KO"," ")))))</f>
        <v xml:space="preserve"> </v>
      </c>
      <c r="K152" s="47"/>
    </row>
    <row r="153" spans="1:11" ht="29" customHeight="1" x14ac:dyDescent="0.2">
      <c r="A153" s="95" t="str">
        <f>'Beoordelen kwaliteit'!A117</f>
        <v>Scenario 7: Af-transport vanuit de milieustraat.</v>
      </c>
      <c r="B153" s="96"/>
      <c r="C153" s="10"/>
      <c r="D153" s="55"/>
      <c r="E153" s="56"/>
      <c r="F153" s="10"/>
      <c r="G153" s="55"/>
      <c r="H153" s="56"/>
      <c r="I153" s="10"/>
      <c r="J153" s="55"/>
      <c r="K153" s="56"/>
    </row>
    <row r="154" spans="1:11" ht="18" customHeight="1" x14ac:dyDescent="0.2">
      <c r="A154" s="93" t="str">
        <f>'Beoordelen kwaliteit'!A118</f>
        <v>Sub 1</v>
      </c>
      <c r="B154" s="21" t="str">
        <f>B137</f>
        <v>Directielid Bedrijfsvoering</v>
      </c>
      <c r="C154" s="11"/>
      <c r="D154" s="22" t="str">
        <f>'Directielid Bedrijfsvoering'!C46</f>
        <v>SCORE:</v>
      </c>
      <c r="E154" s="86" t="s">
        <v>8</v>
      </c>
      <c r="F154" s="11"/>
      <c r="G154" s="22" t="str">
        <f>'Directielid Bedrijfsvoering'!F46</f>
        <v>SCORE:</v>
      </c>
      <c r="H154" s="86" t="s">
        <v>8</v>
      </c>
      <c r="I154" s="11"/>
      <c r="J154" s="22" t="str">
        <f>'Directielid Bedrijfsvoering'!I46</f>
        <v>SCORE:</v>
      </c>
      <c r="K154" s="86" t="s">
        <v>8</v>
      </c>
    </row>
    <row r="155" spans="1:11" ht="18" customHeight="1" x14ac:dyDescent="0.2">
      <c r="A155" s="94"/>
      <c r="B155" s="21" t="str">
        <f t="shared" ref="B155:B159" si="17">B138</f>
        <v>Teamleider KCC</v>
      </c>
      <c r="C155" s="11"/>
      <c r="D155" s="22" t="str">
        <f>'Teamleider KCC'!C46</f>
        <v>SCORE:</v>
      </c>
      <c r="E155" s="87"/>
      <c r="F155" s="11"/>
      <c r="G155" s="22" t="str">
        <f>'Teamleider KCC'!F46</f>
        <v>SCORE:</v>
      </c>
      <c r="H155" s="87"/>
      <c r="I155" s="11"/>
      <c r="J155" s="22" t="str">
        <f>'Teamleider KCC'!I46</f>
        <v>SCORE:</v>
      </c>
      <c r="K155" s="87"/>
    </row>
    <row r="156" spans="1:11" ht="18" customHeight="1" x14ac:dyDescent="0.2">
      <c r="A156" s="94"/>
      <c r="B156" s="21" t="str">
        <f t="shared" si="17"/>
        <v>Teamleider Bedrijfsbureau</v>
      </c>
      <c r="C156" s="11"/>
      <c r="D156" s="22" t="str">
        <f>'Teamleider Bedrijfsbureau'!C46</f>
        <v>SCORE:</v>
      </c>
      <c r="E156" s="87"/>
      <c r="F156" s="11"/>
      <c r="G156" s="22" t="str">
        <f>'Teamleider Bedrijfsbureau'!F46</f>
        <v>SCORE:</v>
      </c>
      <c r="H156" s="87"/>
      <c r="I156" s="11"/>
      <c r="J156" s="22" t="str">
        <f>'Teamleider Bedrijfsbureau'!I46</f>
        <v>SCORE:</v>
      </c>
      <c r="K156" s="87"/>
    </row>
    <row r="157" spans="1:11" ht="18" customHeight="1" x14ac:dyDescent="0.2">
      <c r="A157" s="94"/>
      <c r="B157" s="21" t="str">
        <f t="shared" si="17"/>
        <v>Manager IT</v>
      </c>
      <c r="C157" s="11"/>
      <c r="D157" s="22" t="str">
        <f>'Manager IT'!C46</f>
        <v>SCORE:</v>
      </c>
      <c r="E157" s="87"/>
      <c r="F157" s="11"/>
      <c r="G157" s="22" t="str">
        <f>'Manager IT'!F46</f>
        <v>SCORE:</v>
      </c>
      <c r="H157" s="87"/>
      <c r="I157" s="11"/>
      <c r="J157" s="22" t="str">
        <f>'Manager IT'!I46</f>
        <v>SCORE:</v>
      </c>
      <c r="K157" s="87"/>
    </row>
    <row r="158" spans="1:11" ht="18" customHeight="1" x14ac:dyDescent="0.2">
      <c r="A158" s="94"/>
      <c r="B158" s="21" t="str">
        <f t="shared" si="17"/>
        <v>Medewerker Bedrijfsbureau</v>
      </c>
      <c r="C158" s="11"/>
      <c r="D158" s="22" t="str">
        <f>'Medewerker Bedrijfsbureau'!C46</f>
        <v>SCORE:</v>
      </c>
      <c r="E158" s="87"/>
      <c r="F158" s="11"/>
      <c r="G158" s="22" t="str">
        <f>'Medewerker Bedrijfsbureau'!F46</f>
        <v>SCORE:</v>
      </c>
      <c r="H158" s="87"/>
      <c r="I158" s="11"/>
      <c r="J158" s="22" t="str">
        <f>'Medewerker Bedrijfsbureau'!I46</f>
        <v>SCORE:</v>
      </c>
      <c r="K158" s="87"/>
    </row>
    <row r="159" spans="1:11" ht="18" customHeight="1" x14ac:dyDescent="0.2">
      <c r="A159" s="94"/>
      <c r="B159" s="21" t="str">
        <f t="shared" si="17"/>
        <v>Projectleider IT</v>
      </c>
      <c r="C159" s="11"/>
      <c r="D159" s="22" t="str">
        <f>'Projectleider IT'!C46</f>
        <v>SCORE:</v>
      </c>
      <c r="E159" s="87"/>
      <c r="F159" s="11"/>
      <c r="G159" s="22" t="str">
        <f>'Projectleider IT'!F46</f>
        <v>SCORE:</v>
      </c>
      <c r="H159" s="87"/>
      <c r="I159" s="11"/>
      <c r="J159" s="22" t="str">
        <f>'Projectleider IT'!I46</f>
        <v>SCORE:</v>
      </c>
      <c r="K159" s="87"/>
    </row>
    <row r="160" spans="1:11" ht="20" customHeight="1" x14ac:dyDescent="0.2">
      <c r="A160" s="91" t="s">
        <v>1</v>
      </c>
      <c r="B160" s="92"/>
      <c r="C160" s="12"/>
      <c r="D160" s="23" t="s">
        <v>35</v>
      </c>
      <c r="E160" s="87"/>
      <c r="F160" s="12"/>
      <c r="G160" s="23" t="s">
        <v>35</v>
      </c>
      <c r="H160" s="87"/>
      <c r="I160" s="12"/>
      <c r="J160" s="23" t="s">
        <v>35</v>
      </c>
      <c r="K160" s="87"/>
    </row>
    <row r="161" spans="1:11" ht="20" customHeight="1" x14ac:dyDescent="0.2">
      <c r="A161" s="89"/>
      <c r="B161" s="90"/>
      <c r="C161" s="13"/>
      <c r="D161" s="24" t="str">
        <f>IF(D160="Uitmuntend","€ 13.000",IF(D160="Goed","€ 10.400",IF(D160="Voldoende","€ 0",IF(D160="Matig","- € 31.200",IF(D160="Onvoldoende","KO"," ")))))</f>
        <v xml:space="preserve"> </v>
      </c>
      <c r="E161" s="88"/>
      <c r="F161" s="13"/>
      <c r="G161" s="24" t="str">
        <f>IF(G160="Uitmuntend","€ 13.000",IF(G160="Goed","€ 10.400",IF(G160="Voldoende","€ 0",IF(G160="Matig","- € 31.200",IF(G160="Onvoldoende","KO"," ")))))</f>
        <v xml:space="preserve"> </v>
      </c>
      <c r="H161" s="88"/>
      <c r="I161" s="13"/>
      <c r="J161" s="24" t="str">
        <f>IF(J160="Uitmuntend","€ 13.000",IF(J160="Goed","€ 10.400",IF(J160="Voldoende","€ 0",IF(J160="Matig","- € 31.200",IF(J160="Onvoldoende","KO"," ")))))</f>
        <v xml:space="preserve"> </v>
      </c>
      <c r="K161" s="88"/>
    </row>
    <row r="162" spans="1:11" ht="29" customHeight="1" x14ac:dyDescent="0.2">
      <c r="A162" s="95" t="str">
        <f>'Beoordelen kwaliteit'!A124</f>
        <v>Scenario 8: Klantinzicht binnen de aangeboden oplossing</v>
      </c>
      <c r="B162" s="96"/>
      <c r="C162" s="10"/>
      <c r="D162" s="55"/>
      <c r="E162" s="56"/>
      <c r="F162" s="10"/>
      <c r="G162" s="55"/>
      <c r="H162" s="56"/>
      <c r="I162" s="10"/>
      <c r="J162" s="55"/>
      <c r="K162" s="56"/>
    </row>
    <row r="163" spans="1:11" ht="18" customHeight="1" x14ac:dyDescent="0.2">
      <c r="A163" s="93" t="str">
        <f>'Beoordelen kwaliteit'!A125</f>
        <v>Sub 1</v>
      </c>
      <c r="B163" s="21" t="str">
        <f>B154</f>
        <v>Directielid Bedrijfsvoering</v>
      </c>
      <c r="C163" s="11"/>
      <c r="D163" s="22" t="str">
        <f>'Directielid Bedrijfsvoering'!C49</f>
        <v>SCORE:</v>
      </c>
      <c r="E163" s="86" t="s">
        <v>8</v>
      </c>
      <c r="F163" s="11"/>
      <c r="G163" s="22" t="str">
        <f>'Directielid Bedrijfsvoering'!F49</f>
        <v>SCORE:</v>
      </c>
      <c r="H163" s="86" t="s">
        <v>8</v>
      </c>
      <c r="I163" s="11"/>
      <c r="J163" s="22" t="str">
        <f>'Directielid Bedrijfsvoering'!I49</f>
        <v>SCORE:</v>
      </c>
      <c r="K163" s="86" t="s">
        <v>8</v>
      </c>
    </row>
    <row r="164" spans="1:11" ht="18" customHeight="1" x14ac:dyDescent="0.2">
      <c r="A164" s="94"/>
      <c r="B164" s="21" t="str">
        <f t="shared" ref="B164:B168" si="18">B155</f>
        <v>Teamleider KCC</v>
      </c>
      <c r="C164" s="11"/>
      <c r="D164" s="22" t="str">
        <f>'Teamleider KCC'!C49</f>
        <v>SCORE:</v>
      </c>
      <c r="E164" s="87"/>
      <c r="F164" s="11"/>
      <c r="G164" s="22" t="str">
        <f>'Teamleider KCC'!F49</f>
        <v>SCORE:</v>
      </c>
      <c r="H164" s="87"/>
      <c r="I164" s="11"/>
      <c r="J164" s="22" t="str">
        <f>'Teamleider KCC'!I49</f>
        <v>SCORE:</v>
      </c>
      <c r="K164" s="87"/>
    </row>
    <row r="165" spans="1:11" ht="18" customHeight="1" x14ac:dyDescent="0.2">
      <c r="A165" s="94"/>
      <c r="B165" s="21" t="str">
        <f t="shared" si="18"/>
        <v>Teamleider Bedrijfsbureau</v>
      </c>
      <c r="C165" s="11"/>
      <c r="D165" s="22" t="str">
        <f>'Teamleider Bedrijfsbureau'!C49</f>
        <v>SCORE:</v>
      </c>
      <c r="E165" s="87"/>
      <c r="F165" s="11"/>
      <c r="G165" s="22" t="str">
        <f>'Teamleider Bedrijfsbureau'!F49</f>
        <v>SCORE:</v>
      </c>
      <c r="H165" s="87"/>
      <c r="I165" s="11"/>
      <c r="J165" s="22" t="str">
        <f>'Teamleider Bedrijfsbureau'!I49</f>
        <v>SCORE:</v>
      </c>
      <c r="K165" s="87"/>
    </row>
    <row r="166" spans="1:11" ht="18" customHeight="1" x14ac:dyDescent="0.2">
      <c r="A166" s="94"/>
      <c r="B166" s="21" t="str">
        <f t="shared" si="18"/>
        <v>Manager IT</v>
      </c>
      <c r="C166" s="11"/>
      <c r="D166" s="22" t="str">
        <f>'Manager IT'!C49</f>
        <v>SCORE:</v>
      </c>
      <c r="E166" s="87"/>
      <c r="F166" s="11"/>
      <c r="G166" s="22" t="str">
        <f>'Manager IT'!F49</f>
        <v>SCORE:</v>
      </c>
      <c r="H166" s="87"/>
      <c r="I166" s="11"/>
      <c r="J166" s="22" t="str">
        <f>'Manager IT'!I49</f>
        <v>SCORE:</v>
      </c>
      <c r="K166" s="87"/>
    </row>
    <row r="167" spans="1:11" ht="18" customHeight="1" x14ac:dyDescent="0.2">
      <c r="A167" s="94"/>
      <c r="B167" s="21" t="str">
        <f t="shared" si="18"/>
        <v>Medewerker Bedrijfsbureau</v>
      </c>
      <c r="C167" s="11"/>
      <c r="D167" s="22" t="str">
        <f>'Medewerker Bedrijfsbureau'!C49</f>
        <v>SCORE:</v>
      </c>
      <c r="E167" s="87"/>
      <c r="F167" s="11"/>
      <c r="G167" s="22" t="str">
        <f>'Medewerker Bedrijfsbureau'!F49</f>
        <v>SCORE:</v>
      </c>
      <c r="H167" s="87"/>
      <c r="I167" s="11"/>
      <c r="J167" s="22" t="str">
        <f>'Medewerker Bedrijfsbureau'!I49</f>
        <v>SCORE:</v>
      </c>
      <c r="K167" s="87"/>
    </row>
    <row r="168" spans="1:11" ht="18" customHeight="1" x14ac:dyDescent="0.2">
      <c r="A168" s="94"/>
      <c r="B168" s="21" t="str">
        <f t="shared" si="18"/>
        <v>Projectleider IT</v>
      </c>
      <c r="C168" s="11"/>
      <c r="D168" s="22" t="str">
        <f>'Projectleider IT'!C49</f>
        <v>SCORE:</v>
      </c>
      <c r="E168" s="87"/>
      <c r="F168" s="11"/>
      <c r="G168" s="22" t="str">
        <f>'Projectleider IT'!F49</f>
        <v>SCORE:</v>
      </c>
      <c r="H168" s="87"/>
      <c r="I168" s="11"/>
      <c r="J168" s="22" t="str">
        <f>'Projectleider IT'!I49</f>
        <v>SCORE:</v>
      </c>
      <c r="K168" s="87"/>
    </row>
    <row r="169" spans="1:11" ht="20" customHeight="1" x14ac:dyDescent="0.2">
      <c r="A169" s="91" t="s">
        <v>1</v>
      </c>
      <c r="B169" s="92"/>
      <c r="C169" s="12"/>
      <c r="D169" s="23" t="s">
        <v>35</v>
      </c>
      <c r="E169" s="87"/>
      <c r="F169" s="12"/>
      <c r="G169" s="23" t="s">
        <v>35</v>
      </c>
      <c r="H169" s="87"/>
      <c r="I169" s="12"/>
      <c r="J169" s="23" t="s">
        <v>35</v>
      </c>
      <c r="K169" s="87"/>
    </row>
    <row r="170" spans="1:11" ht="20" customHeight="1" x14ac:dyDescent="0.2">
      <c r="A170" s="89"/>
      <c r="B170" s="90"/>
      <c r="C170" s="13"/>
      <c r="D170" s="24" t="str">
        <f>IF(D169="Uitmuntend","€ 26.000",IF(D169="Goed","€ 20.800",IF(D169="Voldoende","€ 0",IF(D169="Matig","- € 62.400",IF(D169="Onvoldoende","KO"," ")))))</f>
        <v xml:space="preserve"> </v>
      </c>
      <c r="E170" s="88"/>
      <c r="F170" s="13"/>
      <c r="G170" s="24" t="str">
        <f>IF(G169="Uitmuntend","€ 26.000",IF(G169="Goed","€ 20.800",IF(G169="Voldoende","€ 0",IF(G169="Matig","- € 62.400",IF(G169="Onvoldoende","KO"," ")))))</f>
        <v xml:space="preserve"> </v>
      </c>
      <c r="H170" s="88"/>
      <c r="I170" s="13"/>
      <c r="J170" s="24" t="str">
        <f>IF(J169="Uitmuntend","€ 26.000",IF(J169="Goed","€ 20.800",IF(J169="Voldoende","€ 0",IF(J169="Matig","- € 62.400",IF(J169="Onvoldoende","KO"," ")))))</f>
        <v xml:space="preserve"> </v>
      </c>
      <c r="K170" s="88"/>
    </row>
    <row r="171" spans="1:11" ht="29" customHeight="1" x14ac:dyDescent="0.2">
      <c r="A171" s="95" t="str">
        <f>'Beoordelen kwaliteit'!A131</f>
        <v>Scenario 9: Handmatige orders en illegaal afval.</v>
      </c>
      <c r="B171" s="96"/>
      <c r="C171" s="10"/>
      <c r="D171" s="55"/>
      <c r="E171" s="56"/>
      <c r="F171" s="10"/>
      <c r="G171" s="55"/>
      <c r="H171" s="56"/>
      <c r="I171" s="10"/>
      <c r="J171" s="55"/>
      <c r="K171" s="56"/>
    </row>
    <row r="172" spans="1:11" ht="18" customHeight="1" x14ac:dyDescent="0.2">
      <c r="A172" s="93" t="str">
        <f>'Beoordelen kwaliteit'!A132</f>
        <v>Sub 1</v>
      </c>
      <c r="B172" s="21" t="str">
        <f t="shared" ref="B172:B177" si="19">B163</f>
        <v>Directielid Bedrijfsvoering</v>
      </c>
      <c r="C172" s="11"/>
      <c r="D172" s="22" t="str">
        <f>'Directielid Bedrijfsvoering'!C52</f>
        <v>SCORE:</v>
      </c>
      <c r="E172" s="86" t="s">
        <v>8</v>
      </c>
      <c r="F172" s="11"/>
      <c r="G172" s="22" t="str">
        <f>'Directielid Bedrijfsvoering'!F52</f>
        <v>SCORE:</v>
      </c>
      <c r="H172" s="86" t="s">
        <v>8</v>
      </c>
      <c r="I172" s="11"/>
      <c r="J172" s="22" t="str">
        <f>'Directielid Bedrijfsvoering'!I52</f>
        <v>SCORE:</v>
      </c>
      <c r="K172" s="86" t="s">
        <v>8</v>
      </c>
    </row>
    <row r="173" spans="1:11" ht="18" customHeight="1" x14ac:dyDescent="0.2">
      <c r="A173" s="94"/>
      <c r="B173" s="21" t="str">
        <f t="shared" si="19"/>
        <v>Teamleider KCC</v>
      </c>
      <c r="C173" s="11"/>
      <c r="D173" s="22" t="str">
        <f>'Teamleider KCC'!C52</f>
        <v>SCORE:</v>
      </c>
      <c r="E173" s="87"/>
      <c r="F173" s="11"/>
      <c r="G173" s="22" t="str">
        <f>'Teamleider KCC'!F52</f>
        <v>SCORE:</v>
      </c>
      <c r="H173" s="87"/>
      <c r="I173" s="11"/>
      <c r="J173" s="22" t="str">
        <f>'Teamleider KCC'!I52</f>
        <v>SCORE:</v>
      </c>
      <c r="K173" s="87"/>
    </row>
    <row r="174" spans="1:11" ht="18" customHeight="1" x14ac:dyDescent="0.2">
      <c r="A174" s="94"/>
      <c r="B174" s="21" t="str">
        <f t="shared" si="19"/>
        <v>Teamleider Bedrijfsbureau</v>
      </c>
      <c r="C174" s="11"/>
      <c r="D174" s="22" t="str">
        <f>'Teamleider Bedrijfsbureau'!C52</f>
        <v>SCORE:</v>
      </c>
      <c r="E174" s="87"/>
      <c r="F174" s="11"/>
      <c r="G174" s="22" t="str">
        <f>'Teamleider Bedrijfsbureau'!F52</f>
        <v>SCORE:</v>
      </c>
      <c r="H174" s="87"/>
      <c r="I174" s="11"/>
      <c r="J174" s="22" t="str">
        <f>'Teamleider Bedrijfsbureau'!I52</f>
        <v>SCORE:</v>
      </c>
      <c r="K174" s="87"/>
    </row>
    <row r="175" spans="1:11" ht="18" customHeight="1" x14ac:dyDescent="0.2">
      <c r="A175" s="94"/>
      <c r="B175" s="21" t="str">
        <f t="shared" si="19"/>
        <v>Manager IT</v>
      </c>
      <c r="C175" s="11"/>
      <c r="D175" s="22" t="str">
        <f>'Manager IT'!C52</f>
        <v>SCORE:</v>
      </c>
      <c r="E175" s="87"/>
      <c r="F175" s="11"/>
      <c r="G175" s="22" t="str">
        <f>'Manager IT'!F52</f>
        <v>SCORE:</v>
      </c>
      <c r="H175" s="87"/>
      <c r="I175" s="11"/>
      <c r="J175" s="22" t="str">
        <f>'Manager IT'!I52</f>
        <v>SCORE:</v>
      </c>
      <c r="K175" s="87"/>
    </row>
    <row r="176" spans="1:11" ht="18" customHeight="1" x14ac:dyDescent="0.2">
      <c r="A176" s="94"/>
      <c r="B176" s="21" t="str">
        <f t="shared" si="19"/>
        <v>Medewerker Bedrijfsbureau</v>
      </c>
      <c r="C176" s="11"/>
      <c r="D176" s="22" t="str">
        <f>'Medewerker Bedrijfsbureau'!C52</f>
        <v>SCORE:</v>
      </c>
      <c r="E176" s="87"/>
      <c r="F176" s="11"/>
      <c r="G176" s="22" t="str">
        <f>'Medewerker Bedrijfsbureau'!F52</f>
        <v>SCORE:</v>
      </c>
      <c r="H176" s="87"/>
      <c r="I176" s="11"/>
      <c r="J176" s="22" t="str">
        <f>'Medewerker Bedrijfsbureau'!I52</f>
        <v>SCORE:</v>
      </c>
      <c r="K176" s="87"/>
    </row>
    <row r="177" spans="1:11" ht="18" customHeight="1" x14ac:dyDescent="0.2">
      <c r="A177" s="94"/>
      <c r="B177" s="21" t="str">
        <f t="shared" si="19"/>
        <v>Projectleider IT</v>
      </c>
      <c r="C177" s="11"/>
      <c r="D177" s="22" t="str">
        <f>'Projectleider IT'!C52</f>
        <v>SCORE:</v>
      </c>
      <c r="E177" s="87"/>
      <c r="F177" s="11"/>
      <c r="G177" s="22" t="str">
        <f>'Projectleider IT'!F52</f>
        <v>SCORE:</v>
      </c>
      <c r="H177" s="87"/>
      <c r="I177" s="11"/>
      <c r="J177" s="22" t="str">
        <f>'Projectleider IT'!I52</f>
        <v>SCORE:</v>
      </c>
      <c r="K177" s="87"/>
    </row>
    <row r="178" spans="1:11" ht="20" customHeight="1" x14ac:dyDescent="0.2">
      <c r="A178" s="91" t="s">
        <v>1</v>
      </c>
      <c r="B178" s="92"/>
      <c r="C178" s="12"/>
      <c r="D178" s="23" t="s">
        <v>35</v>
      </c>
      <c r="E178" s="87"/>
      <c r="F178" s="12"/>
      <c r="G178" s="23" t="s">
        <v>35</v>
      </c>
      <c r="H178" s="87"/>
      <c r="I178" s="12"/>
      <c r="J178" s="23" t="s">
        <v>35</v>
      </c>
      <c r="K178" s="87"/>
    </row>
    <row r="179" spans="1:11" ht="20" customHeight="1" x14ac:dyDescent="0.2">
      <c r="A179" s="89"/>
      <c r="B179" s="90"/>
      <c r="C179" s="13"/>
      <c r="D179" s="24" t="str">
        <f>IF(D178="Uitmuntend","€ 7.800",IF(D178="Goed","€ 6.240",IF(D178="Voldoende","€ 0",IF(D178="Matig","- € 18.720",IF(D178="Onvoldoende","KO"," ")))))</f>
        <v xml:space="preserve"> </v>
      </c>
      <c r="E179" s="88"/>
      <c r="F179" s="13"/>
      <c r="G179" s="24" t="str">
        <f>IF(G178="Uitmuntend","€ 7.800",IF(G178="Goed","€ 6.240",IF(G178="Voldoende","€ 0",IF(G178="Matig","- € 18.720",IF(G178="Onvoldoende","KO"," ")))))</f>
        <v xml:space="preserve"> </v>
      </c>
      <c r="H179" s="88"/>
      <c r="I179" s="13"/>
      <c r="J179" s="24" t="str">
        <f>IF(J178="Uitmuntend","€ 7.800",IF(J178="Goed","€ 6.240",IF(J178="Voldoende","€ 0",IF(J178="Matig","- € 18.720",IF(J178="Onvoldoende","KO"," ")))))</f>
        <v xml:space="preserve"> </v>
      </c>
      <c r="K179" s="88"/>
    </row>
    <row r="180" spans="1:11" ht="18" customHeight="1" x14ac:dyDescent="0.2">
      <c r="A180" s="93" t="str">
        <f>'Beoordelen kwaliteit'!A138</f>
        <v>Sub 2</v>
      </c>
      <c r="B180" s="21" t="str">
        <f t="shared" ref="B180:B185" si="20">B172</f>
        <v>Directielid Bedrijfsvoering</v>
      </c>
      <c r="C180" s="11"/>
      <c r="D180" s="22" t="str">
        <f>'Directielid Bedrijfsvoering'!C54</f>
        <v>SCORE:</v>
      </c>
      <c r="E180" s="86" t="s">
        <v>8</v>
      </c>
      <c r="F180" s="11"/>
      <c r="G180" s="22" t="str">
        <f>'Directielid Bedrijfsvoering'!F54</f>
        <v>SCORE:</v>
      </c>
      <c r="H180" s="86" t="s">
        <v>8</v>
      </c>
      <c r="I180" s="11"/>
      <c r="J180" s="22" t="str">
        <f>'Directielid Bedrijfsvoering'!I54</f>
        <v>SCORE:</v>
      </c>
      <c r="K180" s="86" t="s">
        <v>8</v>
      </c>
    </row>
    <row r="181" spans="1:11" ht="18" customHeight="1" x14ac:dyDescent="0.2">
      <c r="A181" s="94"/>
      <c r="B181" s="21" t="str">
        <f t="shared" si="20"/>
        <v>Teamleider KCC</v>
      </c>
      <c r="C181" s="11"/>
      <c r="D181" s="22" t="str">
        <f>'Teamleider KCC'!C54</f>
        <v>SCORE:</v>
      </c>
      <c r="E181" s="87"/>
      <c r="F181" s="11"/>
      <c r="G181" s="22" t="str">
        <f>'Teamleider KCC'!F54</f>
        <v>SCORE:</v>
      </c>
      <c r="H181" s="87"/>
      <c r="I181" s="11"/>
      <c r="J181" s="22" t="str">
        <f>'Teamleider KCC'!I54</f>
        <v>SCORE:</v>
      </c>
      <c r="K181" s="87"/>
    </row>
    <row r="182" spans="1:11" ht="18" customHeight="1" x14ac:dyDescent="0.2">
      <c r="A182" s="94"/>
      <c r="B182" s="21" t="str">
        <f t="shared" si="20"/>
        <v>Teamleider Bedrijfsbureau</v>
      </c>
      <c r="C182" s="11"/>
      <c r="D182" s="22" t="str">
        <f>'Teamleider Bedrijfsbureau'!C54</f>
        <v>SCORE:</v>
      </c>
      <c r="E182" s="87"/>
      <c r="F182" s="11"/>
      <c r="G182" s="22" t="str">
        <f>'Teamleider Bedrijfsbureau'!F54</f>
        <v>SCORE:</v>
      </c>
      <c r="H182" s="87"/>
      <c r="I182" s="11"/>
      <c r="J182" s="22" t="str">
        <f>'Teamleider Bedrijfsbureau'!I54</f>
        <v>SCORE:</v>
      </c>
      <c r="K182" s="87"/>
    </row>
    <row r="183" spans="1:11" ht="18" customHeight="1" x14ac:dyDescent="0.2">
      <c r="A183" s="94"/>
      <c r="B183" s="21" t="str">
        <f t="shared" si="20"/>
        <v>Manager IT</v>
      </c>
      <c r="C183" s="11"/>
      <c r="D183" s="22" t="str">
        <f>'Manager IT'!C54</f>
        <v>SCORE:</v>
      </c>
      <c r="E183" s="87"/>
      <c r="F183" s="11"/>
      <c r="G183" s="22" t="str">
        <f>'Manager IT'!F54</f>
        <v>SCORE:</v>
      </c>
      <c r="H183" s="87"/>
      <c r="I183" s="11"/>
      <c r="J183" s="22" t="str">
        <f>'Manager IT'!I54</f>
        <v>SCORE:</v>
      </c>
      <c r="K183" s="87"/>
    </row>
    <row r="184" spans="1:11" ht="18" customHeight="1" x14ac:dyDescent="0.2">
      <c r="A184" s="94"/>
      <c r="B184" s="21" t="str">
        <f t="shared" si="20"/>
        <v>Medewerker Bedrijfsbureau</v>
      </c>
      <c r="C184" s="11"/>
      <c r="D184" s="22" t="str">
        <f>'Medewerker Bedrijfsbureau'!C54</f>
        <v>SCORE:</v>
      </c>
      <c r="E184" s="87"/>
      <c r="F184" s="11"/>
      <c r="G184" s="22" t="str">
        <f>'Medewerker Bedrijfsbureau'!F54</f>
        <v>SCORE:</v>
      </c>
      <c r="H184" s="87"/>
      <c r="I184" s="11"/>
      <c r="J184" s="22" t="str">
        <f>'Medewerker Bedrijfsbureau'!I54</f>
        <v>SCORE:</v>
      </c>
      <c r="K184" s="87"/>
    </row>
    <row r="185" spans="1:11" ht="18" customHeight="1" x14ac:dyDescent="0.2">
      <c r="A185" s="94"/>
      <c r="B185" s="21" t="str">
        <f t="shared" si="20"/>
        <v>Projectleider IT</v>
      </c>
      <c r="C185" s="11"/>
      <c r="D185" s="22" t="str">
        <f>'Projectleider IT'!C54</f>
        <v>SCORE:</v>
      </c>
      <c r="E185" s="87"/>
      <c r="F185" s="11"/>
      <c r="G185" s="22" t="str">
        <f>'Projectleider IT'!F54</f>
        <v>SCORE:</v>
      </c>
      <c r="H185" s="87"/>
      <c r="I185" s="11"/>
      <c r="J185" s="22" t="str">
        <f>'Projectleider IT'!I54</f>
        <v>SCORE:</v>
      </c>
      <c r="K185" s="87"/>
    </row>
    <row r="186" spans="1:11" ht="20" customHeight="1" x14ac:dyDescent="0.2">
      <c r="A186" s="91" t="s">
        <v>1</v>
      </c>
      <c r="B186" s="92"/>
      <c r="C186" s="12"/>
      <c r="D186" s="23" t="s">
        <v>35</v>
      </c>
      <c r="E186" s="87"/>
      <c r="F186" s="12"/>
      <c r="G186" s="23" t="s">
        <v>35</v>
      </c>
      <c r="H186" s="87"/>
      <c r="I186" s="12"/>
      <c r="J186" s="23" t="s">
        <v>35</v>
      </c>
      <c r="K186" s="87"/>
    </row>
    <row r="187" spans="1:11" ht="20" customHeight="1" x14ac:dyDescent="0.2">
      <c r="A187" s="89"/>
      <c r="B187" s="90"/>
      <c r="C187" s="13"/>
      <c r="D187" s="24" t="str">
        <f>IF(D186="Uitmuntend","€ 7.800",IF(D186="Goed","€ 6.240",IF(D186="Voldoende","€ 0",IF(D186="Matig","- € 18.720",IF(D186="Onvoldoende","KO"," ")))))</f>
        <v xml:space="preserve"> </v>
      </c>
      <c r="E187" s="47"/>
      <c r="F187" s="13"/>
      <c r="G187" s="24" t="str">
        <f>IF(G186="Uitmuntend","€ 7.800",IF(G186="Goed","€ 6.240",IF(G186="Voldoende","€ 0",IF(G186="Matig","- € 18.720",IF(G186="Onvoldoende","KO"," ")))))</f>
        <v xml:space="preserve"> </v>
      </c>
      <c r="H187" s="47"/>
      <c r="I187" s="13"/>
      <c r="J187" s="24" t="str">
        <f>IF(J186="Uitmuntend","€ 7.800",IF(J186="Goed","€ 6.240",IF(J186="Voldoende","€ 0",IF(J186="Matig","- € 18.720",IF(J186="Onvoldoende","KO"," ")))))</f>
        <v xml:space="preserve"> </v>
      </c>
      <c r="K187" s="47"/>
    </row>
    <row r="188" spans="1:11" ht="29" customHeight="1" x14ac:dyDescent="0.2">
      <c r="A188" s="95" t="str">
        <f>'Beoordelen kwaliteit'!A144</f>
        <v>Scenario 10: Verwerking BAG-import (basisregistratie adressen en gebouwen) bestaande uit BAG Extract Xml-bestanden.</v>
      </c>
      <c r="B188" s="96"/>
      <c r="C188" s="10"/>
      <c r="D188" s="55"/>
      <c r="E188" s="56"/>
      <c r="F188" s="10"/>
      <c r="G188" s="55"/>
      <c r="H188" s="56"/>
      <c r="I188" s="10"/>
      <c r="J188" s="55"/>
      <c r="K188" s="56"/>
    </row>
    <row r="189" spans="1:11" ht="18" customHeight="1" x14ac:dyDescent="0.2">
      <c r="A189" s="93" t="str">
        <f>'Beoordelen kwaliteit'!A145</f>
        <v>Sub 1</v>
      </c>
      <c r="B189" s="21" t="str">
        <f t="shared" ref="B189:B194" si="21">B172</f>
        <v>Directielid Bedrijfsvoering</v>
      </c>
      <c r="C189" s="11"/>
      <c r="D189" s="22" t="str">
        <f>'Directielid Bedrijfsvoering'!C57</f>
        <v>SCORE:</v>
      </c>
      <c r="E189" s="86" t="s">
        <v>8</v>
      </c>
      <c r="F189" s="11"/>
      <c r="G189" s="22" t="str">
        <f>'Directielid Bedrijfsvoering'!F57</f>
        <v>SCORE:</v>
      </c>
      <c r="H189" s="86" t="s">
        <v>8</v>
      </c>
      <c r="I189" s="11"/>
      <c r="J189" s="22" t="str">
        <f>'Directielid Bedrijfsvoering'!I57</f>
        <v>SCORE:</v>
      </c>
      <c r="K189" s="86" t="s">
        <v>8</v>
      </c>
    </row>
    <row r="190" spans="1:11" ht="18" customHeight="1" x14ac:dyDescent="0.2">
      <c r="A190" s="94"/>
      <c r="B190" s="21" t="str">
        <f t="shared" si="21"/>
        <v>Teamleider KCC</v>
      </c>
      <c r="C190" s="11"/>
      <c r="D190" s="22" t="str">
        <f>'Teamleider KCC'!C57</f>
        <v>SCORE:</v>
      </c>
      <c r="E190" s="87"/>
      <c r="F190" s="11"/>
      <c r="G190" s="22" t="str">
        <f>'Teamleider KCC'!F57</f>
        <v>SCORE:</v>
      </c>
      <c r="H190" s="87"/>
      <c r="I190" s="11"/>
      <c r="J190" s="22" t="str">
        <f>'Teamleider KCC'!I57</f>
        <v>SCORE:</v>
      </c>
      <c r="K190" s="87"/>
    </row>
    <row r="191" spans="1:11" ht="18" customHeight="1" x14ac:dyDescent="0.2">
      <c r="A191" s="94"/>
      <c r="B191" s="21" t="str">
        <f t="shared" si="21"/>
        <v>Teamleider Bedrijfsbureau</v>
      </c>
      <c r="C191" s="11"/>
      <c r="D191" s="22" t="str">
        <f>'Teamleider Bedrijfsbureau'!C57</f>
        <v>SCORE:</v>
      </c>
      <c r="E191" s="87"/>
      <c r="F191" s="11"/>
      <c r="G191" s="22" t="str">
        <f>'Teamleider Bedrijfsbureau'!F57</f>
        <v>SCORE:</v>
      </c>
      <c r="H191" s="87"/>
      <c r="I191" s="11"/>
      <c r="J191" s="22" t="str">
        <f>'Teamleider Bedrijfsbureau'!I57</f>
        <v>SCORE:</v>
      </c>
      <c r="K191" s="87"/>
    </row>
    <row r="192" spans="1:11" ht="18" customHeight="1" x14ac:dyDescent="0.2">
      <c r="A192" s="94"/>
      <c r="B192" s="21" t="str">
        <f t="shared" si="21"/>
        <v>Manager IT</v>
      </c>
      <c r="C192" s="11"/>
      <c r="D192" s="22" t="str">
        <f>'Manager IT'!C57</f>
        <v>SCORE:</v>
      </c>
      <c r="E192" s="87"/>
      <c r="F192" s="11"/>
      <c r="G192" s="22" t="str">
        <f>'Manager IT'!F57</f>
        <v>SCORE:</v>
      </c>
      <c r="H192" s="87"/>
      <c r="I192" s="11"/>
      <c r="J192" s="22" t="str">
        <f>'Manager IT'!I57</f>
        <v>SCORE:</v>
      </c>
      <c r="K192" s="87"/>
    </row>
    <row r="193" spans="1:11" ht="18" customHeight="1" x14ac:dyDescent="0.2">
      <c r="A193" s="94"/>
      <c r="B193" s="21" t="str">
        <f t="shared" si="21"/>
        <v>Medewerker Bedrijfsbureau</v>
      </c>
      <c r="C193" s="11"/>
      <c r="D193" s="22" t="str">
        <f>'Medewerker Bedrijfsbureau'!C57</f>
        <v>SCORE:</v>
      </c>
      <c r="E193" s="87"/>
      <c r="F193" s="11"/>
      <c r="G193" s="22" t="str">
        <f>'Medewerker Bedrijfsbureau'!F57</f>
        <v>SCORE:</v>
      </c>
      <c r="H193" s="87"/>
      <c r="I193" s="11"/>
      <c r="J193" s="22" t="str">
        <f>'Medewerker Bedrijfsbureau'!I57</f>
        <v>SCORE:</v>
      </c>
      <c r="K193" s="87"/>
    </row>
    <row r="194" spans="1:11" ht="18" customHeight="1" x14ac:dyDescent="0.2">
      <c r="A194" s="94"/>
      <c r="B194" s="21" t="str">
        <f t="shared" si="21"/>
        <v>Projectleider IT</v>
      </c>
      <c r="C194" s="11"/>
      <c r="D194" s="22" t="str">
        <f>'Projectleider IT'!C57</f>
        <v>SCORE:</v>
      </c>
      <c r="E194" s="87"/>
      <c r="F194" s="11"/>
      <c r="G194" s="22" t="str">
        <f>'Projectleider IT'!F57</f>
        <v>SCORE:</v>
      </c>
      <c r="H194" s="87"/>
      <c r="I194" s="11"/>
      <c r="J194" s="22" t="str">
        <f>'Projectleider IT'!I57</f>
        <v>SCORE:</v>
      </c>
      <c r="K194" s="87"/>
    </row>
    <row r="195" spans="1:11" ht="20" customHeight="1" x14ac:dyDescent="0.2">
      <c r="A195" s="91" t="s">
        <v>1</v>
      </c>
      <c r="B195" s="92"/>
      <c r="C195" s="12"/>
      <c r="D195" s="23" t="s">
        <v>35</v>
      </c>
      <c r="E195" s="87"/>
      <c r="F195" s="12"/>
      <c r="G195" s="23" t="s">
        <v>35</v>
      </c>
      <c r="H195" s="87"/>
      <c r="I195" s="12"/>
      <c r="J195" s="23" t="s">
        <v>35</v>
      </c>
      <c r="K195" s="87"/>
    </row>
    <row r="196" spans="1:11" ht="20" customHeight="1" x14ac:dyDescent="0.2">
      <c r="A196" s="89"/>
      <c r="B196" s="90"/>
      <c r="C196" s="13"/>
      <c r="D196" s="24" t="str">
        <f>IF(D195="Uitmuntend","€ 7.800",IF(D195="Goed","€ 6.240",IF(D195="Voldoende","€ 0",IF(D195="Matig","- € 18.720",IF(D195="Onvoldoende","KO"," ")))))</f>
        <v xml:space="preserve"> </v>
      </c>
      <c r="E196" s="88"/>
      <c r="F196" s="13"/>
      <c r="G196" s="24" t="str">
        <f>IF(G195="Uitmuntend","€ 7.800",IF(G195="Goed","€ 6.240",IF(G195="Voldoende","€ 0",IF(G195="Matig","- € 18.720",IF(G195="Onvoldoende","KO"," ")))))</f>
        <v xml:space="preserve"> </v>
      </c>
      <c r="H196" s="88"/>
      <c r="I196" s="13"/>
      <c r="J196" s="24" t="str">
        <f>IF(J195="Uitmuntend","€ 7.800",IF(J195="Goed","€ 6.240",IF(J195="Voldoende","€ 0",IF(J195="Matig","- € 18.720",IF(J195="Onvoldoende","KO"," ")))))</f>
        <v xml:space="preserve"> </v>
      </c>
      <c r="K196" s="88"/>
    </row>
    <row r="197" spans="1:11" ht="18" customHeight="1" x14ac:dyDescent="0.2">
      <c r="A197" s="93" t="str">
        <f>'Beoordelen kwaliteit'!A151</f>
        <v>Sub 2</v>
      </c>
      <c r="B197" s="21" t="str">
        <f>B172</f>
        <v>Directielid Bedrijfsvoering</v>
      </c>
      <c r="C197" s="11"/>
      <c r="D197" s="22" t="str">
        <f>'Directielid Bedrijfsvoering'!C59</f>
        <v>SCORE:</v>
      </c>
      <c r="E197" s="86" t="s">
        <v>8</v>
      </c>
      <c r="F197" s="11"/>
      <c r="G197" s="22" t="str">
        <f>'Directielid Bedrijfsvoering'!F59</f>
        <v>SCORE:</v>
      </c>
      <c r="H197" s="86" t="s">
        <v>8</v>
      </c>
      <c r="I197" s="11"/>
      <c r="J197" s="22" t="str">
        <f>'Directielid Bedrijfsvoering'!I59</f>
        <v>SCORE:</v>
      </c>
      <c r="K197" s="86" t="s">
        <v>8</v>
      </c>
    </row>
    <row r="198" spans="1:11" ht="18" customHeight="1" x14ac:dyDescent="0.2">
      <c r="A198" s="94"/>
      <c r="B198" s="21" t="str">
        <f t="shared" ref="B198:B202" si="22">B173</f>
        <v>Teamleider KCC</v>
      </c>
      <c r="C198" s="11"/>
      <c r="D198" s="22" t="str">
        <f>'Teamleider KCC'!C59</f>
        <v>SCORE:</v>
      </c>
      <c r="E198" s="87"/>
      <c r="F198" s="11"/>
      <c r="G198" s="22" t="str">
        <f>'Teamleider KCC'!F59</f>
        <v>SCORE:</v>
      </c>
      <c r="H198" s="87"/>
      <c r="I198" s="11"/>
      <c r="J198" s="22" t="str">
        <f>'Teamleider KCC'!I59</f>
        <v>SCORE:</v>
      </c>
      <c r="K198" s="87"/>
    </row>
    <row r="199" spans="1:11" ht="18" customHeight="1" x14ac:dyDescent="0.2">
      <c r="A199" s="94"/>
      <c r="B199" s="21" t="str">
        <f t="shared" si="22"/>
        <v>Teamleider Bedrijfsbureau</v>
      </c>
      <c r="C199" s="11"/>
      <c r="D199" s="22" t="str">
        <f>'Teamleider Bedrijfsbureau'!C59</f>
        <v>SCORE:</v>
      </c>
      <c r="E199" s="87"/>
      <c r="F199" s="11"/>
      <c r="G199" s="22" t="str">
        <f>'Teamleider Bedrijfsbureau'!F59</f>
        <v>SCORE:</v>
      </c>
      <c r="H199" s="87"/>
      <c r="I199" s="11"/>
      <c r="J199" s="22" t="str">
        <f>'Teamleider Bedrijfsbureau'!I59</f>
        <v>SCORE:</v>
      </c>
      <c r="K199" s="87"/>
    </row>
    <row r="200" spans="1:11" ht="18" customHeight="1" x14ac:dyDescent="0.2">
      <c r="A200" s="94"/>
      <c r="B200" s="21" t="str">
        <f t="shared" si="22"/>
        <v>Manager IT</v>
      </c>
      <c r="C200" s="11"/>
      <c r="D200" s="22" t="str">
        <f>'Manager IT'!C59</f>
        <v>SCORE:</v>
      </c>
      <c r="E200" s="87"/>
      <c r="F200" s="11"/>
      <c r="G200" s="22" t="str">
        <f>'Manager IT'!F59</f>
        <v>SCORE:</v>
      </c>
      <c r="H200" s="87"/>
      <c r="I200" s="11"/>
      <c r="J200" s="22" t="str">
        <f>'Manager IT'!I59</f>
        <v>SCORE:</v>
      </c>
      <c r="K200" s="87"/>
    </row>
    <row r="201" spans="1:11" ht="18" customHeight="1" x14ac:dyDescent="0.2">
      <c r="A201" s="94"/>
      <c r="B201" s="21" t="str">
        <f t="shared" si="22"/>
        <v>Medewerker Bedrijfsbureau</v>
      </c>
      <c r="C201" s="11"/>
      <c r="D201" s="22" t="str">
        <f>'Medewerker Bedrijfsbureau'!C59</f>
        <v>SCORE:</v>
      </c>
      <c r="E201" s="87"/>
      <c r="F201" s="11"/>
      <c r="G201" s="22" t="str">
        <f>'Medewerker Bedrijfsbureau'!F59</f>
        <v>SCORE:</v>
      </c>
      <c r="H201" s="87"/>
      <c r="I201" s="11"/>
      <c r="J201" s="22" t="str">
        <f>'Medewerker Bedrijfsbureau'!I59</f>
        <v>SCORE:</v>
      </c>
      <c r="K201" s="87"/>
    </row>
    <row r="202" spans="1:11" ht="18" customHeight="1" x14ac:dyDescent="0.2">
      <c r="A202" s="94"/>
      <c r="B202" s="21" t="str">
        <f t="shared" si="22"/>
        <v>Projectleider IT</v>
      </c>
      <c r="C202" s="11"/>
      <c r="D202" s="22" t="str">
        <f>'Projectleider IT'!C59</f>
        <v>SCORE:</v>
      </c>
      <c r="E202" s="87"/>
      <c r="F202" s="11"/>
      <c r="G202" s="22" t="str">
        <f>'Projectleider IT'!F59</f>
        <v>SCORE:</v>
      </c>
      <c r="H202" s="87"/>
      <c r="I202" s="11"/>
      <c r="J202" s="22" t="str">
        <f>'Projectleider IT'!I59</f>
        <v>SCORE:</v>
      </c>
      <c r="K202" s="87"/>
    </row>
    <row r="203" spans="1:11" ht="20" customHeight="1" x14ac:dyDescent="0.2">
      <c r="A203" s="91" t="s">
        <v>1</v>
      </c>
      <c r="B203" s="92"/>
      <c r="C203" s="12"/>
      <c r="D203" s="23" t="s">
        <v>35</v>
      </c>
      <c r="E203" s="87"/>
      <c r="F203" s="12"/>
      <c r="G203" s="23" t="s">
        <v>35</v>
      </c>
      <c r="H203" s="87"/>
      <c r="I203" s="12"/>
      <c r="J203" s="23" t="s">
        <v>35</v>
      </c>
      <c r="K203" s="87"/>
    </row>
    <row r="204" spans="1:11" ht="20" customHeight="1" x14ac:dyDescent="0.2">
      <c r="A204" s="89"/>
      <c r="B204" s="90"/>
      <c r="C204" s="13"/>
      <c r="D204" s="24" t="str">
        <f>IF(D203="Uitmuntend","€ 5.200",IF(D203="Goed","€ 4.160",IF(D203="Voldoende","€ 0",IF(D203="Matig","- € 12.480",IF(D203="Onvoldoende","KO"," ")))))</f>
        <v xml:space="preserve"> </v>
      </c>
      <c r="E204" s="47"/>
      <c r="F204" s="13"/>
      <c r="G204" s="24" t="str">
        <f>IF(G203="Uitmuntend","€ 5.200",IF(G203="Goed","€ 4.160",IF(G203="Voldoende","€ 0",IF(G203="Matig","- € 12.480",IF(G203="Onvoldoende","KO"," ")))))</f>
        <v xml:space="preserve"> </v>
      </c>
      <c r="H204" s="47"/>
      <c r="I204" s="13"/>
      <c r="J204" s="24" t="str">
        <f>IF(J203="Uitmuntend","€ 5.200",IF(J203="Goed","€ 4.160",IF(J203="Voldoende","€ 0",IF(J203="Matig","- € 12.480",IF(J203="Onvoldoende","KO"," ")))))</f>
        <v xml:space="preserve"> </v>
      </c>
      <c r="K204" s="47"/>
    </row>
    <row r="205" spans="1:11" ht="29" customHeight="1" x14ac:dyDescent="0.2">
      <c r="A205" s="95" t="str">
        <f>'Beoordelen kwaliteit'!A157</f>
        <v>Scenario 11: Afvalinzameling appartementencomplex met inpandige container(s).</v>
      </c>
      <c r="B205" s="96"/>
      <c r="C205" s="10"/>
      <c r="D205" s="55"/>
      <c r="E205" s="56"/>
      <c r="F205" s="10"/>
      <c r="G205" s="55"/>
      <c r="H205" s="56"/>
      <c r="I205" s="10"/>
      <c r="J205" s="55"/>
      <c r="K205" s="56"/>
    </row>
    <row r="206" spans="1:11" ht="18" customHeight="1" x14ac:dyDescent="0.2">
      <c r="A206" s="93" t="str">
        <f>'Beoordelen kwaliteit'!A158</f>
        <v>Sub 1</v>
      </c>
      <c r="B206" s="21" t="str">
        <f t="shared" ref="B206:B211" si="23">B189</f>
        <v>Directielid Bedrijfsvoering</v>
      </c>
      <c r="C206" s="11"/>
      <c r="D206" s="22" t="str">
        <f>'Directielid Bedrijfsvoering'!C62</f>
        <v>SCORE:</v>
      </c>
      <c r="E206" s="86" t="s">
        <v>8</v>
      </c>
      <c r="F206" s="11"/>
      <c r="G206" s="22" t="str">
        <f>'Directielid Bedrijfsvoering'!F62</f>
        <v>SCORE:</v>
      </c>
      <c r="H206" s="86" t="s">
        <v>8</v>
      </c>
      <c r="I206" s="11"/>
      <c r="J206" s="22" t="str">
        <f>'Directielid Bedrijfsvoering'!I62</f>
        <v>SCORE:</v>
      </c>
      <c r="K206" s="86" t="s">
        <v>8</v>
      </c>
    </row>
    <row r="207" spans="1:11" ht="18" customHeight="1" x14ac:dyDescent="0.2">
      <c r="A207" s="94"/>
      <c r="B207" s="21" t="str">
        <f t="shared" si="23"/>
        <v>Teamleider KCC</v>
      </c>
      <c r="C207" s="11"/>
      <c r="D207" s="22" t="str">
        <f>'Teamleider KCC'!C62</f>
        <v>SCORE:</v>
      </c>
      <c r="E207" s="87"/>
      <c r="F207" s="11"/>
      <c r="G207" s="22" t="str">
        <f>'Teamleider KCC'!F62</f>
        <v>SCORE:</v>
      </c>
      <c r="H207" s="87"/>
      <c r="I207" s="11"/>
      <c r="J207" s="22" t="str">
        <f>'Teamleider KCC'!I62</f>
        <v>SCORE:</v>
      </c>
      <c r="K207" s="87"/>
    </row>
    <row r="208" spans="1:11" ht="18" customHeight="1" x14ac:dyDescent="0.2">
      <c r="A208" s="94"/>
      <c r="B208" s="21" t="str">
        <f t="shared" si="23"/>
        <v>Teamleider Bedrijfsbureau</v>
      </c>
      <c r="C208" s="11"/>
      <c r="D208" s="22" t="str">
        <f>'Teamleider Bedrijfsbureau'!C62</f>
        <v>SCORE:</v>
      </c>
      <c r="E208" s="87"/>
      <c r="F208" s="11"/>
      <c r="G208" s="22" t="str">
        <f>'Teamleider Bedrijfsbureau'!F62</f>
        <v>SCORE:</v>
      </c>
      <c r="H208" s="87"/>
      <c r="I208" s="11"/>
      <c r="J208" s="22" t="str">
        <f>'Teamleider Bedrijfsbureau'!I62</f>
        <v>SCORE:</v>
      </c>
      <c r="K208" s="87"/>
    </row>
    <row r="209" spans="1:11" ht="18" customHeight="1" x14ac:dyDescent="0.2">
      <c r="A209" s="94"/>
      <c r="B209" s="21" t="str">
        <f t="shared" si="23"/>
        <v>Manager IT</v>
      </c>
      <c r="C209" s="11"/>
      <c r="D209" s="22" t="str">
        <f>'Manager IT'!C62</f>
        <v>SCORE:</v>
      </c>
      <c r="E209" s="87"/>
      <c r="F209" s="11"/>
      <c r="G209" s="22" t="str">
        <f>'Manager IT'!F62</f>
        <v>SCORE:</v>
      </c>
      <c r="H209" s="87"/>
      <c r="I209" s="11"/>
      <c r="J209" s="22" t="str">
        <f>'Manager IT'!I62</f>
        <v>SCORE:</v>
      </c>
      <c r="K209" s="87"/>
    </row>
    <row r="210" spans="1:11" ht="18" customHeight="1" x14ac:dyDescent="0.2">
      <c r="A210" s="94"/>
      <c r="B210" s="21" t="str">
        <f t="shared" si="23"/>
        <v>Medewerker Bedrijfsbureau</v>
      </c>
      <c r="C210" s="11"/>
      <c r="D210" s="22" t="str">
        <f>'Medewerker Bedrijfsbureau'!C62</f>
        <v>SCORE:</v>
      </c>
      <c r="E210" s="87"/>
      <c r="F210" s="11"/>
      <c r="G210" s="22" t="str">
        <f>'Medewerker Bedrijfsbureau'!F62</f>
        <v>SCORE:</v>
      </c>
      <c r="H210" s="87"/>
      <c r="I210" s="11"/>
      <c r="J210" s="22" t="str">
        <f>'Medewerker Bedrijfsbureau'!I62</f>
        <v>SCORE:</v>
      </c>
      <c r="K210" s="87"/>
    </row>
    <row r="211" spans="1:11" ht="18" customHeight="1" x14ac:dyDescent="0.2">
      <c r="A211" s="94"/>
      <c r="B211" s="21" t="str">
        <f t="shared" si="23"/>
        <v>Projectleider IT</v>
      </c>
      <c r="C211" s="11"/>
      <c r="D211" s="22" t="str">
        <f>'Projectleider IT'!C62</f>
        <v>SCORE:</v>
      </c>
      <c r="E211" s="87"/>
      <c r="F211" s="11"/>
      <c r="G211" s="22" t="str">
        <f>'Projectleider IT'!F62</f>
        <v>SCORE:</v>
      </c>
      <c r="H211" s="87"/>
      <c r="I211" s="11"/>
      <c r="J211" s="22" t="str">
        <f>'Projectleider IT'!I62</f>
        <v>SCORE:</v>
      </c>
      <c r="K211" s="87"/>
    </row>
    <row r="212" spans="1:11" ht="20" customHeight="1" x14ac:dyDescent="0.2">
      <c r="A212" s="91" t="s">
        <v>1</v>
      </c>
      <c r="B212" s="92"/>
      <c r="C212" s="12"/>
      <c r="D212" s="23" t="s">
        <v>35</v>
      </c>
      <c r="E212" s="87"/>
      <c r="F212" s="12"/>
      <c r="G212" s="23" t="s">
        <v>35</v>
      </c>
      <c r="H212" s="87"/>
      <c r="I212" s="12"/>
      <c r="J212" s="23" t="s">
        <v>35</v>
      </c>
      <c r="K212" s="87"/>
    </row>
    <row r="213" spans="1:11" ht="20" customHeight="1" x14ac:dyDescent="0.2">
      <c r="A213" s="89"/>
      <c r="B213" s="90"/>
      <c r="C213" s="13"/>
      <c r="D213" s="24" t="str">
        <f>IF(D212="Uitmuntend","€ 7.800",IF(D212="Goed","€ 6.240",IF(D212="Voldoende","€ 0",IF(D212="Matig","- € 6.240",IF(D212="Onvoldoende","- € 23.400"," ")))))</f>
        <v xml:space="preserve"> </v>
      </c>
      <c r="E213" s="88"/>
      <c r="F213" s="13"/>
      <c r="G213" s="24" t="str">
        <f>IF(G212="Uitmuntend","€ 7.800",IF(G212="Goed","€ 6.240",IF(G212="Voldoende","€ 0",IF(G212="Matig","- € 6.240",IF(G212="Onvoldoende","- € 23.400"," ")))))</f>
        <v xml:space="preserve"> </v>
      </c>
      <c r="H213" s="88"/>
      <c r="I213" s="13"/>
      <c r="J213" s="24" t="str">
        <f>IF(J212="Uitmuntend","€ 7.800",IF(J212="Goed","€ 6.240",IF(J212="Voldoende","€ 0",IF(J212="Matig","- € 6.240",IF(J212="Onvoldoende","- € 23.400"," ")))))</f>
        <v xml:space="preserve"> </v>
      </c>
      <c r="K213" s="88"/>
    </row>
    <row r="214" spans="1:11" s="8" customFormat="1" ht="28" customHeight="1" x14ac:dyDescent="0.2">
      <c r="A214" s="99" t="s">
        <v>22</v>
      </c>
      <c r="B214" s="100"/>
      <c r="C214" s="14"/>
      <c r="D214" s="44" t="e">
        <f>D11+D19+D28+D36+D44+D53+D61+D69+D78+D86+D95+D103+D111+D119+D128+D136+D144+D152+D161+D170+D179+D187+D196+D204+D213</f>
        <v>#VALUE!</v>
      </c>
      <c r="E214" s="25"/>
      <c r="F214" s="14"/>
      <c r="G214" s="44" t="e">
        <f>G11+G19+G28+G36+G44+G53+G61+G69+G78+G86+G95+G103+G111+G119+G128+G136+G144+G152+G161+G170+G179+G187+G196+G204+G213</f>
        <v>#VALUE!</v>
      </c>
      <c r="H214" s="25"/>
      <c r="I214" s="14"/>
      <c r="J214" s="44" t="e">
        <f>J11+J19+J28+J36+J44+J53+J61+J69+J78+J86+J95+J103+J111+J119+J128+J136+J144+J152+J161+J170+J179+J187+J196+J204+J213</f>
        <v>#VALUE!</v>
      </c>
      <c r="K214" s="25"/>
    </row>
  </sheetData>
  <sheetProtection algorithmName="SHA-512" hashValue="5dteqRYgNVfxNc2zn9sR9MYY74kEQQjod3EP74MRtvyagin4LtJGWV6ZuhWu7F75zRUdD1f3HlTsfD0kxFYvvw==" saltValue="M+EqVgx58cGySZ668E/7dw==" spinCount="100000" sheet="1" objects="1" scenarios="1"/>
  <mergeCells count="164">
    <mergeCell ref="K206:K213"/>
    <mergeCell ref="A212:B212"/>
    <mergeCell ref="A213:B213"/>
    <mergeCell ref="A214:B214"/>
    <mergeCell ref="A1:H1"/>
    <mergeCell ref="K4:K11"/>
    <mergeCell ref="K12:K18"/>
    <mergeCell ref="A2:B2"/>
    <mergeCell ref="A28:B28"/>
    <mergeCell ref="H21:H28"/>
    <mergeCell ref="E4:E11"/>
    <mergeCell ref="E12:E18"/>
    <mergeCell ref="A36:B36"/>
    <mergeCell ref="A43:B43"/>
    <mergeCell ref="A44:B44"/>
    <mergeCell ref="A37:A42"/>
    <mergeCell ref="E37:E43"/>
    <mergeCell ref="K37:K43"/>
    <mergeCell ref="A62:A67"/>
    <mergeCell ref="E62:E68"/>
    <mergeCell ref="H62:H68"/>
    <mergeCell ref="K62:K68"/>
    <mergeCell ref="A68:B68"/>
    <mergeCell ref="A205:B205"/>
    <mergeCell ref="A206:A211"/>
    <mergeCell ref="E206:E213"/>
    <mergeCell ref="K21:K28"/>
    <mergeCell ref="A27:B27"/>
    <mergeCell ref="A29:A34"/>
    <mergeCell ref="E29:E35"/>
    <mergeCell ref="K29:K35"/>
    <mergeCell ref="A35:B35"/>
    <mergeCell ref="A61:B61"/>
    <mergeCell ref="A70:B70"/>
    <mergeCell ref="A71:A76"/>
    <mergeCell ref="E71:E78"/>
    <mergeCell ref="A54:A59"/>
    <mergeCell ref="E54:E60"/>
    <mergeCell ref="A60:B60"/>
    <mergeCell ref="A45:B45"/>
    <mergeCell ref="A46:A51"/>
    <mergeCell ref="E46:E53"/>
    <mergeCell ref="A52:B52"/>
    <mergeCell ref="A53:B53"/>
    <mergeCell ref="A86:B86"/>
    <mergeCell ref="A87:B87"/>
    <mergeCell ref="H206:H213"/>
    <mergeCell ref="K71:K78"/>
    <mergeCell ref="A77:B77"/>
    <mergeCell ref="A78:B78"/>
    <mergeCell ref="A79:A84"/>
    <mergeCell ref="E79:E85"/>
    <mergeCell ref="K79:K85"/>
    <mergeCell ref="A85:B85"/>
    <mergeCell ref="A3:B3"/>
    <mergeCell ref="A20:B20"/>
    <mergeCell ref="A21:A26"/>
    <mergeCell ref="E21:E28"/>
    <mergeCell ref="A19:B19"/>
    <mergeCell ref="A4:A9"/>
    <mergeCell ref="A12:A17"/>
    <mergeCell ref="A10:B10"/>
    <mergeCell ref="A18:B18"/>
    <mergeCell ref="A11:B11"/>
    <mergeCell ref="A69:B69"/>
    <mergeCell ref="A112:A117"/>
    <mergeCell ref="E112:E118"/>
    <mergeCell ref="A118:B118"/>
    <mergeCell ref="A103:B103"/>
    <mergeCell ref="A104:A109"/>
    <mergeCell ref="E104:E111"/>
    <mergeCell ref="A110:B110"/>
    <mergeCell ref="A111:B111"/>
    <mergeCell ref="K88:K95"/>
    <mergeCell ref="A94:B94"/>
    <mergeCell ref="A95:B95"/>
    <mergeCell ref="A96:A101"/>
    <mergeCell ref="E96:E102"/>
    <mergeCell ref="K96:K102"/>
    <mergeCell ref="A102:B102"/>
    <mergeCell ref="A88:A93"/>
    <mergeCell ref="E88:E95"/>
    <mergeCell ref="K121:K128"/>
    <mergeCell ref="A127:B127"/>
    <mergeCell ref="A128:B128"/>
    <mergeCell ref="A129:A134"/>
    <mergeCell ref="E129:E135"/>
    <mergeCell ref="K129:K135"/>
    <mergeCell ref="A135:B135"/>
    <mergeCell ref="A119:B119"/>
    <mergeCell ref="A120:B120"/>
    <mergeCell ref="A121:A126"/>
    <mergeCell ref="E121:E128"/>
    <mergeCell ref="A152:B152"/>
    <mergeCell ref="A153:B153"/>
    <mergeCell ref="A154:A159"/>
    <mergeCell ref="E154:E161"/>
    <mergeCell ref="A145:A150"/>
    <mergeCell ref="E145:E151"/>
    <mergeCell ref="A151:B151"/>
    <mergeCell ref="H145:H151"/>
    <mergeCell ref="A136:B136"/>
    <mergeCell ref="A137:A142"/>
    <mergeCell ref="E137:E144"/>
    <mergeCell ref="A143:B143"/>
    <mergeCell ref="A144:B144"/>
    <mergeCell ref="K154:K161"/>
    <mergeCell ref="A160:B160"/>
    <mergeCell ref="A161:B161"/>
    <mergeCell ref="A162:B162"/>
    <mergeCell ref="A163:A168"/>
    <mergeCell ref="E163:E170"/>
    <mergeCell ref="K163:K170"/>
    <mergeCell ref="A169:B169"/>
    <mergeCell ref="A170:B170"/>
    <mergeCell ref="H154:H161"/>
    <mergeCell ref="H163:H170"/>
    <mergeCell ref="A187:B187"/>
    <mergeCell ref="A188:B188"/>
    <mergeCell ref="A189:A194"/>
    <mergeCell ref="E189:E196"/>
    <mergeCell ref="A180:A185"/>
    <mergeCell ref="E180:E186"/>
    <mergeCell ref="A186:B186"/>
    <mergeCell ref="H180:H186"/>
    <mergeCell ref="A171:B171"/>
    <mergeCell ref="A172:A177"/>
    <mergeCell ref="E172:E179"/>
    <mergeCell ref="A178:B178"/>
    <mergeCell ref="A179:B179"/>
    <mergeCell ref="H172:H179"/>
    <mergeCell ref="H4:H11"/>
    <mergeCell ref="H12:H18"/>
    <mergeCell ref="H29:H35"/>
    <mergeCell ref="H37:H43"/>
    <mergeCell ref="H46:H53"/>
    <mergeCell ref="H54:H60"/>
    <mergeCell ref="H71:H78"/>
    <mergeCell ref="H79:H85"/>
    <mergeCell ref="H88:H95"/>
    <mergeCell ref="K145:K151"/>
    <mergeCell ref="K172:K179"/>
    <mergeCell ref="K180:K186"/>
    <mergeCell ref="K46:K53"/>
    <mergeCell ref="K54:K60"/>
    <mergeCell ref="K104:K111"/>
    <mergeCell ref="K112:K118"/>
    <mergeCell ref="K137:K144"/>
    <mergeCell ref="A204:B204"/>
    <mergeCell ref="H96:H102"/>
    <mergeCell ref="H104:H111"/>
    <mergeCell ref="H112:H118"/>
    <mergeCell ref="H121:H128"/>
    <mergeCell ref="H129:H135"/>
    <mergeCell ref="H137:H144"/>
    <mergeCell ref="K189:K196"/>
    <mergeCell ref="A195:B195"/>
    <mergeCell ref="A196:B196"/>
    <mergeCell ref="A197:A202"/>
    <mergeCell ref="E197:E203"/>
    <mergeCell ref="K197:K203"/>
    <mergeCell ref="A203:B203"/>
    <mergeCell ref="H189:H196"/>
    <mergeCell ref="H197:H203"/>
  </mergeCells>
  <phoneticPr fontId="17" type="noConversion"/>
  <dataValidations count="1">
    <dataValidation type="list" errorStyle="warning" allowBlank="1" showErrorMessage="1" sqref="D10 D27 D18 D35 D43 D52 D60 D77 D85 D94 D102 D110 D118 D127 D135 D143 D151 D160 D169 D178 D186 D195 D203 G10 G27 G18 G35 G43 G52 G60 G77 G85 G94 G102 G110 G118 G127 G135 G143 G151 G160 G169 G178 G186 G195 G203 J10 J27 J18 J35 J43 J52 J60 J77 J85 J94 J102 J110 J118 J127 J135 J143 J151 J160 J169 J178 J186 J195 J203 D68 G68 J68 D212 G212 J212" xr:uid="{00000000-0002-0000-0400-000000000000}">
      <formula1>SCORE</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F7E79-3900-ED40-AB00-2F8346F5CBF3}">
  <dimension ref="A1:G19"/>
  <sheetViews>
    <sheetView showGridLines="0" workbookViewId="0">
      <selection activeCell="E3" sqref="E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92" customHeight="1" x14ac:dyDescent="0.2">
      <c r="A1" s="46" t="s">
        <v>16</v>
      </c>
      <c r="B1" s="9"/>
      <c r="C1" s="30"/>
      <c r="D1" s="9"/>
      <c r="E1" s="30"/>
      <c r="F1" s="9"/>
      <c r="G1" s="30"/>
    </row>
    <row r="2" spans="1:7" ht="37" customHeight="1" x14ac:dyDescent="0.2">
      <c r="A2" s="31" t="s">
        <v>17</v>
      </c>
      <c r="B2" s="9"/>
      <c r="C2" s="32" t="s">
        <v>4</v>
      </c>
      <c r="D2" s="33"/>
      <c r="E2" s="32" t="s">
        <v>5</v>
      </c>
      <c r="F2" s="33"/>
      <c r="G2" s="32" t="s">
        <v>6</v>
      </c>
    </row>
    <row r="3" spans="1:7" ht="37" customHeight="1" x14ac:dyDescent="0.2">
      <c r="A3" s="34" t="s">
        <v>21</v>
      </c>
      <c r="B3" s="9"/>
      <c r="C3" s="59">
        <v>0</v>
      </c>
      <c r="D3" s="43"/>
      <c r="E3" s="59">
        <v>0</v>
      </c>
      <c r="F3" s="43"/>
      <c r="G3" s="59">
        <v>0</v>
      </c>
    </row>
    <row r="4" spans="1:7" s="2" customFormat="1" ht="37" customHeight="1" x14ac:dyDescent="0.2">
      <c r="A4" s="34" t="str">
        <f>'Beoordelen kwaliteit'!A2</f>
        <v>2. DEMONSTRATIE VAN DE GEBODEN APPLICATIE</v>
      </c>
      <c r="B4" s="9"/>
      <c r="C4" s="35" t="e">
        <f>Consensus!D214</f>
        <v>#VALUE!</v>
      </c>
      <c r="D4" s="33"/>
      <c r="E4" s="35" t="e">
        <f>Consensus!#REF!</f>
        <v>#REF!</v>
      </c>
      <c r="F4" s="33"/>
      <c r="G4" s="35" t="e">
        <f>Consensus!#REF!</f>
        <v>#REF!</v>
      </c>
    </row>
    <row r="5" spans="1:7" ht="37" customHeight="1" x14ac:dyDescent="0.2">
      <c r="A5" s="36" t="s">
        <v>18</v>
      </c>
      <c r="B5" s="9"/>
      <c r="C5" s="37" t="e">
        <f>C3+C4</f>
        <v>#VALUE!</v>
      </c>
      <c r="D5" s="33"/>
      <c r="E5" s="37" t="e">
        <f>E3+E4</f>
        <v>#REF!</v>
      </c>
      <c r="F5" s="33"/>
      <c r="G5" s="37" t="e">
        <f>G3+G4</f>
        <v>#REF!</v>
      </c>
    </row>
    <row r="6" spans="1:7" ht="24" customHeight="1" x14ac:dyDescent="0.2"/>
    <row r="7" spans="1:7" ht="38" customHeight="1" x14ac:dyDescent="0.2">
      <c r="A7" s="36" t="s">
        <v>19</v>
      </c>
      <c r="B7" s="9"/>
      <c r="C7" s="38">
        <v>0</v>
      </c>
      <c r="D7" s="33"/>
      <c r="E7" s="38">
        <v>0</v>
      </c>
      <c r="F7" s="33"/>
      <c r="G7" s="38">
        <v>0</v>
      </c>
    </row>
    <row r="8" spans="1:7" ht="26" customHeight="1" x14ac:dyDescent="0.2"/>
    <row r="9" spans="1:7" ht="42" customHeight="1" x14ac:dyDescent="0.2">
      <c r="A9" s="39" t="s">
        <v>20</v>
      </c>
      <c r="B9" s="9"/>
      <c r="C9" s="40" t="e">
        <f>C7-C5</f>
        <v>#VALUE!</v>
      </c>
      <c r="D9" s="41"/>
      <c r="E9" s="40" t="e">
        <f>E7-E5</f>
        <v>#REF!</v>
      </c>
      <c r="F9" s="41"/>
      <c r="G9" s="40" t="e">
        <f>G7-G5</f>
        <v>#REF!</v>
      </c>
    </row>
    <row r="16" spans="1:7" ht="16" x14ac:dyDescent="0.2">
      <c r="C16" s="42"/>
    </row>
    <row r="17" spans="3:3" ht="16" x14ac:dyDescent="0.2">
      <c r="C17" s="42"/>
    </row>
    <row r="18" spans="3:3" ht="16" x14ac:dyDescent="0.2">
      <c r="C18" s="42"/>
    </row>
    <row r="19" spans="3:3" ht="16" x14ac:dyDescent="0.2">
      <c r="C19" s="42"/>
    </row>
  </sheetData>
  <sheetProtection algorithmName="SHA-512" hashValue="l7UGjVhAeWDDpzy3KEPUsePQzPdpODQWyYZP7F80n1gkOFGupXJaVTxfoefLKfGpIUoOVW1vQjtbtWy7rapEDA==" saltValue="3Xjd2h5f6JF32xC9R6qhW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286A2-0E87-4F02-BB67-E41195814C9A}">
  <ds:schemaRefs>
    <ds:schemaRef ds:uri="http://www.w3.org/XML/1998/namespace"/>
    <ds:schemaRef ds:uri="http://purl.org/dc/terms/"/>
    <ds:schemaRef ds:uri="cdfd6af9-2027-427e-aee7-f2f3dc2ea940"/>
    <ds:schemaRef ds:uri="http://schemas.microsoft.com/office/2006/documentManagement/types"/>
    <ds:schemaRef ds:uri="04d4ff2e-cf62-40b0-a5cf-f8c6524922a9"/>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E8BC1DC4-BB13-4CF9-BEEE-EE3C64EC56C1}">
  <ds:schemaRefs>
    <ds:schemaRef ds:uri="http://schemas.microsoft.com/sharepoint/v3/contenttype/forms"/>
  </ds:schemaRefs>
</ds:datastoreItem>
</file>

<file path=customXml/itemProps3.xml><?xml version="1.0" encoding="utf-8"?>
<ds:datastoreItem xmlns:ds="http://schemas.openxmlformats.org/officeDocument/2006/customXml" ds:itemID="{FC297547-4755-46A8-AF88-EDC435176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kwaliteit</vt:lpstr>
      <vt:lpstr>Directielid Bedrijfsvoering</vt:lpstr>
      <vt:lpstr>Teamleider KCC</vt:lpstr>
      <vt:lpstr>Teamleider Bedrijfsbureau</vt:lpstr>
      <vt:lpstr>Manager IT</vt:lpstr>
      <vt:lpstr>Medewerker Bedrijfsbureau</vt:lpstr>
      <vt:lpstr>Projectleider IT</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2025-02-20T12:10:00Z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