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P:\cd\EA_Duurzame_Terreinverlichting_Steunpunten\04 Nota van Inlichtingen\Nota van Inlichtingen II\Herziene bijlagen\"/>
    </mc:Choice>
  </mc:AlternateContent>
  <xr:revisionPtr revIDLastSave="0" documentId="13_ncr:1_{609E2D0C-523C-424C-865C-1F85692CD89A}" xr6:coauthVersionLast="47" xr6:coauthVersionMax="47" xr10:uidLastSave="{00000000-0000-0000-0000-000000000000}"/>
  <bookViews>
    <workbookView xWindow="-120" yWindow="-120" windowWidth="28740" windowHeight="14535" tabRatio="947" xr2:uid="{00000000-000D-0000-FFFF-FFFF00000000}"/>
  </bookViews>
  <sheets>
    <sheet name="Totalen 3Z" sheetId="183" r:id="rId1"/>
    <sheet name="Tarievenblad" sheetId="181" r:id="rId2"/>
    <sheet name="Armatureninvulblad" sheetId="184" r:id="rId3"/>
    <sheet name="perceel 3Z" sheetId="182" r:id="rId4"/>
  </sheets>
  <definedNames>
    <definedName name="_xlnm.Print_Area" localSheetId="2">Armatureninvulblad!$A$1:$E$46</definedName>
    <definedName name="_xlnm.Print_Area" localSheetId="1">Tarievenblad!$A$1:$F$34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83" l="1"/>
  <c r="J9" i="183"/>
  <c r="J10" i="183"/>
  <c r="J11" i="183"/>
  <c r="J12" i="183"/>
  <c r="J13" i="183"/>
  <c r="J14" i="183"/>
  <c r="J15" i="183"/>
  <c r="J16" i="183"/>
  <c r="J17" i="183"/>
  <c r="J18" i="183"/>
  <c r="J19" i="183"/>
  <c r="J20" i="183"/>
  <c r="J21" i="183"/>
  <c r="J22" i="183"/>
  <c r="J23" i="183"/>
  <c r="J24" i="183"/>
  <c r="J25" i="183"/>
  <c r="R4" i="182"/>
  <c r="E4" i="182"/>
  <c r="Q78" i="182"/>
  <c r="Q74" i="182"/>
  <c r="Q70" i="182"/>
  <c r="Q66" i="182"/>
  <c r="Q58" i="182"/>
  <c r="Q54" i="182"/>
  <c r="Q50" i="182"/>
  <c r="Q46" i="182"/>
  <c r="Q42" i="182"/>
  <c r="Q38" i="182"/>
  <c r="Q34" i="182"/>
  <c r="Q30" i="182"/>
  <c r="Q26" i="182"/>
  <c r="Q22" i="182"/>
  <c r="Q18" i="182"/>
  <c r="Q14" i="182"/>
  <c r="Q10" i="182"/>
  <c r="Q6" i="182"/>
  <c r="E40" i="184"/>
  <c r="C43" i="184"/>
  <c r="E42" i="184"/>
  <c r="E41" i="184"/>
  <c r="C37" i="184"/>
  <c r="E36" i="184"/>
  <c r="E35" i="184"/>
  <c r="E34" i="184"/>
  <c r="E37" i="184" s="1"/>
  <c r="D16" i="181" s="1"/>
  <c r="Q4" i="182" s="1"/>
  <c r="C31" i="184"/>
  <c r="E30" i="184"/>
  <c r="E29" i="184"/>
  <c r="E28" i="184"/>
  <c r="E31" i="184" s="1"/>
  <c r="D15" i="181" s="1"/>
  <c r="P4" i="182" s="1"/>
  <c r="C25" i="184"/>
  <c r="E24" i="184"/>
  <c r="E23" i="184"/>
  <c r="E22" i="184"/>
  <c r="E25" i="184" s="1"/>
  <c r="D6" i="181" s="1"/>
  <c r="G4" i="182" s="1"/>
  <c r="C19" i="184"/>
  <c r="E18" i="184"/>
  <c r="E17" i="184"/>
  <c r="E16" i="184"/>
  <c r="E19" i="184" s="1"/>
  <c r="D5" i="181" s="1"/>
  <c r="F4" i="182" s="1"/>
  <c r="C13" i="184"/>
  <c r="E12" i="184"/>
  <c r="E13" i="184" s="1"/>
  <c r="D4" i="181" s="1"/>
  <c r="E11" i="184"/>
  <c r="E10" i="184"/>
  <c r="C7" i="184"/>
  <c r="E6" i="184"/>
  <c r="E5" i="184"/>
  <c r="E4" i="184"/>
  <c r="E7" i="184" s="1"/>
  <c r="D3" i="181" s="1"/>
  <c r="D4" i="182" s="1"/>
  <c r="H4" i="182"/>
  <c r="I4" i="182"/>
  <c r="J4" i="182"/>
  <c r="S4" i="182"/>
  <c r="V4" i="182"/>
  <c r="W4" i="182"/>
  <c r="X4" i="182"/>
  <c r="AB4" i="182"/>
  <c r="AC4" i="182"/>
  <c r="AF77" i="182"/>
  <c r="AF73" i="182"/>
  <c r="AF69" i="182"/>
  <c r="AF65" i="182"/>
  <c r="AF61" i="182"/>
  <c r="AF57" i="182"/>
  <c r="AF53" i="182"/>
  <c r="AF49" i="182"/>
  <c r="AF45" i="182"/>
  <c r="AF41" i="182"/>
  <c r="AF37" i="182"/>
  <c r="AF33" i="182"/>
  <c r="AF29" i="182"/>
  <c r="AF25" i="182"/>
  <c r="AF21" i="182"/>
  <c r="AF17" i="182"/>
  <c r="AF13" i="182"/>
  <c r="AF9" i="182"/>
  <c r="AF5" i="182"/>
  <c r="E43" i="184" l="1"/>
  <c r="D14" i="181" s="1"/>
  <c r="M4" i="182" s="1"/>
  <c r="L18" i="182"/>
  <c r="E27" i="183"/>
  <c r="F27" i="183"/>
  <c r="G27" i="183"/>
  <c r="H27" i="183"/>
  <c r="I27" i="183"/>
  <c r="K27" i="183"/>
  <c r="M75" i="182"/>
  <c r="M71" i="182"/>
  <c r="M67" i="182"/>
  <c r="M63" i="182"/>
  <c r="M59" i="182"/>
  <c r="M55" i="182"/>
  <c r="M51" i="182"/>
  <c r="M47" i="182"/>
  <c r="M43" i="182"/>
  <c r="M39" i="182"/>
  <c r="M35" i="182"/>
  <c r="M31" i="182"/>
  <c r="M27" i="182"/>
  <c r="M23" i="182"/>
  <c r="M19" i="182"/>
  <c r="M15" i="182"/>
  <c r="M11" i="182"/>
  <c r="M7" i="182"/>
  <c r="M3" i="182"/>
  <c r="A25" i="183" l="1"/>
  <c r="A24" i="183"/>
  <c r="A23" i="183"/>
  <c r="A22" i="183"/>
  <c r="A21" i="183"/>
  <c r="F50" i="182"/>
  <c r="AE78" i="182"/>
  <c r="AD78" i="182"/>
  <c r="AC78" i="182"/>
  <c r="AB78" i="182"/>
  <c r="AA78" i="182"/>
  <c r="Z78" i="182"/>
  <c r="O78" i="182"/>
  <c r="L78" i="182"/>
  <c r="K78" i="182"/>
  <c r="J78" i="182"/>
  <c r="H78" i="182"/>
  <c r="F78" i="182"/>
  <c r="D78" i="182"/>
  <c r="AC76" i="182"/>
  <c r="AB76" i="182"/>
  <c r="M76" i="182"/>
  <c r="J76" i="182"/>
  <c r="H76" i="182"/>
  <c r="F76" i="182"/>
  <c r="D76" i="182"/>
  <c r="X75" i="182"/>
  <c r="X76" i="182" s="1"/>
  <c r="N75" i="182"/>
  <c r="I75" i="182"/>
  <c r="G75" i="182"/>
  <c r="E75" i="182"/>
  <c r="C75" i="182"/>
  <c r="C78" i="182" s="1"/>
  <c r="AE74" i="182"/>
  <c r="AD74" i="182"/>
  <c r="AC74" i="182"/>
  <c r="AB74" i="182"/>
  <c r="AA74" i="182"/>
  <c r="Z74" i="182"/>
  <c r="O74" i="182"/>
  <c r="L74" i="182"/>
  <c r="K74" i="182"/>
  <c r="J74" i="182"/>
  <c r="H74" i="182"/>
  <c r="F74" i="182"/>
  <c r="D74" i="182"/>
  <c r="AC72" i="182"/>
  <c r="AB72" i="182"/>
  <c r="M72" i="182"/>
  <c r="J72" i="182"/>
  <c r="H72" i="182"/>
  <c r="F72" i="182"/>
  <c r="D72" i="182"/>
  <c r="X71" i="182"/>
  <c r="X72" i="182" s="1"/>
  <c r="N71" i="182"/>
  <c r="I71" i="182"/>
  <c r="G71" i="182"/>
  <c r="E71" i="182"/>
  <c r="C71" i="182"/>
  <c r="C74" i="182" s="1"/>
  <c r="AE70" i="182"/>
  <c r="AD70" i="182"/>
  <c r="AC70" i="182"/>
  <c r="AB70" i="182"/>
  <c r="AA70" i="182"/>
  <c r="Z70" i="182"/>
  <c r="O70" i="182"/>
  <c r="L70" i="182"/>
  <c r="K70" i="182"/>
  <c r="J70" i="182"/>
  <c r="H70" i="182"/>
  <c r="F70" i="182"/>
  <c r="D70" i="182"/>
  <c r="AC68" i="182"/>
  <c r="AB68" i="182"/>
  <c r="M68" i="182"/>
  <c r="J68" i="182"/>
  <c r="H68" i="182"/>
  <c r="F68" i="182"/>
  <c r="D68" i="182"/>
  <c r="X67" i="182"/>
  <c r="X68" i="182" s="1"/>
  <c r="N67" i="182"/>
  <c r="I67" i="182"/>
  <c r="G67" i="182"/>
  <c r="E67" i="182"/>
  <c r="C67" i="182"/>
  <c r="C70" i="182" s="1"/>
  <c r="AE66" i="182"/>
  <c r="AD66" i="182"/>
  <c r="AC66" i="182"/>
  <c r="AB66" i="182"/>
  <c r="AA66" i="182"/>
  <c r="Z66" i="182"/>
  <c r="O66" i="182"/>
  <c r="L66" i="182"/>
  <c r="K66" i="182"/>
  <c r="J66" i="182"/>
  <c r="H66" i="182"/>
  <c r="F66" i="182"/>
  <c r="D66" i="182"/>
  <c r="AC64" i="182"/>
  <c r="AB64" i="182"/>
  <c r="M64" i="182"/>
  <c r="J64" i="182"/>
  <c r="H64" i="182"/>
  <c r="F64" i="182"/>
  <c r="D64" i="182"/>
  <c r="X63" i="182"/>
  <c r="X64" i="182" s="1"/>
  <c r="N63" i="182"/>
  <c r="I63" i="182"/>
  <c r="G63" i="182"/>
  <c r="E63" i="182"/>
  <c r="C63" i="182"/>
  <c r="C66" i="182" s="1"/>
  <c r="AE62" i="182"/>
  <c r="AD62" i="182"/>
  <c r="AC62" i="182"/>
  <c r="AB62" i="182"/>
  <c r="AA62" i="182"/>
  <c r="Z62" i="182"/>
  <c r="Q62" i="182"/>
  <c r="O62" i="182"/>
  <c r="L62" i="182"/>
  <c r="K62" i="182"/>
  <c r="J62" i="182"/>
  <c r="H62" i="182"/>
  <c r="F62" i="182"/>
  <c r="D62" i="182"/>
  <c r="AC60" i="182"/>
  <c r="AB60" i="182"/>
  <c r="M60" i="182"/>
  <c r="J60" i="182"/>
  <c r="H60" i="182"/>
  <c r="F60" i="182"/>
  <c r="D60" i="182"/>
  <c r="X59" i="182"/>
  <c r="X60" i="182" s="1"/>
  <c r="N59" i="182"/>
  <c r="I59" i="182"/>
  <c r="G59" i="182"/>
  <c r="E59" i="182"/>
  <c r="C59" i="182"/>
  <c r="C62" i="182" s="1"/>
  <c r="A20" i="183"/>
  <c r="A19" i="183"/>
  <c r="A18" i="183"/>
  <c r="A17" i="183"/>
  <c r="A16" i="183"/>
  <c r="A15" i="183"/>
  <c r="A14" i="183"/>
  <c r="A13" i="183"/>
  <c r="A12" i="183"/>
  <c r="A11" i="183"/>
  <c r="A10" i="183"/>
  <c r="A9" i="183"/>
  <c r="A8" i="183"/>
  <c r="A7" i="183"/>
  <c r="AE58" i="182"/>
  <c r="AD58" i="182"/>
  <c r="AC58" i="182"/>
  <c r="AB58" i="182"/>
  <c r="AA58" i="182"/>
  <c r="Z58" i="182"/>
  <c r="O58" i="182"/>
  <c r="K58" i="182"/>
  <c r="J58" i="182"/>
  <c r="H58" i="182"/>
  <c r="F58" i="182"/>
  <c r="D58" i="182"/>
  <c r="AC56" i="182"/>
  <c r="AB56" i="182"/>
  <c r="J56" i="182"/>
  <c r="H56" i="182"/>
  <c r="F56" i="182"/>
  <c r="D56" i="182"/>
  <c r="X55" i="182"/>
  <c r="X56" i="182" s="1"/>
  <c r="I55" i="182"/>
  <c r="G55" i="182"/>
  <c r="E55" i="182"/>
  <c r="C55" i="182"/>
  <c r="C58" i="182" s="1"/>
  <c r="AE54" i="182"/>
  <c r="AD54" i="182"/>
  <c r="AC54" i="182"/>
  <c r="AB54" i="182"/>
  <c r="AA54" i="182"/>
  <c r="Z54" i="182"/>
  <c r="O54" i="182"/>
  <c r="K54" i="182"/>
  <c r="J54" i="182"/>
  <c r="H54" i="182"/>
  <c r="F54" i="182"/>
  <c r="D54" i="182"/>
  <c r="AC52" i="182"/>
  <c r="AB52" i="182"/>
  <c r="J52" i="182"/>
  <c r="H52" i="182"/>
  <c r="F52" i="182"/>
  <c r="D52" i="182"/>
  <c r="X51" i="182"/>
  <c r="X52" i="182" s="1"/>
  <c r="I51" i="182"/>
  <c r="G51" i="182"/>
  <c r="E51" i="182"/>
  <c r="C51" i="182"/>
  <c r="C54" i="182" s="1"/>
  <c r="AE50" i="182"/>
  <c r="AD50" i="182"/>
  <c r="AC50" i="182"/>
  <c r="AB50" i="182"/>
  <c r="AA50" i="182"/>
  <c r="Z50" i="182"/>
  <c r="O50" i="182"/>
  <c r="K50" i="182"/>
  <c r="J50" i="182"/>
  <c r="H50" i="182"/>
  <c r="D50" i="182"/>
  <c r="AC48" i="182"/>
  <c r="AB48" i="182"/>
  <c r="J48" i="182"/>
  <c r="H48" i="182"/>
  <c r="F48" i="182"/>
  <c r="D48" i="182"/>
  <c r="X47" i="182"/>
  <c r="X48" i="182" s="1"/>
  <c r="I47" i="182"/>
  <c r="G47" i="182"/>
  <c r="E47" i="182"/>
  <c r="C47" i="182"/>
  <c r="C50" i="182" s="1"/>
  <c r="AE46" i="182"/>
  <c r="AD46" i="182"/>
  <c r="AC46" i="182"/>
  <c r="AB46" i="182"/>
  <c r="AA46" i="182"/>
  <c r="Z46" i="182"/>
  <c r="O46" i="182"/>
  <c r="K46" i="182"/>
  <c r="J46" i="182"/>
  <c r="H46" i="182"/>
  <c r="F46" i="182"/>
  <c r="D46" i="182"/>
  <c r="AC44" i="182"/>
  <c r="AB44" i="182"/>
  <c r="J44" i="182"/>
  <c r="H44" i="182"/>
  <c r="F44" i="182"/>
  <c r="D44" i="182"/>
  <c r="X43" i="182"/>
  <c r="X44" i="182" s="1"/>
  <c r="I43" i="182"/>
  <c r="G43" i="182"/>
  <c r="E43" i="182"/>
  <c r="C43" i="182"/>
  <c r="C46" i="182" s="1"/>
  <c r="AE42" i="182"/>
  <c r="AD42" i="182"/>
  <c r="AC42" i="182"/>
  <c r="AB42" i="182"/>
  <c r="AA42" i="182"/>
  <c r="Z42" i="182"/>
  <c r="O42" i="182"/>
  <c r="K42" i="182"/>
  <c r="J42" i="182"/>
  <c r="H42" i="182"/>
  <c r="F42" i="182"/>
  <c r="D42" i="182"/>
  <c r="AC40" i="182"/>
  <c r="AB40" i="182"/>
  <c r="J40" i="182"/>
  <c r="H40" i="182"/>
  <c r="F40" i="182"/>
  <c r="D40" i="182"/>
  <c r="X39" i="182"/>
  <c r="X40" i="182" s="1"/>
  <c r="I39" i="182"/>
  <c r="G39" i="182"/>
  <c r="E39" i="182"/>
  <c r="C39" i="182"/>
  <c r="C42" i="182" s="1"/>
  <c r="AE38" i="182"/>
  <c r="AD38" i="182"/>
  <c r="AC38" i="182"/>
  <c r="AB38" i="182"/>
  <c r="AA38" i="182"/>
  <c r="Z38" i="182"/>
  <c r="O38" i="182"/>
  <c r="K38" i="182"/>
  <c r="J38" i="182"/>
  <c r="H38" i="182"/>
  <c r="F38" i="182"/>
  <c r="D38" i="182"/>
  <c r="AC36" i="182"/>
  <c r="AB36" i="182"/>
  <c r="J36" i="182"/>
  <c r="H36" i="182"/>
  <c r="F36" i="182"/>
  <c r="D36" i="182"/>
  <c r="X35" i="182"/>
  <c r="X36" i="182" s="1"/>
  <c r="I35" i="182"/>
  <c r="G35" i="182"/>
  <c r="E35" i="182"/>
  <c r="C35" i="182"/>
  <c r="C38" i="182" s="1"/>
  <c r="AE34" i="182"/>
  <c r="AD34" i="182"/>
  <c r="AC34" i="182"/>
  <c r="AB34" i="182"/>
  <c r="AA34" i="182"/>
  <c r="Z34" i="182"/>
  <c r="O34" i="182"/>
  <c r="K34" i="182"/>
  <c r="J34" i="182"/>
  <c r="H34" i="182"/>
  <c r="F34" i="182"/>
  <c r="D34" i="182"/>
  <c r="AC32" i="182"/>
  <c r="AB32" i="182"/>
  <c r="J32" i="182"/>
  <c r="H32" i="182"/>
  <c r="F32" i="182"/>
  <c r="D32" i="182"/>
  <c r="X31" i="182"/>
  <c r="X32" i="182" s="1"/>
  <c r="I31" i="182"/>
  <c r="G31" i="182"/>
  <c r="E31" i="182"/>
  <c r="C31" i="182"/>
  <c r="C34" i="182" s="1"/>
  <c r="AE30" i="182"/>
  <c r="AD30" i="182"/>
  <c r="AC30" i="182"/>
  <c r="AB30" i="182"/>
  <c r="AA30" i="182"/>
  <c r="Z30" i="182"/>
  <c r="O30" i="182"/>
  <c r="K30" i="182"/>
  <c r="J30" i="182"/>
  <c r="H30" i="182"/>
  <c r="F30" i="182"/>
  <c r="D30" i="182"/>
  <c r="AC28" i="182"/>
  <c r="AB28" i="182"/>
  <c r="J28" i="182"/>
  <c r="H28" i="182"/>
  <c r="F28" i="182"/>
  <c r="D28" i="182"/>
  <c r="X27" i="182"/>
  <c r="X28" i="182" s="1"/>
  <c r="I27" i="182"/>
  <c r="G27" i="182"/>
  <c r="E27" i="182"/>
  <c r="C27" i="182"/>
  <c r="C30" i="182" s="1"/>
  <c r="AE26" i="182"/>
  <c r="AD26" i="182"/>
  <c r="AC26" i="182"/>
  <c r="AB26" i="182"/>
  <c r="AA26" i="182"/>
  <c r="Z26" i="182"/>
  <c r="O26" i="182"/>
  <c r="K26" i="182"/>
  <c r="J26" i="182"/>
  <c r="H26" i="182"/>
  <c r="F26" i="182"/>
  <c r="D26" i="182"/>
  <c r="AC24" i="182"/>
  <c r="AB24" i="182"/>
  <c r="J24" i="182"/>
  <c r="H24" i="182"/>
  <c r="F24" i="182"/>
  <c r="D24" i="182"/>
  <c r="X23" i="182"/>
  <c r="X24" i="182" s="1"/>
  <c r="I23" i="182"/>
  <c r="G23" i="182"/>
  <c r="E23" i="182"/>
  <c r="C23" i="182"/>
  <c r="C26" i="182" s="1"/>
  <c r="AE22" i="182"/>
  <c r="AD22" i="182"/>
  <c r="AC22" i="182"/>
  <c r="AB22" i="182"/>
  <c r="AA22" i="182"/>
  <c r="Z22" i="182"/>
  <c r="O22" i="182"/>
  <c r="K22" i="182"/>
  <c r="J22" i="182"/>
  <c r="H22" i="182"/>
  <c r="F22" i="182"/>
  <c r="D22" i="182"/>
  <c r="AC20" i="182"/>
  <c r="AB20" i="182"/>
  <c r="J20" i="182"/>
  <c r="H20" i="182"/>
  <c r="F20" i="182"/>
  <c r="D20" i="182"/>
  <c r="X19" i="182"/>
  <c r="X20" i="182" s="1"/>
  <c r="I19" i="182"/>
  <c r="G19" i="182"/>
  <c r="E19" i="182"/>
  <c r="C19" i="182"/>
  <c r="C22" i="182" s="1"/>
  <c r="AE18" i="182"/>
  <c r="AD18" i="182"/>
  <c r="AC18" i="182"/>
  <c r="AB18" i="182"/>
  <c r="AA18" i="182"/>
  <c r="Z18" i="182"/>
  <c r="O18" i="182"/>
  <c r="K18" i="182"/>
  <c r="J18" i="182"/>
  <c r="H18" i="182"/>
  <c r="F18" i="182"/>
  <c r="D18" i="182"/>
  <c r="AC16" i="182"/>
  <c r="AB16" i="182"/>
  <c r="J16" i="182"/>
  <c r="H16" i="182"/>
  <c r="F16" i="182"/>
  <c r="D16" i="182"/>
  <c r="X15" i="182"/>
  <c r="X16" i="182" s="1"/>
  <c r="I15" i="182"/>
  <c r="G15" i="182"/>
  <c r="E15" i="182"/>
  <c r="C15" i="182"/>
  <c r="C18" i="182" s="1"/>
  <c r="AE14" i="182"/>
  <c r="AD14" i="182"/>
  <c r="AC14" i="182"/>
  <c r="AB14" i="182"/>
  <c r="AA14" i="182"/>
  <c r="Z14" i="182"/>
  <c r="O14" i="182"/>
  <c r="K14" i="182"/>
  <c r="J14" i="182"/>
  <c r="H14" i="182"/>
  <c r="F14" i="182"/>
  <c r="D14" i="182"/>
  <c r="AC12" i="182"/>
  <c r="AB12" i="182"/>
  <c r="J12" i="182"/>
  <c r="H12" i="182"/>
  <c r="F12" i="182"/>
  <c r="D12" i="182"/>
  <c r="X11" i="182"/>
  <c r="X12" i="182" s="1"/>
  <c r="I11" i="182"/>
  <c r="G11" i="182"/>
  <c r="E11" i="182"/>
  <c r="C11" i="182"/>
  <c r="C14" i="182" s="1"/>
  <c r="AF14" i="182" s="1"/>
  <c r="AF18" i="182" l="1"/>
  <c r="AF22" i="182"/>
  <c r="AF26" i="182"/>
  <c r="AF30" i="182"/>
  <c r="AF34" i="182"/>
  <c r="AF38" i="182"/>
  <c r="AF42" i="182"/>
  <c r="AF46" i="182"/>
  <c r="AF50" i="182"/>
  <c r="AF54" i="182"/>
  <c r="AF58" i="182"/>
  <c r="AF62" i="182"/>
  <c r="AF66" i="182"/>
  <c r="AF70" i="182"/>
  <c r="AF74" i="182"/>
  <c r="AF78" i="182"/>
  <c r="E78" i="182"/>
  <c r="E76" i="182"/>
  <c r="G78" i="182"/>
  <c r="G76" i="182"/>
  <c r="I78" i="182"/>
  <c r="I76" i="182"/>
  <c r="N78" i="182"/>
  <c r="V75" i="182"/>
  <c r="U75" i="182"/>
  <c r="U78" i="182" s="1"/>
  <c r="T75" i="182"/>
  <c r="T78" i="182" s="1"/>
  <c r="S75" i="182"/>
  <c r="P75" i="182"/>
  <c r="E70" i="182"/>
  <c r="E68" i="182"/>
  <c r="G70" i="182"/>
  <c r="G68" i="182"/>
  <c r="I70" i="182"/>
  <c r="I68" i="182"/>
  <c r="N70" i="182"/>
  <c r="V67" i="182"/>
  <c r="U67" i="182"/>
  <c r="U70" i="182" s="1"/>
  <c r="T67" i="182"/>
  <c r="T70" i="182" s="1"/>
  <c r="S67" i="182"/>
  <c r="P67" i="182"/>
  <c r="E74" i="182"/>
  <c r="E72" i="182"/>
  <c r="G74" i="182"/>
  <c r="G72" i="182"/>
  <c r="I74" i="182"/>
  <c r="I72" i="182"/>
  <c r="N74" i="182"/>
  <c r="V71" i="182"/>
  <c r="U71" i="182"/>
  <c r="U74" i="182" s="1"/>
  <c r="T71" i="182"/>
  <c r="T74" i="182" s="1"/>
  <c r="S71" i="182"/>
  <c r="P71" i="182"/>
  <c r="E62" i="182"/>
  <c r="E60" i="182"/>
  <c r="G62" i="182"/>
  <c r="G60" i="182"/>
  <c r="I62" i="182"/>
  <c r="I60" i="182"/>
  <c r="N62" i="182"/>
  <c r="V59" i="182"/>
  <c r="U59" i="182"/>
  <c r="U62" i="182" s="1"/>
  <c r="T59" i="182"/>
  <c r="T62" i="182" s="1"/>
  <c r="S59" i="182"/>
  <c r="P59" i="182"/>
  <c r="E66" i="182"/>
  <c r="E64" i="182"/>
  <c r="G66" i="182"/>
  <c r="G64" i="182"/>
  <c r="I66" i="182"/>
  <c r="I64" i="182"/>
  <c r="N66" i="182"/>
  <c r="V63" i="182"/>
  <c r="U63" i="182"/>
  <c r="U66" i="182" s="1"/>
  <c r="T63" i="182"/>
  <c r="T66" i="182" s="1"/>
  <c r="S63" i="182"/>
  <c r="P63" i="182"/>
  <c r="E54" i="182"/>
  <c r="E52" i="182"/>
  <c r="M52" i="182"/>
  <c r="G54" i="182"/>
  <c r="G52" i="182"/>
  <c r="I54" i="182"/>
  <c r="I52" i="182"/>
  <c r="L54" i="182"/>
  <c r="N51" i="182"/>
  <c r="E58" i="182"/>
  <c r="E56" i="182"/>
  <c r="M56" i="182"/>
  <c r="G58" i="182"/>
  <c r="G56" i="182"/>
  <c r="I58" i="182"/>
  <c r="I56" i="182"/>
  <c r="L58" i="182"/>
  <c r="N55" i="182"/>
  <c r="E46" i="182"/>
  <c r="E44" i="182"/>
  <c r="M44" i="182"/>
  <c r="G46" i="182"/>
  <c r="G44" i="182"/>
  <c r="I46" i="182"/>
  <c r="I44" i="182"/>
  <c r="L46" i="182"/>
  <c r="N43" i="182"/>
  <c r="E50" i="182"/>
  <c r="E48" i="182"/>
  <c r="M48" i="182"/>
  <c r="G50" i="182"/>
  <c r="G48" i="182"/>
  <c r="I50" i="182"/>
  <c r="I48" i="182"/>
  <c r="L50" i="182"/>
  <c r="N47" i="182"/>
  <c r="E38" i="182"/>
  <c r="E36" i="182"/>
  <c r="M36" i="182"/>
  <c r="G38" i="182"/>
  <c r="G36" i="182"/>
  <c r="I38" i="182"/>
  <c r="I36" i="182"/>
  <c r="L38" i="182"/>
  <c r="N35" i="182"/>
  <c r="E42" i="182"/>
  <c r="E40" i="182"/>
  <c r="M40" i="182"/>
  <c r="G42" i="182"/>
  <c r="G40" i="182"/>
  <c r="I42" i="182"/>
  <c r="I40" i="182"/>
  <c r="L42" i="182"/>
  <c r="N39" i="182"/>
  <c r="E30" i="182"/>
  <c r="E28" i="182"/>
  <c r="M28" i="182"/>
  <c r="G30" i="182"/>
  <c r="G28" i="182"/>
  <c r="I30" i="182"/>
  <c r="I28" i="182"/>
  <c r="L30" i="182"/>
  <c r="N27" i="182"/>
  <c r="E34" i="182"/>
  <c r="E32" i="182"/>
  <c r="M32" i="182"/>
  <c r="G34" i="182"/>
  <c r="G32" i="182"/>
  <c r="I34" i="182"/>
  <c r="I32" i="182"/>
  <c r="L34" i="182"/>
  <c r="N31" i="182"/>
  <c r="E22" i="182"/>
  <c r="E20" i="182"/>
  <c r="M20" i="182"/>
  <c r="G22" i="182"/>
  <c r="G20" i="182"/>
  <c r="I22" i="182"/>
  <c r="I20" i="182"/>
  <c r="L22" i="182"/>
  <c r="N19" i="182"/>
  <c r="E26" i="182"/>
  <c r="E24" i="182"/>
  <c r="M24" i="182"/>
  <c r="G26" i="182"/>
  <c r="G24" i="182"/>
  <c r="I26" i="182"/>
  <c r="I24" i="182"/>
  <c r="L26" i="182"/>
  <c r="N23" i="182"/>
  <c r="E14" i="182"/>
  <c r="E12" i="182"/>
  <c r="M12" i="182"/>
  <c r="G14" i="182"/>
  <c r="G12" i="182"/>
  <c r="I14" i="182"/>
  <c r="I12" i="182"/>
  <c r="L14" i="182"/>
  <c r="N11" i="182"/>
  <c r="E18" i="182"/>
  <c r="E16" i="182"/>
  <c r="M16" i="182"/>
  <c r="G18" i="182"/>
  <c r="G16" i="182"/>
  <c r="I18" i="182"/>
  <c r="I16" i="182"/>
  <c r="N15" i="182"/>
  <c r="P78" i="182" l="1"/>
  <c r="P76" i="182"/>
  <c r="W75" i="182"/>
  <c r="W76" i="182" s="1"/>
  <c r="R75" i="182"/>
  <c r="Q75" i="182"/>
  <c r="Q76" i="182" s="1"/>
  <c r="S78" i="182"/>
  <c r="S76" i="182"/>
  <c r="V78" i="182"/>
  <c r="V76" i="182"/>
  <c r="P74" i="182"/>
  <c r="P72" i="182"/>
  <c r="W71" i="182"/>
  <c r="W72" i="182" s="1"/>
  <c r="R71" i="182"/>
  <c r="Q71" i="182"/>
  <c r="Q72" i="182" s="1"/>
  <c r="S74" i="182"/>
  <c r="S72" i="182"/>
  <c r="V74" i="182"/>
  <c r="V72" i="182"/>
  <c r="P70" i="182"/>
  <c r="P68" i="182"/>
  <c r="W67" i="182"/>
  <c r="W68" i="182" s="1"/>
  <c r="R67" i="182"/>
  <c r="Q67" i="182"/>
  <c r="Q68" i="182" s="1"/>
  <c r="S70" i="182"/>
  <c r="S68" i="182"/>
  <c r="V70" i="182"/>
  <c r="V68" i="182"/>
  <c r="P66" i="182"/>
  <c r="P64" i="182"/>
  <c r="W63" i="182"/>
  <c r="W64" i="182" s="1"/>
  <c r="R63" i="182"/>
  <c r="Q63" i="182"/>
  <c r="Q64" i="182" s="1"/>
  <c r="S66" i="182"/>
  <c r="S64" i="182"/>
  <c r="V66" i="182"/>
  <c r="V64" i="182"/>
  <c r="P62" i="182"/>
  <c r="P60" i="182"/>
  <c r="W59" i="182"/>
  <c r="W60" i="182" s="1"/>
  <c r="R59" i="182"/>
  <c r="Q59" i="182"/>
  <c r="Q60" i="182" s="1"/>
  <c r="S62" i="182"/>
  <c r="S60" i="182"/>
  <c r="V62" i="182"/>
  <c r="V60" i="182"/>
  <c r="N58" i="182"/>
  <c r="V55" i="182"/>
  <c r="U55" i="182"/>
  <c r="U58" i="182" s="1"/>
  <c r="T55" i="182"/>
  <c r="T58" i="182" s="1"/>
  <c r="S55" i="182"/>
  <c r="P55" i="182"/>
  <c r="N54" i="182"/>
  <c r="V51" i="182"/>
  <c r="U51" i="182"/>
  <c r="U54" i="182" s="1"/>
  <c r="T51" i="182"/>
  <c r="T54" i="182" s="1"/>
  <c r="S51" i="182"/>
  <c r="P51" i="182"/>
  <c r="N50" i="182"/>
  <c r="V47" i="182"/>
  <c r="U47" i="182"/>
  <c r="U50" i="182" s="1"/>
  <c r="T47" i="182"/>
  <c r="T50" i="182" s="1"/>
  <c r="S47" i="182"/>
  <c r="P47" i="182"/>
  <c r="N46" i="182"/>
  <c r="V43" i="182"/>
  <c r="U43" i="182"/>
  <c r="U46" i="182" s="1"/>
  <c r="T43" i="182"/>
  <c r="T46" i="182" s="1"/>
  <c r="S43" i="182"/>
  <c r="P43" i="182"/>
  <c r="N42" i="182"/>
  <c r="V39" i="182"/>
  <c r="U39" i="182"/>
  <c r="U42" i="182" s="1"/>
  <c r="T39" i="182"/>
  <c r="T42" i="182" s="1"/>
  <c r="S39" i="182"/>
  <c r="P39" i="182"/>
  <c r="N38" i="182"/>
  <c r="V35" i="182"/>
  <c r="U35" i="182"/>
  <c r="U38" i="182" s="1"/>
  <c r="T35" i="182"/>
  <c r="T38" i="182" s="1"/>
  <c r="S35" i="182"/>
  <c r="P35" i="182"/>
  <c r="N34" i="182"/>
  <c r="V31" i="182"/>
  <c r="U31" i="182"/>
  <c r="U34" i="182" s="1"/>
  <c r="T31" i="182"/>
  <c r="T34" i="182" s="1"/>
  <c r="S31" i="182"/>
  <c r="P31" i="182"/>
  <c r="N30" i="182"/>
  <c r="V27" i="182"/>
  <c r="U27" i="182"/>
  <c r="U30" i="182" s="1"/>
  <c r="T27" i="182"/>
  <c r="T30" i="182" s="1"/>
  <c r="S27" i="182"/>
  <c r="P27" i="182"/>
  <c r="N26" i="182"/>
  <c r="V23" i="182"/>
  <c r="U23" i="182"/>
  <c r="U26" i="182" s="1"/>
  <c r="T23" i="182"/>
  <c r="T26" i="182" s="1"/>
  <c r="S23" i="182"/>
  <c r="P23" i="182"/>
  <c r="N22" i="182"/>
  <c r="V19" i="182"/>
  <c r="U19" i="182"/>
  <c r="U22" i="182" s="1"/>
  <c r="T19" i="182"/>
  <c r="T22" i="182" s="1"/>
  <c r="S19" i="182"/>
  <c r="P19" i="182"/>
  <c r="N18" i="182"/>
  <c r="V15" i="182"/>
  <c r="U15" i="182"/>
  <c r="U18" i="182" s="1"/>
  <c r="T15" i="182"/>
  <c r="T18" i="182" s="1"/>
  <c r="S15" i="182"/>
  <c r="P15" i="182"/>
  <c r="N14" i="182"/>
  <c r="V11" i="182"/>
  <c r="U11" i="182"/>
  <c r="U14" i="182" s="1"/>
  <c r="T11" i="182"/>
  <c r="T14" i="182" s="1"/>
  <c r="S11" i="182"/>
  <c r="P11" i="182"/>
  <c r="AF60" i="182" l="1"/>
  <c r="C21" i="183" s="1"/>
  <c r="AF64" i="182"/>
  <c r="C22" i="183" s="1"/>
  <c r="AF68" i="182"/>
  <c r="C23" i="183" s="1"/>
  <c r="AF72" i="182"/>
  <c r="C24" i="183" s="1"/>
  <c r="AF76" i="182"/>
  <c r="C25" i="183" s="1"/>
  <c r="R78" i="182"/>
  <c r="D25" i="183" s="1"/>
  <c r="R76" i="182"/>
  <c r="R70" i="182"/>
  <c r="D23" i="183" s="1"/>
  <c r="R68" i="182"/>
  <c r="R74" i="182"/>
  <c r="D24" i="183" s="1"/>
  <c r="R72" i="182"/>
  <c r="R62" i="182"/>
  <c r="D21" i="183" s="1"/>
  <c r="R60" i="182"/>
  <c r="R66" i="182"/>
  <c r="D22" i="183" s="1"/>
  <c r="R64" i="182"/>
  <c r="P54" i="182"/>
  <c r="P52" i="182"/>
  <c r="W51" i="182"/>
  <c r="W52" i="182" s="1"/>
  <c r="R51" i="182"/>
  <c r="Q51" i="182"/>
  <c r="Q52" i="182" s="1"/>
  <c r="S54" i="182"/>
  <c r="S52" i="182"/>
  <c r="V54" i="182"/>
  <c r="V52" i="182"/>
  <c r="P58" i="182"/>
  <c r="P56" i="182"/>
  <c r="W55" i="182"/>
  <c r="W56" i="182" s="1"/>
  <c r="R55" i="182"/>
  <c r="Q55" i="182"/>
  <c r="Q56" i="182" s="1"/>
  <c r="S58" i="182"/>
  <c r="S56" i="182"/>
  <c r="V58" i="182"/>
  <c r="V56" i="182"/>
  <c r="P46" i="182"/>
  <c r="P44" i="182"/>
  <c r="W43" i="182"/>
  <c r="W44" i="182" s="1"/>
  <c r="R43" i="182"/>
  <c r="Q43" i="182"/>
  <c r="Q44" i="182" s="1"/>
  <c r="S46" i="182"/>
  <c r="S44" i="182"/>
  <c r="V46" i="182"/>
  <c r="V44" i="182"/>
  <c r="P50" i="182"/>
  <c r="P48" i="182"/>
  <c r="W47" i="182"/>
  <c r="W48" i="182" s="1"/>
  <c r="R47" i="182"/>
  <c r="Q47" i="182"/>
  <c r="Q48" i="182" s="1"/>
  <c r="S50" i="182"/>
  <c r="S48" i="182"/>
  <c r="V50" i="182"/>
  <c r="V48" i="182"/>
  <c r="P38" i="182"/>
  <c r="P36" i="182"/>
  <c r="W35" i="182"/>
  <c r="W36" i="182" s="1"/>
  <c r="R35" i="182"/>
  <c r="Q35" i="182"/>
  <c r="Q36" i="182" s="1"/>
  <c r="S38" i="182"/>
  <c r="S36" i="182"/>
  <c r="V38" i="182"/>
  <c r="V36" i="182"/>
  <c r="P42" i="182"/>
  <c r="P40" i="182"/>
  <c r="W39" i="182"/>
  <c r="W40" i="182" s="1"/>
  <c r="R39" i="182"/>
  <c r="Q39" i="182"/>
  <c r="Q40" i="182" s="1"/>
  <c r="S42" i="182"/>
  <c r="S40" i="182"/>
  <c r="V42" i="182"/>
  <c r="V40" i="182"/>
  <c r="P30" i="182"/>
  <c r="P28" i="182"/>
  <c r="W27" i="182"/>
  <c r="W28" i="182" s="1"/>
  <c r="R27" i="182"/>
  <c r="Q27" i="182"/>
  <c r="Q28" i="182" s="1"/>
  <c r="S30" i="182"/>
  <c r="S28" i="182"/>
  <c r="V30" i="182"/>
  <c r="V28" i="182"/>
  <c r="P34" i="182"/>
  <c r="P32" i="182"/>
  <c r="W31" i="182"/>
  <c r="W32" i="182" s="1"/>
  <c r="R31" i="182"/>
  <c r="Q31" i="182"/>
  <c r="Q32" i="182" s="1"/>
  <c r="S34" i="182"/>
  <c r="S32" i="182"/>
  <c r="V34" i="182"/>
  <c r="V32" i="182"/>
  <c r="P22" i="182"/>
  <c r="P20" i="182"/>
  <c r="W19" i="182"/>
  <c r="W20" i="182" s="1"/>
  <c r="R19" i="182"/>
  <c r="Q19" i="182"/>
  <c r="Q20" i="182" s="1"/>
  <c r="S22" i="182"/>
  <c r="S20" i="182"/>
  <c r="V22" i="182"/>
  <c r="V20" i="182"/>
  <c r="P26" i="182"/>
  <c r="P24" i="182"/>
  <c r="W23" i="182"/>
  <c r="W24" i="182" s="1"/>
  <c r="R23" i="182"/>
  <c r="Q23" i="182"/>
  <c r="Q24" i="182" s="1"/>
  <c r="S26" i="182"/>
  <c r="S24" i="182"/>
  <c r="V26" i="182"/>
  <c r="V24" i="182"/>
  <c r="P14" i="182"/>
  <c r="P12" i="182"/>
  <c r="W11" i="182"/>
  <c r="W12" i="182" s="1"/>
  <c r="R11" i="182"/>
  <c r="Q11" i="182"/>
  <c r="Q12" i="182" s="1"/>
  <c r="S14" i="182"/>
  <c r="S12" i="182"/>
  <c r="V14" i="182"/>
  <c r="V12" i="182"/>
  <c r="P18" i="182"/>
  <c r="P16" i="182"/>
  <c r="W15" i="182"/>
  <c r="W16" i="182" s="1"/>
  <c r="R15" i="182"/>
  <c r="Q15" i="182"/>
  <c r="Q16" i="182" s="1"/>
  <c r="S18" i="182"/>
  <c r="S16" i="182"/>
  <c r="V18" i="182"/>
  <c r="V16" i="182"/>
  <c r="AF16" i="182" l="1"/>
  <c r="C10" i="183" s="1"/>
  <c r="AF12" i="182"/>
  <c r="C9" i="183" s="1"/>
  <c r="AF24" i="182"/>
  <c r="C12" i="183" s="1"/>
  <c r="AF20" i="182"/>
  <c r="C11" i="183" s="1"/>
  <c r="AF32" i="182"/>
  <c r="C14" i="183" s="1"/>
  <c r="AF28" i="182"/>
  <c r="C13" i="183" s="1"/>
  <c r="AF40" i="182"/>
  <c r="C16" i="183" s="1"/>
  <c r="AF36" i="182"/>
  <c r="C15" i="183" s="1"/>
  <c r="AF48" i="182"/>
  <c r="C18" i="183" s="1"/>
  <c r="AF44" i="182"/>
  <c r="C17" i="183" s="1"/>
  <c r="AF56" i="182"/>
  <c r="C20" i="183" s="1"/>
  <c r="AF52" i="182"/>
  <c r="C19" i="183" s="1"/>
  <c r="M25" i="183"/>
  <c r="M24" i="183"/>
  <c r="M23" i="183"/>
  <c r="M21" i="183"/>
  <c r="R58" i="182"/>
  <c r="R56" i="182"/>
  <c r="D20" i="183"/>
  <c r="R54" i="182"/>
  <c r="R52" i="182"/>
  <c r="R50" i="182"/>
  <c r="R48" i="182"/>
  <c r="D18" i="183"/>
  <c r="R46" i="182"/>
  <c r="R44" i="182"/>
  <c r="D17" i="183"/>
  <c r="R42" i="182"/>
  <c r="R40" i="182"/>
  <c r="D16" i="183"/>
  <c r="R38" i="182"/>
  <c r="R36" i="182"/>
  <c r="D15" i="183"/>
  <c r="R34" i="182"/>
  <c r="R32" i="182"/>
  <c r="D14" i="183"/>
  <c r="R30" i="182"/>
  <c r="R28" i="182"/>
  <c r="D13" i="183"/>
  <c r="R26" i="182"/>
  <c r="R24" i="182"/>
  <c r="D12" i="183"/>
  <c r="R22" i="182"/>
  <c r="R20" i="182"/>
  <c r="D11" i="183"/>
  <c r="R18" i="182"/>
  <c r="R16" i="182"/>
  <c r="D10" i="183"/>
  <c r="R14" i="182"/>
  <c r="R12" i="182"/>
  <c r="D9" i="183"/>
  <c r="D19" i="183" l="1"/>
  <c r="M22" i="183" l="1"/>
  <c r="M20" i="183"/>
  <c r="M19" i="183"/>
  <c r="M18" i="183"/>
  <c r="M17" i="183"/>
  <c r="M16" i="183"/>
  <c r="M15" i="183"/>
  <c r="M14" i="183"/>
  <c r="M13" i="183"/>
  <c r="M11" i="183"/>
  <c r="M12" i="183"/>
  <c r="M10" i="183"/>
  <c r="M9" i="183"/>
  <c r="AE10" i="182" l="1"/>
  <c r="AD10" i="182"/>
  <c r="AC10" i="182"/>
  <c r="AB10" i="182"/>
  <c r="AA10" i="182"/>
  <c r="Z10" i="182"/>
  <c r="O10" i="182"/>
  <c r="K10" i="182"/>
  <c r="J10" i="182"/>
  <c r="H10" i="182"/>
  <c r="F10" i="182"/>
  <c r="D10" i="182"/>
  <c r="AC8" i="182"/>
  <c r="AB8" i="182"/>
  <c r="J8" i="182"/>
  <c r="H8" i="182"/>
  <c r="F8" i="182"/>
  <c r="D8" i="182"/>
  <c r="X7" i="182"/>
  <c r="X8" i="182" s="1"/>
  <c r="I7" i="182"/>
  <c r="G7" i="182"/>
  <c r="E7" i="182"/>
  <c r="C7" i="182"/>
  <c r="C10" i="182" s="1"/>
  <c r="AF10" i="182" s="1"/>
  <c r="AE6" i="182"/>
  <c r="AD6" i="182"/>
  <c r="AB6" i="182"/>
  <c r="AC6" i="182"/>
  <c r="AA6" i="182"/>
  <c r="Z6" i="182"/>
  <c r="X3" i="182"/>
  <c r="C3" i="182"/>
  <c r="C6" i="182" s="1"/>
  <c r="O6" i="182"/>
  <c r="K6" i="182"/>
  <c r="J6" i="182"/>
  <c r="H6" i="182"/>
  <c r="F6" i="182"/>
  <c r="L6" i="182"/>
  <c r="I3" i="182"/>
  <c r="I6" i="182" s="1"/>
  <c r="AF6" i="182" s="1"/>
  <c r="G3" i="182"/>
  <c r="G6" i="182" s="1"/>
  <c r="E3" i="182"/>
  <c r="E10" i="182" l="1"/>
  <c r="E8" i="182"/>
  <c r="M8" i="182"/>
  <c r="G10" i="182"/>
  <c r="G8" i="182"/>
  <c r="I10" i="182"/>
  <c r="I8" i="182"/>
  <c r="L10" i="182"/>
  <c r="N7" i="182"/>
  <c r="N3" i="182"/>
  <c r="E6" i="182"/>
  <c r="P3" i="182"/>
  <c r="P6" i="182" l="1"/>
  <c r="V3" i="182"/>
  <c r="S3" i="182"/>
  <c r="U3" i="182"/>
  <c r="T3" i="182"/>
  <c r="T6" i="182" s="1"/>
  <c r="N10" i="182"/>
  <c r="V7" i="182"/>
  <c r="U7" i="182"/>
  <c r="U10" i="182" s="1"/>
  <c r="T7" i="182"/>
  <c r="T10" i="182" s="1"/>
  <c r="S7" i="182"/>
  <c r="P7" i="182"/>
  <c r="N6" i="182"/>
  <c r="U6" i="182"/>
  <c r="Q3" i="182"/>
  <c r="W3" i="182"/>
  <c r="R3" i="182"/>
  <c r="R6" i="182" l="1"/>
  <c r="S6" i="182"/>
  <c r="V6" i="182"/>
  <c r="P10" i="182"/>
  <c r="P8" i="182"/>
  <c r="W7" i="182"/>
  <c r="W8" i="182" s="1"/>
  <c r="R7" i="182"/>
  <c r="Q7" i="182"/>
  <c r="Q8" i="182" s="1"/>
  <c r="S10" i="182"/>
  <c r="S8" i="182"/>
  <c r="V10" i="182"/>
  <c r="V8" i="182"/>
  <c r="AF8" i="182" l="1"/>
  <c r="C8" i="183" s="1"/>
  <c r="R10" i="182"/>
  <c r="R8" i="182"/>
  <c r="D8" i="183"/>
  <c r="D6" i="182"/>
  <c r="AF4" i="182" l="1"/>
  <c r="C7" i="183" s="1"/>
  <c r="C27" i="183" s="1"/>
  <c r="D7" i="183"/>
  <c r="J7" i="183" l="1"/>
  <c r="D27" i="183"/>
  <c r="J27" i="183" l="1"/>
  <c r="M8" i="183"/>
  <c r="M7" i="183"/>
  <c r="M30" i="183" l="1"/>
  <c r="M32" i="183" s="1"/>
</calcChain>
</file>

<file path=xl/sharedStrings.xml><?xml version="1.0" encoding="utf-8"?>
<sst xmlns="http://schemas.openxmlformats.org/spreadsheetml/2006/main" count="384" uniqueCount="216">
  <si>
    <t>eenheid</t>
  </si>
  <si>
    <t>aantal</t>
  </si>
  <si>
    <t>post</t>
  </si>
  <si>
    <t>Wandarmatuur</t>
  </si>
  <si>
    <t>Voorbereiding (afschakelen stroom)</t>
  </si>
  <si>
    <t>Demontage oude lichtmast (incl. controle eventuele schade aan terrein rondom lichtmast)</t>
  </si>
  <si>
    <t>Verwijderingsbijdrage materialen en afval</t>
  </si>
  <si>
    <t>Graafwerkzaamheden (ontgraven en deponeren)</t>
  </si>
  <si>
    <t>m3</t>
  </si>
  <si>
    <t>Graafwerkzaamheden (ontgraven en laden)</t>
  </si>
  <si>
    <t>Telescoophoogwerker (22m) huur per dag</t>
  </si>
  <si>
    <t>dag</t>
  </si>
  <si>
    <t>Kraanhuur per dag (incl. instaptarief en machinist)</t>
  </si>
  <si>
    <t>Uitvoerings-/bouwplaatskosten</t>
  </si>
  <si>
    <t>Algemene kosten</t>
  </si>
  <si>
    <t>Meshnodes</t>
  </si>
  <si>
    <t>Willemstad</t>
  </si>
  <si>
    <t>Heel</t>
  </si>
  <si>
    <t>Belfeld</t>
  </si>
  <si>
    <t>Waspik</t>
  </si>
  <si>
    <t>Heerewaarden</t>
  </si>
  <si>
    <t>Tilburg</t>
  </si>
  <si>
    <t>sensor toegangspoort</t>
  </si>
  <si>
    <t>Vrouwenpolder</t>
  </si>
  <si>
    <t>Stellendam</t>
  </si>
  <si>
    <t>Nederasselt</t>
  </si>
  <si>
    <t>Afferden</t>
  </si>
  <si>
    <t>Venlo</t>
  </si>
  <si>
    <t>Maastricht</t>
  </si>
  <si>
    <t>Oirschot</t>
  </si>
  <si>
    <t>Opstellen V&amp;G plan uitvoering (incl. 1 review)</t>
  </si>
  <si>
    <t>Opstellen uitvoeringsplan (per locatie + integraal document)</t>
  </si>
  <si>
    <t>Engineering vooraf (berekeningen etc.)</t>
  </si>
  <si>
    <t>Engineering (opstellen opleverdossier)</t>
  </si>
  <si>
    <t>inregelen nieuwe armaturen, aansluiten en koppelen etc.</t>
  </si>
  <si>
    <t>Perceel</t>
  </si>
  <si>
    <t>locatie</t>
  </si>
  <si>
    <t>3-Z</t>
  </si>
  <si>
    <t>Verwijderingsbijdrage lichtmast</t>
  </si>
  <si>
    <t>verwijderingsbijdrage armatuur</t>
  </si>
  <si>
    <t>stuks</t>
  </si>
  <si>
    <t>uurloon</t>
  </si>
  <si>
    <t>uurtarief</t>
  </si>
  <si>
    <t>1 stuks</t>
  </si>
  <si>
    <t>armatuur op bestaande lichtmast</t>
  </si>
  <si>
    <t>Dual LED pakket op bestaande  lichtmast</t>
  </si>
  <si>
    <t>Dual LED pakket voor wandapparatuur</t>
  </si>
  <si>
    <t>meter</t>
  </si>
  <si>
    <t>materieelkosten</t>
  </si>
  <si>
    <t>mat aantal</t>
  </si>
  <si>
    <t>arbeidskosten</t>
  </si>
  <si>
    <t>tariefblad cel
 omschrijving</t>
  </si>
  <si>
    <t>Demontage 
oude lichtmast</t>
  </si>
  <si>
    <t>demontage oude armaturen</t>
  </si>
  <si>
    <t>Voorbereiding
kosten
(afschakelen stroom)</t>
  </si>
  <si>
    <t>arbeid</t>
  </si>
  <si>
    <t>Verlichtings
armatuur 
1-op-1 incl montage</t>
  </si>
  <si>
    <t>Dual LED pakket mast incl montage</t>
  </si>
  <si>
    <t>Verlichtings
armatuur 
1-op-1 wand incl montage</t>
  </si>
  <si>
    <t>Dual LED pakket wand incl montage</t>
  </si>
  <si>
    <t>sensor toegangspoort incl montage</t>
  </si>
  <si>
    <t>Meshnodes incl montage</t>
  </si>
  <si>
    <t>Fysieke knop incl. koppeling incl. montage</t>
  </si>
  <si>
    <t>Dual LED pakket op nwe mast incl montage</t>
  </si>
  <si>
    <t>Verlichtings
armatuur 
op nwe mast incl montage</t>
  </si>
  <si>
    <t>inregelen armaturen, koppelen en overige aansluitingen per locatie</t>
  </si>
  <si>
    <t>Totalen</t>
  </si>
  <si>
    <t>werkvoorbereiding</t>
  </si>
  <si>
    <t xml:space="preserve">herstellen verharding </t>
  </si>
  <si>
    <t>projectmanagement</t>
  </si>
  <si>
    <t>cel</t>
  </si>
  <si>
    <t>DE3</t>
  </si>
  <si>
    <t>DE4</t>
  </si>
  <si>
    <t>DE5</t>
  </si>
  <si>
    <t>DE6</t>
  </si>
  <si>
    <t>DE7</t>
  </si>
  <si>
    <t>DE8</t>
  </si>
  <si>
    <t>DE9</t>
  </si>
  <si>
    <t>DE10</t>
  </si>
  <si>
    <t>DE12</t>
  </si>
  <si>
    <t>DE13</t>
  </si>
  <si>
    <t>DE14</t>
  </si>
  <si>
    <t>DE15</t>
  </si>
  <si>
    <t>DE16</t>
  </si>
  <si>
    <t>DE17</t>
  </si>
  <si>
    <t>DE18</t>
  </si>
  <si>
    <t>DE19</t>
  </si>
  <si>
    <t>DE20</t>
  </si>
  <si>
    <t>DE21</t>
  </si>
  <si>
    <t>DE22</t>
  </si>
  <si>
    <t>DE23</t>
  </si>
  <si>
    <t>DE25</t>
  </si>
  <si>
    <t>DE26</t>
  </si>
  <si>
    <t>DE27</t>
  </si>
  <si>
    <t>DE28</t>
  </si>
  <si>
    <t>DE29</t>
  </si>
  <si>
    <t>DE31</t>
  </si>
  <si>
    <t>DE32</t>
  </si>
  <si>
    <t>DE33</t>
  </si>
  <si>
    <t>DE34</t>
  </si>
  <si>
    <t>Plaatsen, montage en afstellen nieuwe lichtmast op bestaande plek</t>
  </si>
  <si>
    <t>Plaatsen, montage en afstellen nieuwe lichtmast op nieuwe plek</t>
  </si>
  <si>
    <t>per locatie</t>
  </si>
  <si>
    <t>per armutuur</t>
  </si>
  <si>
    <t>Vervanging 1-op-1 -</t>
  </si>
  <si>
    <t>t.b.v. vleermuisvriendelijk</t>
  </si>
  <si>
    <t>overig inzet materieel en arbeid</t>
  </si>
  <si>
    <t>koop en levering</t>
  </si>
  <si>
    <t xml:space="preserve">Instructie en voorlichting aan gebruiker </t>
  </si>
  <si>
    <t xml:space="preserve">Vervanging 1-op-1 </t>
  </si>
  <si>
    <t>armatuur op nieuwe lichtmast</t>
  </si>
  <si>
    <t>Dual LED pakket op nieuwe lichtmast</t>
  </si>
  <si>
    <t>Herstellen terreinverharding</t>
  </si>
  <si>
    <t>m2</t>
  </si>
  <si>
    <t xml:space="preserve">t.b.v. extra mast </t>
  </si>
  <si>
    <t>item</t>
  </si>
  <si>
    <t>eventuele toelichting</t>
  </si>
  <si>
    <t>demontage oude armatuur</t>
  </si>
  <si>
    <t>A10</t>
  </si>
  <si>
    <t>A13</t>
  </si>
  <si>
    <t>Nieuwe-extra lichtmast exclusief armatuur, dual LED en meshnode</t>
  </si>
  <si>
    <t>per armutuur op nieuwe mast</t>
  </si>
  <si>
    <t xml:space="preserve"> +hoogwerker bediening</t>
  </si>
  <si>
    <t>Kraanhuur per dag incl. instaptarief + machinist</t>
  </si>
  <si>
    <t>A18</t>
  </si>
  <si>
    <t>A19</t>
  </si>
  <si>
    <t>A15</t>
  </si>
  <si>
    <t>A16</t>
  </si>
  <si>
    <t>A17</t>
  </si>
  <si>
    <t>nieuwe of vervangende bekabeling t.b.v. mast of wand</t>
  </si>
  <si>
    <t xml:space="preserve">indien nodig  </t>
  </si>
  <si>
    <t>Graafwerkzaamheden (ontgraven en deponeren) per m3 (rekenfactor 7,5 m3 per nwe mast)</t>
  </si>
  <si>
    <t>Graafwerkzaamheden (ontgraven en laden) per m3 (rekenactor 7,5m3 per nwe mast)</t>
  </si>
  <si>
    <t>A20</t>
  </si>
  <si>
    <t>A21</t>
  </si>
  <si>
    <t>A22</t>
  </si>
  <si>
    <t>A23</t>
  </si>
  <si>
    <t>A3</t>
  </si>
  <si>
    <t>A4</t>
  </si>
  <si>
    <t>A5</t>
  </si>
  <si>
    <t>A6</t>
  </si>
  <si>
    <t>A7</t>
  </si>
  <si>
    <t>A8</t>
  </si>
  <si>
    <t>A9</t>
  </si>
  <si>
    <t>A14</t>
  </si>
  <si>
    <t>A25</t>
  </si>
  <si>
    <t>A26</t>
  </si>
  <si>
    <t>A28</t>
  </si>
  <si>
    <t>A27</t>
  </si>
  <si>
    <t>instructie en voorlichting gebruiker</t>
  </si>
  <si>
    <t>A29</t>
  </si>
  <si>
    <t>A31</t>
  </si>
  <si>
    <t>A32</t>
  </si>
  <si>
    <t>A33</t>
  </si>
  <si>
    <t>A34</t>
  </si>
  <si>
    <t>A12</t>
  </si>
  <si>
    <t>eindtotalen inclusief  risico en winst</t>
  </si>
  <si>
    <t>opslag winst &amp; risico</t>
  </si>
  <si>
    <t>Wouse</t>
  </si>
  <si>
    <t>Riland</t>
  </si>
  <si>
    <t>Bruinisse 2</t>
  </si>
  <si>
    <t>Hellevoetsluis 1</t>
  </si>
  <si>
    <t>Hellevoetsluis 2</t>
  </si>
  <si>
    <t>Bruinisse 1</t>
  </si>
  <si>
    <t>Perceel 3Z</t>
  </si>
  <si>
    <t>totaal post</t>
  </si>
  <si>
    <t>directe kosten</t>
  </si>
  <si>
    <t>indirecte kosten</t>
  </si>
  <si>
    <t>STAAT VAN ONTLEDING TOTALEN PERCEEL 3 ZUID</t>
  </si>
  <si>
    <t>&lt;invullen percentage in%&gt;</t>
  </si>
  <si>
    <r>
      <t xml:space="preserve">Voor deze perceel Inschrijving is een maximum Inschrijvingsbedrag bepaald. Deze is vastgesteld op </t>
    </r>
    <r>
      <rPr>
        <b/>
        <sz val="10"/>
        <rFont val="Verdana"/>
        <family val="2"/>
      </rPr>
      <t>€</t>
    </r>
    <r>
      <rPr>
        <b/>
        <sz val="10"/>
        <rFont val="Arial"/>
        <family val="2"/>
      </rPr>
      <t xml:space="preserve"> 1.700.000,-- exclusief btw.
Een Inschrijving met een inschrijvingsbedrag boven dit maximum bedrag, leidt tot een ongeldigde Inschrijving </t>
    </r>
  </si>
  <si>
    <t>Totaal staat van ontleding Perceel 3 Zuid (Overnemen in Bijlage I het Inschrijvingsbiljet perceel 3)</t>
  </si>
  <si>
    <t>arbeidsuren per stuk, eenheid</t>
  </si>
  <si>
    <t>materiaal incl huur uit blad perceel 3z</t>
  </si>
  <si>
    <t>arbeid uit blad perceel 3Z</t>
  </si>
  <si>
    <t>nieuwe of vervangende bekabeling t.b.v. mast of wand (rekenfactor 7,5 mtr. per nwe mast)</t>
  </si>
  <si>
    <t>verwijderingsbijdrage overige materialen en afval. O.b.v. geschetste situatie</t>
  </si>
  <si>
    <t>Telescoophoogwerker (22m) huur in dagen en bediening in uren</t>
  </si>
  <si>
    <t>Kraanhuur (incl. instaptarief) in dagen en bediening in  uren</t>
  </si>
  <si>
    <t>Naam Inschrijver:</t>
  </si>
  <si>
    <t xml:space="preserve">Tarievenblad voor alle percelen </t>
  </si>
  <si>
    <t>materiaalprijs</t>
  </si>
  <si>
    <t>Armaturen</t>
  </si>
  <si>
    <t>prijsgewicht</t>
  </si>
  <si>
    <t>materiaal eenheidsprijs</t>
  </si>
  <si>
    <t>gewogen prijs</t>
  </si>
  <si>
    <t>model/type toelichting</t>
  </si>
  <si>
    <t>Armatuur</t>
  </si>
  <si>
    <t>wordt overgenomen in  tarievenblad D3</t>
  </si>
  <si>
    <t>totaal</t>
  </si>
  <si>
    <t xml:space="preserve">Dual LED pakket </t>
  </si>
  <si>
    <t>wordt overgenomen in  tarievenblad D4</t>
  </si>
  <si>
    <t>wordt overgenomen in  tarievenblad D5</t>
  </si>
  <si>
    <t xml:space="preserve">Wandarmatuur Dual LED  </t>
  </si>
  <si>
    <t>wordt overgenomen in  tarievenblad D6</t>
  </si>
  <si>
    <t>Fysieke knop + besturingshub</t>
  </si>
  <si>
    <t>Armatuur op nieuwe mast</t>
  </si>
  <si>
    <t>wordt overgenomen in  tarievenblad D15</t>
  </si>
  <si>
    <t>Dual LED pakket op nieuwe mast</t>
  </si>
  <si>
    <t>wordt overgenomen in  tarievenblad D16</t>
  </si>
  <si>
    <t>&lt; evt uw percentage&gt;</t>
  </si>
  <si>
    <t>armatuur  5.000-10.000 lumen</t>
  </si>
  <si>
    <t>&lt;invullen&gt;</t>
  </si>
  <si>
    <t>armatuur &gt;10.000-20.000 lumen</t>
  </si>
  <si>
    <t>armatuur &gt;20.000-30.000 lumen</t>
  </si>
  <si>
    <t>Dual LED pakket 5.000-10.000 lumen</t>
  </si>
  <si>
    <t>Dual LED pakket &gt;10.000-20.000 lumen</t>
  </si>
  <si>
    <t>Dual LED pakket&gt; 20.000-30.000 lumen</t>
  </si>
  <si>
    <t xml:space="preserve">Mast </t>
  </si>
  <si>
    <t>Masthoogte bovengronds 4 meter</t>
  </si>
  <si>
    <t>Masthoogte bovengronds 6 meter</t>
  </si>
  <si>
    <t>Masthoogte bovengronds 8 meter</t>
  </si>
  <si>
    <t>wordt overgenomen in  tarievenblad D14</t>
  </si>
  <si>
    <t xml:space="preserve">Toelichting: 
Alle gele velden dienen te worden ingevuld.
De materiaal eenheidsprijzen zijn de contractprijzen.
Het totaal van een gewogenprijs is enkel bedoeld voor de invulling van de aanbestedingsinschrijfsom </t>
  </si>
  <si>
    <t>o.b.v. straatklinkers en asfalt afwerking ( RWS handreiking KNL )</t>
  </si>
  <si>
    <t>versie 5.0 16-6-2025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</si>
</sst>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fl&quot;\ * #,##0.00_-;_-&quot;fl&quot;\ * #,##0.00\-;_-&quot;fl&quot;\ * &quot;-&quot;??_-;_-@_-"/>
    <numFmt numFmtId="165" formatCode="#,##0.00\-;[Red]#,##0.00\-"/>
    <numFmt numFmtId="166" formatCode="_-[$€-2]\ * #,##0.00_-;_-[$€-2]\ * #,##0.00\-;_-[$€-2]\ * &quot;-&quot;??_-"/>
    <numFmt numFmtId="167" formatCode="&quot;€&quot;\ #,##0.00"/>
    <numFmt numFmtId="168" formatCode="_ [$€-413]\ * #,##0.00_ ;_ [$€-413]\ * \-#,##0.00_ ;_ [$€-413]\ * &quot;-&quot;??_ ;_ @_ "/>
    <numFmt numFmtId="169" formatCode="#,##0.0_ ;\-#,##0.0\ "/>
    <numFmt numFmtId="170" formatCode="#,##0.00_ ;\-#,##0.00\ "/>
    <numFmt numFmtId="171" formatCode="_ [$€-2]\ * #,##0.00_ ;_ [$€-2]\ * \-#,##0.00_ ;_ [$€-2]\ * &quot;-&quot;??_ ;_ @_ "/>
  </numFmts>
  <fonts count="27">
    <font>
      <sz val="10"/>
      <name val="Arial"/>
    </font>
    <font>
      <sz val="10"/>
      <name val="Arial"/>
      <family val="2"/>
    </font>
    <font>
      <sz val="10"/>
      <name val="Swiss"/>
    </font>
    <font>
      <sz val="10"/>
      <name val="Univers"/>
      <family val="2"/>
    </font>
    <font>
      <b/>
      <sz val="10"/>
      <name val="Univers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8.5"/>
      <name val="Univers"/>
      <family val="2"/>
    </font>
    <font>
      <b/>
      <sz val="8.5"/>
      <name val="Univers"/>
      <family val="2"/>
    </font>
    <font>
      <sz val="11"/>
      <name val="Arial"/>
      <family val="2"/>
    </font>
    <font>
      <sz val="11"/>
      <name val="Univers"/>
      <family val="2"/>
    </font>
    <font>
      <sz val="11"/>
      <color rgb="FFFF0000"/>
      <name val="Univers"/>
      <family val="2"/>
    </font>
    <font>
      <b/>
      <sz val="11"/>
      <color theme="1"/>
      <name val="Univers"/>
      <family val="2"/>
    </font>
    <font>
      <sz val="8.5"/>
      <color rgb="FF0070C0"/>
      <name val="Arial"/>
      <family val="2"/>
    </font>
    <font>
      <sz val="8.5"/>
      <color theme="1"/>
      <name val="Arial"/>
      <family val="2"/>
    </font>
    <font>
      <sz val="11"/>
      <color theme="1"/>
      <name val="Univers"/>
      <family val="2"/>
    </font>
    <font>
      <b/>
      <sz val="11"/>
      <name val="Arial"/>
      <family val="2"/>
    </font>
    <font>
      <b/>
      <sz val="10"/>
      <name val="Verdana"/>
      <family val="2"/>
    </font>
    <font>
      <b/>
      <sz val="8.5"/>
      <color theme="1"/>
      <name val="Arial"/>
      <family val="2"/>
    </font>
    <font>
      <b/>
      <sz val="8.5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Univers"/>
      <family val="2"/>
    </font>
    <font>
      <b/>
      <sz val="9"/>
      <name val="Univers"/>
      <family val="2"/>
    </font>
    <font>
      <i/>
      <sz val="9"/>
      <name val="Univer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174">
    <xf numFmtId="0" fontId="0" fillId="0" borderId="0" xfId="0"/>
    <xf numFmtId="40" fontId="3" fillId="0" borderId="8" xfId="2" applyNumberFormat="1" applyFont="1" applyFill="1" applyBorder="1" applyAlignment="1">
      <alignment vertical="center"/>
    </xf>
    <xf numFmtId="0" fontId="5" fillId="0" borderId="0" xfId="0" applyFont="1"/>
    <xf numFmtId="0" fontId="0" fillId="0" borderId="0" xfId="0" applyAlignment="1">
      <alignment vertical="top" wrapText="1"/>
    </xf>
    <xf numFmtId="0" fontId="7" fillId="0" borderId="4" xfId="0" applyFont="1" applyBorder="1" applyAlignment="1">
      <alignment vertical="top" wrapText="1"/>
    </xf>
    <xf numFmtId="40" fontId="8" fillId="0" borderId="4" xfId="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vertical="top" wrapText="1"/>
    </xf>
    <xf numFmtId="40" fontId="8" fillId="0" borderId="9" xfId="2" applyNumberFormat="1" applyFont="1" applyFill="1" applyBorder="1" applyAlignment="1">
      <alignment vertical="center"/>
    </xf>
    <xf numFmtId="0" fontId="7" fillId="0" borderId="0" xfId="0" applyFont="1"/>
    <xf numFmtId="168" fontId="7" fillId="0" borderId="0" xfId="0" applyNumberFormat="1" applyFont="1"/>
    <xf numFmtId="169" fontId="7" fillId="0" borderId="0" xfId="0" applyNumberFormat="1" applyFont="1"/>
    <xf numFmtId="171" fontId="0" fillId="0" borderId="0" xfId="3" applyNumberFormat="1" applyFont="1"/>
    <xf numFmtId="40" fontId="4" fillId="0" borderId="4" xfId="2" applyNumberFormat="1" applyFont="1" applyFill="1" applyBorder="1" applyAlignment="1">
      <alignment vertical="center"/>
    </xf>
    <xf numFmtId="0" fontId="10" fillId="0" borderId="0" xfId="0" applyFont="1"/>
    <xf numFmtId="0" fontId="10" fillId="5" borderId="4" xfId="0" applyFont="1" applyFill="1" applyBorder="1"/>
    <xf numFmtId="40" fontId="11" fillId="0" borderId="4" xfId="2" applyNumberFormat="1" applyFont="1" applyBorder="1" applyAlignment="1" applyProtection="1">
      <alignment horizontal="left" vertical="center" wrapText="1"/>
    </xf>
    <xf numFmtId="40" fontId="11" fillId="0" borderId="4" xfId="2" applyNumberFormat="1" applyFont="1" applyBorder="1" applyAlignment="1" applyProtection="1">
      <alignment horizontal="center" vertical="center"/>
    </xf>
    <xf numFmtId="1" fontId="11" fillId="5" borderId="4" xfId="2" applyNumberFormat="1" applyFont="1" applyFill="1" applyBorder="1" applyAlignment="1" applyProtection="1">
      <alignment vertical="center"/>
    </xf>
    <xf numFmtId="40" fontId="11" fillId="5" borderId="4" xfId="2" applyNumberFormat="1" applyFont="1" applyFill="1" applyBorder="1" applyAlignment="1" applyProtection="1">
      <alignment horizontal="left" vertical="center" wrapText="1"/>
    </xf>
    <xf numFmtId="40" fontId="11" fillId="5" borderId="4" xfId="2" applyNumberFormat="1" applyFont="1" applyFill="1" applyBorder="1" applyAlignment="1" applyProtection="1">
      <alignment horizontal="center" vertical="center"/>
    </xf>
    <xf numFmtId="167" fontId="11" fillId="5" borderId="4" xfId="2" applyNumberFormat="1" applyFont="1" applyFill="1" applyBorder="1" applyAlignment="1" applyProtection="1">
      <alignment vertical="center"/>
    </xf>
    <xf numFmtId="40" fontId="12" fillId="0" borderId="4" xfId="2" applyNumberFormat="1" applyFont="1" applyBorder="1" applyAlignment="1" applyProtection="1">
      <alignment horizontal="left" vertical="center" wrapText="1"/>
    </xf>
    <xf numFmtId="40" fontId="11" fillId="0" borderId="4" xfId="2" applyNumberFormat="1" applyFont="1" applyFill="1" applyBorder="1" applyAlignment="1" applyProtection="1">
      <alignment horizontal="left" vertical="center" wrapText="1"/>
    </xf>
    <xf numFmtId="38" fontId="11" fillId="0" borderId="4" xfId="2" applyNumberFormat="1" applyFont="1" applyFill="1" applyBorder="1" applyAlignment="1" applyProtection="1">
      <alignment horizontal="center" vertical="center"/>
    </xf>
    <xf numFmtId="40" fontId="11" fillId="0" borderId="4" xfId="2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1" fontId="11" fillId="0" borderId="4" xfId="2" applyNumberFormat="1" applyFont="1" applyFill="1" applyBorder="1" applyAlignment="1" applyProtection="1">
      <alignment vertical="center"/>
    </xf>
    <xf numFmtId="1" fontId="11" fillId="0" borderId="4" xfId="2" applyNumberFormat="1" applyFont="1" applyFill="1" applyBorder="1" applyAlignment="1">
      <alignment vertical="center"/>
    </xf>
    <xf numFmtId="40" fontId="11" fillId="0" borderId="0" xfId="2" applyNumberFormat="1" applyFont="1" applyFill="1" applyBorder="1" applyAlignment="1" applyProtection="1">
      <alignment horizontal="left" vertical="center" wrapText="1"/>
    </xf>
    <xf numFmtId="40" fontId="11" fillId="0" borderId="0" xfId="2" applyNumberFormat="1" applyFont="1" applyFill="1" applyBorder="1" applyAlignment="1" applyProtection="1">
      <alignment horizontal="center" vertical="center"/>
    </xf>
    <xf numFmtId="167" fontId="11" fillId="0" borderId="0" xfId="2" applyNumberFormat="1" applyFont="1" applyFill="1" applyBorder="1" applyAlignment="1" applyProtection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38" fontId="12" fillId="5" borderId="4" xfId="2" applyNumberFormat="1" applyFont="1" applyFill="1" applyBorder="1" applyAlignment="1" applyProtection="1">
      <alignment horizontal="center" vertical="center"/>
    </xf>
    <xf numFmtId="40" fontId="16" fillId="0" borderId="4" xfId="2" applyNumberFormat="1" applyFont="1" applyBorder="1" applyAlignment="1" applyProtection="1">
      <alignment horizontal="left" vertical="center" wrapText="1"/>
    </xf>
    <xf numFmtId="40" fontId="12" fillId="5" borderId="4" xfId="2" applyNumberFormat="1" applyFont="1" applyFill="1" applyBorder="1" applyAlignment="1" applyProtection="1">
      <alignment horizontal="left" vertical="center" wrapText="1"/>
    </xf>
    <xf numFmtId="0" fontId="17" fillId="0" borderId="4" xfId="0" applyFont="1" applyBorder="1" applyAlignment="1">
      <alignment vertical="center"/>
    </xf>
    <xf numFmtId="40" fontId="9" fillId="0" borderId="9" xfId="2" applyNumberFormat="1" applyFont="1" applyFill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8" borderId="16" xfId="0" applyFont="1" applyFill="1" applyBorder="1"/>
    <xf numFmtId="0" fontId="7" fillId="8" borderId="17" xfId="0" applyFont="1" applyFill="1" applyBorder="1"/>
    <xf numFmtId="0" fontId="7" fillId="8" borderId="6" xfId="0" applyFont="1" applyFill="1" applyBorder="1"/>
    <xf numFmtId="171" fontId="0" fillId="0" borderId="0" xfId="0" applyNumberFormat="1"/>
    <xf numFmtId="171" fontId="5" fillId="0" borderId="0" xfId="0" applyNumberFormat="1" applyFont="1"/>
    <xf numFmtId="167" fontId="13" fillId="5" borderId="4" xfId="2" applyNumberFormat="1" applyFont="1" applyFill="1" applyBorder="1" applyAlignment="1" applyProtection="1">
      <alignment vertical="center"/>
    </xf>
    <xf numFmtId="167" fontId="12" fillId="5" borderId="4" xfId="2" applyNumberFormat="1" applyFont="1" applyFill="1" applyBorder="1" applyAlignment="1" applyProtection="1">
      <alignment vertical="center"/>
    </xf>
    <xf numFmtId="0" fontId="0" fillId="0" borderId="10" xfId="0" applyBorder="1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40" fontId="3" fillId="0" borderId="4" xfId="2" applyNumberFormat="1" applyFont="1" applyFill="1" applyBorder="1" applyAlignment="1">
      <alignment vertical="center"/>
    </xf>
    <xf numFmtId="0" fontId="0" fillId="0" borderId="3" xfId="0" applyBorder="1"/>
    <xf numFmtId="40" fontId="3" fillId="2" borderId="4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1" fontId="5" fillId="0" borderId="4" xfId="0" applyNumberFormat="1" applyFont="1" applyBorder="1" applyAlignment="1">
      <alignment vertical="center"/>
    </xf>
    <xf numFmtId="40" fontId="8" fillId="9" borderId="11" xfId="2" applyNumberFormat="1" applyFont="1" applyFill="1" applyBorder="1" applyAlignment="1">
      <alignment vertical="center"/>
    </xf>
    <xf numFmtId="168" fontId="8" fillId="9" borderId="2" xfId="2" applyNumberFormat="1" applyFont="1" applyFill="1" applyBorder="1" applyAlignment="1">
      <alignment horizontal="left" vertical="center"/>
    </xf>
    <xf numFmtId="169" fontId="8" fillId="9" borderId="2" xfId="2" applyNumberFormat="1" applyFont="1" applyFill="1" applyBorder="1" applyAlignment="1">
      <alignment vertical="center"/>
    </xf>
    <xf numFmtId="168" fontId="8" fillId="9" borderId="18" xfId="2" applyNumberFormat="1" applyFont="1" applyFill="1" applyBorder="1" applyAlignment="1">
      <alignment vertical="center"/>
    </xf>
    <xf numFmtId="40" fontId="8" fillId="8" borderId="20" xfId="2" applyNumberFormat="1" applyFont="1" applyFill="1" applyBorder="1" applyAlignment="1">
      <alignment vertical="center"/>
    </xf>
    <xf numFmtId="168" fontId="8" fillId="8" borderId="1" xfId="2" applyNumberFormat="1" applyFont="1" applyFill="1" applyBorder="1" applyAlignment="1">
      <alignment horizontal="left" vertical="center"/>
    </xf>
    <xf numFmtId="169" fontId="8" fillId="8" borderId="1" xfId="2" applyNumberFormat="1" applyFont="1" applyFill="1" applyBorder="1" applyAlignment="1">
      <alignment vertical="center"/>
    </xf>
    <xf numFmtId="168" fontId="8" fillId="8" borderId="21" xfId="2" applyNumberFormat="1" applyFont="1" applyFill="1" applyBorder="1" applyAlignment="1">
      <alignment vertical="center"/>
    </xf>
    <xf numFmtId="0" fontId="19" fillId="0" borderId="4" xfId="0" applyFont="1" applyBorder="1" applyAlignment="1">
      <alignment vertical="top" wrapText="1"/>
    </xf>
    <xf numFmtId="0" fontId="7" fillId="0" borderId="9" xfId="0" applyFont="1" applyBorder="1" applyAlignment="1">
      <alignment vertical="center" wrapText="1"/>
    </xf>
    <xf numFmtId="0" fontId="19" fillId="0" borderId="9" xfId="0" applyFont="1" applyBorder="1" applyAlignment="1">
      <alignment vertical="center"/>
    </xf>
    <xf numFmtId="40" fontId="8" fillId="9" borderId="16" xfId="2" applyNumberFormat="1" applyFont="1" applyFill="1" applyBorder="1" applyAlignment="1">
      <alignment vertical="center"/>
    </xf>
    <xf numFmtId="0" fontId="15" fillId="9" borderId="12" xfId="0" applyFont="1" applyFill="1" applyBorder="1"/>
    <xf numFmtId="0" fontId="7" fillId="9" borderId="12" xfId="0" applyFont="1" applyFill="1" applyBorder="1"/>
    <xf numFmtId="0" fontId="7" fillId="9" borderId="13" xfId="0" applyFont="1" applyFill="1" applyBorder="1"/>
    <xf numFmtId="168" fontId="8" fillId="9" borderId="17" xfId="2" applyNumberFormat="1" applyFont="1" applyFill="1" applyBorder="1" applyAlignment="1">
      <alignment vertical="center"/>
    </xf>
    <xf numFmtId="168" fontId="7" fillId="9" borderId="4" xfId="0" applyNumberFormat="1" applyFont="1" applyFill="1" applyBorder="1"/>
    <xf numFmtId="169" fontId="8" fillId="9" borderId="17" xfId="2" applyNumberFormat="1" applyFont="1" applyFill="1" applyBorder="1" applyAlignment="1">
      <alignment vertical="center"/>
    </xf>
    <xf numFmtId="168" fontId="8" fillId="9" borderId="6" xfId="2" applyNumberFormat="1" applyFont="1" applyFill="1" applyBorder="1" applyAlignment="1">
      <alignment vertical="center"/>
    </xf>
    <xf numFmtId="168" fontId="7" fillId="9" borderId="9" xfId="0" applyNumberFormat="1" applyFont="1" applyFill="1" applyBorder="1"/>
    <xf numFmtId="168" fontId="7" fillId="9" borderId="19" xfId="0" applyNumberFormat="1" applyFont="1" applyFill="1" applyBorder="1"/>
    <xf numFmtId="0" fontId="15" fillId="8" borderId="12" xfId="0" applyFont="1" applyFill="1" applyBorder="1"/>
    <xf numFmtId="0" fontId="7" fillId="8" borderId="12" xfId="0" applyFont="1" applyFill="1" applyBorder="1"/>
    <xf numFmtId="0" fontId="14" fillId="8" borderId="12" xfId="0" applyFont="1" applyFill="1" applyBorder="1"/>
    <xf numFmtId="0" fontId="7" fillId="8" borderId="13" xfId="0" applyFont="1" applyFill="1" applyBorder="1"/>
    <xf numFmtId="168" fontId="7" fillId="8" borderId="4" xfId="0" applyNumberFormat="1" applyFont="1" applyFill="1" applyBorder="1"/>
    <xf numFmtId="169" fontId="7" fillId="8" borderId="4" xfId="0" applyNumberFormat="1" applyFont="1" applyFill="1" applyBorder="1"/>
    <xf numFmtId="168" fontId="7" fillId="8" borderId="14" xfId="0" applyNumberFormat="1" applyFont="1" applyFill="1" applyBorder="1"/>
    <xf numFmtId="168" fontId="7" fillId="8" borderId="15" xfId="0" applyNumberFormat="1" applyFont="1" applyFill="1" applyBorder="1"/>
    <xf numFmtId="0" fontId="19" fillId="9" borderId="12" xfId="0" applyFont="1" applyFill="1" applyBorder="1" applyAlignment="1">
      <alignment horizontal="center"/>
    </xf>
    <xf numFmtId="169" fontId="19" fillId="9" borderId="4" xfId="0" applyNumberFormat="1" applyFont="1" applyFill="1" applyBorder="1"/>
    <xf numFmtId="169" fontId="19" fillId="8" borderId="4" xfId="0" applyNumberFormat="1" applyFont="1" applyFill="1" applyBorder="1"/>
    <xf numFmtId="168" fontId="20" fillId="10" borderId="5" xfId="0" applyNumberFormat="1" applyFont="1" applyFill="1" applyBorder="1"/>
    <xf numFmtId="168" fontId="20" fillId="10" borderId="19" xfId="0" applyNumberFormat="1" applyFont="1" applyFill="1" applyBorder="1"/>
    <xf numFmtId="168" fontId="20" fillId="9" borderId="5" xfId="0" applyNumberFormat="1" applyFont="1" applyFill="1" applyBorder="1"/>
    <xf numFmtId="168" fontId="20" fillId="8" borderId="5" xfId="0" applyNumberFormat="1" applyFont="1" applyFill="1" applyBorder="1"/>
    <xf numFmtId="169" fontId="15" fillId="10" borderId="5" xfId="0" applyNumberFormat="1" applyFont="1" applyFill="1" applyBorder="1"/>
    <xf numFmtId="168" fontId="7" fillId="9" borderId="14" xfId="0" applyNumberFormat="1" applyFont="1" applyFill="1" applyBorder="1"/>
    <xf numFmtId="168" fontId="7" fillId="9" borderId="15" xfId="0" applyNumberFormat="1" applyFont="1" applyFill="1" applyBorder="1"/>
    <xf numFmtId="0" fontId="7" fillId="8" borderId="9" xfId="0" applyFont="1" applyFill="1" applyBorder="1" applyAlignment="1">
      <alignment vertical="center" wrapText="1"/>
    </xf>
    <xf numFmtId="40" fontId="8" fillId="5" borderId="16" xfId="2" applyNumberFormat="1" applyFont="1" applyFill="1" applyBorder="1" applyAlignment="1">
      <alignment vertical="center"/>
    </xf>
    <xf numFmtId="169" fontId="15" fillId="5" borderId="4" xfId="0" applyNumberFormat="1" applyFont="1" applyFill="1" applyBorder="1"/>
    <xf numFmtId="169" fontId="15" fillId="8" borderId="4" xfId="0" applyNumberFormat="1" applyFont="1" applyFill="1" applyBorder="1"/>
    <xf numFmtId="167" fontId="11" fillId="4" borderId="4" xfId="2" applyNumberFormat="1" applyFont="1" applyFill="1" applyBorder="1" applyAlignment="1" applyProtection="1">
      <alignment vertical="center"/>
      <protection locked="0"/>
    </xf>
    <xf numFmtId="169" fontId="19" fillId="4" borderId="4" xfId="0" applyNumberFormat="1" applyFont="1" applyFill="1" applyBorder="1" applyProtection="1">
      <protection locked="0"/>
    </xf>
    <xf numFmtId="170" fontId="19" fillId="4" borderId="4" xfId="0" applyNumberFormat="1" applyFont="1" applyFill="1" applyBorder="1" applyProtection="1">
      <protection locked="0"/>
    </xf>
    <xf numFmtId="0" fontId="19" fillId="4" borderId="12" xfId="0" applyFont="1" applyFill="1" applyBorder="1" applyAlignment="1" applyProtection="1">
      <alignment horizontal="center"/>
      <protection locked="0"/>
    </xf>
    <xf numFmtId="168" fontId="20" fillId="4" borderId="4" xfId="0" applyNumberFormat="1" applyFont="1" applyFill="1" applyBorder="1" applyProtection="1">
      <protection locked="0"/>
    </xf>
    <xf numFmtId="169" fontId="19" fillId="4" borderId="5" xfId="0" applyNumberFormat="1" applyFont="1" applyFill="1" applyBorder="1" applyProtection="1">
      <protection locked="0"/>
    </xf>
    <xf numFmtId="40" fontId="12" fillId="0" borderId="4" xfId="2" applyNumberFormat="1" applyFont="1" applyFill="1" applyBorder="1" applyAlignment="1" applyProtection="1">
      <alignment horizontal="left" vertical="center" wrapText="1"/>
    </xf>
    <xf numFmtId="0" fontId="22" fillId="0" borderId="4" xfId="0" applyFont="1" applyBorder="1" applyAlignment="1">
      <alignment vertical="center"/>
    </xf>
    <xf numFmtId="0" fontId="23" fillId="5" borderId="4" xfId="0" applyFont="1" applyFill="1" applyBorder="1"/>
    <xf numFmtId="1" fontId="24" fillId="0" borderId="4" xfId="2" applyNumberFormat="1" applyFont="1" applyFill="1" applyBorder="1" applyAlignment="1" applyProtection="1">
      <alignment vertical="center" wrapText="1"/>
    </xf>
    <xf numFmtId="9" fontId="24" fillId="0" borderId="4" xfId="4" applyFont="1" applyFill="1" applyBorder="1" applyAlignment="1" applyProtection="1">
      <alignment horizontal="center" vertical="center"/>
    </xf>
    <xf numFmtId="167" fontId="24" fillId="4" borderId="4" xfId="2" applyNumberFormat="1" applyFont="1" applyFill="1" applyBorder="1" applyAlignment="1" applyProtection="1">
      <alignment vertical="center"/>
      <protection locked="0"/>
    </xf>
    <xf numFmtId="167" fontId="24" fillId="2" borderId="4" xfId="2" applyNumberFormat="1" applyFont="1" applyFill="1" applyBorder="1" applyAlignment="1" applyProtection="1">
      <alignment vertical="center"/>
    </xf>
    <xf numFmtId="1" fontId="25" fillId="0" borderId="4" xfId="2" applyNumberFormat="1" applyFont="1" applyFill="1" applyBorder="1" applyAlignment="1" applyProtection="1">
      <alignment vertical="center" wrapText="1"/>
    </xf>
    <xf numFmtId="40" fontId="24" fillId="0" borderId="4" xfId="2" applyNumberFormat="1" applyFont="1" applyFill="1" applyBorder="1" applyAlignment="1" applyProtection="1">
      <alignment horizontal="left" vertical="center" wrapText="1"/>
    </xf>
    <xf numFmtId="9" fontId="26" fillId="0" borderId="4" xfId="4" applyFont="1" applyFill="1" applyBorder="1" applyAlignment="1" applyProtection="1">
      <alignment horizontal="center" vertical="center"/>
    </xf>
    <xf numFmtId="167" fontId="24" fillId="11" borderId="4" xfId="2" applyNumberFormat="1" applyFont="1" applyFill="1" applyBorder="1" applyAlignment="1" applyProtection="1">
      <alignment vertical="center"/>
      <protection locked="0"/>
    </xf>
    <xf numFmtId="167" fontId="24" fillId="11" borderId="4" xfId="2" applyNumberFormat="1" applyFont="1" applyFill="1" applyBorder="1" applyAlignment="1" applyProtection="1">
      <alignment vertical="center"/>
    </xf>
    <xf numFmtId="167" fontId="24" fillId="0" borderId="4" xfId="2" applyNumberFormat="1" applyFont="1" applyFill="1" applyBorder="1" applyAlignment="1" applyProtection="1">
      <alignment vertical="center"/>
      <protection locked="0"/>
    </xf>
    <xf numFmtId="167" fontId="24" fillId="0" borderId="4" xfId="2" applyNumberFormat="1" applyFont="1" applyFill="1" applyBorder="1" applyAlignment="1" applyProtection="1">
      <alignment vertical="center"/>
    </xf>
    <xf numFmtId="1" fontId="24" fillId="5" borderId="4" xfId="2" applyNumberFormat="1" applyFont="1" applyFill="1" applyBorder="1" applyAlignment="1" applyProtection="1">
      <alignment vertical="center"/>
    </xf>
    <xf numFmtId="40" fontId="24" fillId="5" borderId="4" xfId="2" applyNumberFormat="1" applyFont="1" applyFill="1" applyBorder="1" applyAlignment="1" applyProtection="1">
      <alignment horizontal="left" vertical="center" wrapText="1"/>
    </xf>
    <xf numFmtId="40" fontId="24" fillId="5" borderId="4" xfId="2" applyNumberFormat="1" applyFont="1" applyFill="1" applyBorder="1" applyAlignment="1" applyProtection="1">
      <alignment horizontal="center" vertical="center"/>
    </xf>
    <xf numFmtId="167" fontId="24" fillId="5" borderId="4" xfId="2" applyNumberFormat="1" applyFont="1" applyFill="1" applyBorder="1" applyAlignment="1" applyProtection="1">
      <alignment vertical="center"/>
      <protection locked="0"/>
    </xf>
    <xf numFmtId="167" fontId="24" fillId="5" borderId="4" xfId="2" applyNumberFormat="1" applyFont="1" applyFill="1" applyBorder="1" applyAlignment="1" applyProtection="1">
      <alignment vertical="center"/>
    </xf>
    <xf numFmtId="40" fontId="24" fillId="4" borderId="4" xfId="2" applyNumberFormat="1" applyFont="1" applyFill="1" applyBorder="1" applyAlignment="1" applyProtection="1">
      <alignment horizontal="left" vertical="center" wrapText="1"/>
      <protection locked="0"/>
    </xf>
    <xf numFmtId="1" fontId="25" fillId="0" borderId="0" xfId="2" applyNumberFormat="1" applyFont="1" applyFill="1" applyBorder="1" applyAlignment="1" applyProtection="1">
      <alignment vertical="center" wrapText="1"/>
    </xf>
    <xf numFmtId="167" fontId="11" fillId="2" borderId="4" xfId="2" applyNumberFormat="1" applyFont="1" applyFill="1" applyBorder="1" applyAlignment="1" applyProtection="1">
      <alignment vertical="center"/>
    </xf>
    <xf numFmtId="9" fontId="23" fillId="8" borderId="4" xfId="0" applyNumberFormat="1" applyFont="1" applyFill="1" applyBorder="1" applyProtection="1">
      <protection locked="0"/>
    </xf>
    <xf numFmtId="40" fontId="24" fillId="7" borderId="8" xfId="2" applyNumberFormat="1" applyFont="1" applyFill="1" applyBorder="1" applyAlignment="1">
      <alignment vertical="center"/>
    </xf>
    <xf numFmtId="40" fontId="25" fillId="7" borderId="4" xfId="2" applyNumberFormat="1" applyFont="1" applyFill="1" applyBorder="1" applyAlignment="1">
      <alignment vertical="center"/>
    </xf>
    <xf numFmtId="40" fontId="24" fillId="7" borderId="4" xfId="2" applyNumberFormat="1" applyFont="1" applyFill="1" applyBorder="1" applyAlignment="1" applyProtection="1">
      <alignment horizontal="left" vertical="top" wrapText="1"/>
    </xf>
    <xf numFmtId="10" fontId="23" fillId="7" borderId="4" xfId="0" applyNumberFormat="1" applyFont="1" applyFill="1" applyBorder="1"/>
    <xf numFmtId="9" fontId="23" fillId="7" borderId="4" xfId="0" applyNumberFormat="1" applyFont="1" applyFill="1" applyBorder="1"/>
    <xf numFmtId="0" fontId="23" fillId="7" borderId="4" xfId="0" applyFont="1" applyFill="1" applyBorder="1"/>
    <xf numFmtId="9" fontId="23" fillId="4" borderId="4" xfId="0" applyNumberFormat="1" applyFont="1" applyFill="1" applyBorder="1" applyProtection="1">
      <protection locked="0"/>
    </xf>
    <xf numFmtId="9" fontId="23" fillId="6" borderId="4" xfId="0" applyNumberFormat="1" applyFont="1" applyFill="1" applyBorder="1"/>
    <xf numFmtId="40" fontId="23" fillId="0" borderId="4" xfId="0" applyNumberFormat="1" applyFont="1" applyBorder="1"/>
    <xf numFmtId="40" fontId="24" fillId="0" borderId="4" xfId="2" applyNumberFormat="1" applyFont="1" applyBorder="1" applyAlignment="1">
      <alignment vertical="center"/>
    </xf>
    <xf numFmtId="171" fontId="24" fillId="0" borderId="4" xfId="3" applyNumberFormat="1" applyFont="1" applyBorder="1" applyAlignment="1">
      <alignment vertical="center"/>
    </xf>
    <xf numFmtId="171" fontId="23" fillId="0" borderId="4" xfId="3" applyNumberFormat="1" applyFont="1" applyBorder="1"/>
    <xf numFmtId="171" fontId="23" fillId="4" borderId="4" xfId="0" applyNumberFormat="1" applyFont="1" applyFill="1" applyBorder="1" applyProtection="1">
      <protection locked="0"/>
    </xf>
    <xf numFmtId="171" fontId="23" fillId="9" borderId="4" xfId="0" applyNumberFormat="1" applyFont="1" applyFill="1" applyBorder="1"/>
    <xf numFmtId="0" fontId="23" fillId="6" borderId="4" xfId="0" applyFont="1" applyFill="1" applyBorder="1"/>
    <xf numFmtId="171" fontId="22" fillId="9" borderId="4" xfId="0" applyNumberFormat="1" applyFont="1" applyFill="1" applyBorder="1"/>
    <xf numFmtId="0" fontId="23" fillId="0" borderId="4" xfId="0" applyFont="1" applyBorder="1"/>
    <xf numFmtId="0" fontId="23" fillId="0" borderId="0" xfId="0" applyFont="1"/>
    <xf numFmtId="171" fontId="23" fillId="0" borderId="0" xfId="3" applyNumberFormat="1" applyFont="1"/>
    <xf numFmtId="171" fontId="23" fillId="0" borderId="0" xfId="0" applyNumberFormat="1" applyFont="1"/>
    <xf numFmtId="40" fontId="24" fillId="0" borderId="4" xfId="2" applyNumberFormat="1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23" xfId="0" applyFont="1" applyFill="1" applyBorder="1"/>
    <xf numFmtId="0" fontId="5" fillId="3" borderId="24" xfId="0" applyFont="1" applyFill="1" applyBorder="1"/>
    <xf numFmtId="171" fontId="3" fillId="0" borderId="10" xfId="3" applyNumberFormat="1" applyFont="1" applyFill="1" applyBorder="1" applyAlignment="1">
      <alignment horizontal="center" vertical="center"/>
    </xf>
    <xf numFmtId="171" fontId="3" fillId="0" borderId="3" xfId="3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25" xfId="0" applyFont="1" applyFill="1" applyBorder="1" applyAlignment="1" applyProtection="1">
      <alignment vertical="top"/>
      <protection locked="0"/>
    </xf>
    <xf numFmtId="0" fontId="0" fillId="4" borderId="26" xfId="0" applyFill="1" applyBorder="1" applyAlignment="1" applyProtection="1">
      <alignment vertical="top"/>
      <protection locked="0"/>
    </xf>
    <xf numFmtId="0" fontId="0" fillId="4" borderId="27" xfId="0" applyFill="1" applyBorder="1" applyProtection="1">
      <protection locked="0"/>
    </xf>
    <xf numFmtId="0" fontId="0" fillId="4" borderId="28" xfId="0" applyFill="1" applyBorder="1" applyAlignment="1" applyProtection="1">
      <alignment vertical="top"/>
      <protection locked="0"/>
    </xf>
    <xf numFmtId="0" fontId="0" fillId="4" borderId="29" xfId="0" applyFill="1" applyBorder="1" applyAlignment="1" applyProtection="1">
      <alignment vertical="top"/>
      <protection locked="0"/>
    </xf>
    <xf numFmtId="0" fontId="0" fillId="4" borderId="30" xfId="0" applyFill="1" applyBorder="1" applyProtection="1">
      <protection locked="0"/>
    </xf>
    <xf numFmtId="1" fontId="11" fillId="0" borderId="10" xfId="2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" fontId="11" fillId="0" borderId="10" xfId="2" applyNumberFormat="1" applyFont="1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1" fontId="24" fillId="3" borderId="0" xfId="2" applyNumberFormat="1" applyFont="1" applyFill="1" applyBorder="1" applyAlignment="1" applyProtection="1">
      <alignment vertical="center" wrapText="1"/>
    </xf>
    <xf numFmtId="0" fontId="0" fillId="3" borderId="0" xfId="0" applyFill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/>
  </cellXfs>
  <cellStyles count="5">
    <cellStyle name="Euro" xfId="1" xr:uid="{00000000-0005-0000-0000-000001000000}"/>
    <cellStyle name="Komma_31" xfId="2" xr:uid="{00000000-0005-0000-0000-000002000000}"/>
    <cellStyle name="Procent" xfId="4" builtinId="5"/>
    <cellStyle name="Standaard" xfId="0" builtinId="0"/>
    <cellStyle name="Valuta" xfId="3" builtinId="4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C662-F1D8-4560-B951-A79045607361}">
  <sheetPr>
    <tabColor rgb="FF92D050"/>
    <pageSetUpPr fitToPage="1"/>
  </sheetPr>
  <dimension ref="A1:M32"/>
  <sheetViews>
    <sheetView tabSelected="1" view="pageBreakPreview" zoomScaleNormal="80" zoomScaleSheetLayoutView="100" workbookViewId="0">
      <selection activeCell="D2" sqref="D2"/>
    </sheetView>
  </sheetViews>
  <sheetFormatPr defaultRowHeight="12.75"/>
  <cols>
    <col min="1" max="1" width="14.140625" customWidth="1"/>
    <col min="3" max="3" width="16.7109375" style="11" customWidth="1"/>
    <col min="4" max="4" width="14.7109375" style="11" customWidth="1"/>
    <col min="5" max="5" width="15.7109375" style="3" customWidth="1"/>
    <col min="6" max="6" width="14.28515625" customWidth="1"/>
    <col min="7" max="7" width="19.140625" customWidth="1"/>
    <col min="8" max="8" width="14.85546875" customWidth="1"/>
    <col min="9" max="9" width="14.28515625" customWidth="1"/>
    <col min="10" max="10" width="25.28515625" customWidth="1"/>
    <col min="11" max="11" width="15.5703125" customWidth="1"/>
    <col min="12" max="12" width="1.85546875" customWidth="1"/>
    <col min="13" max="13" width="22" customWidth="1"/>
    <col min="14" max="14" width="12.85546875" customWidth="1"/>
    <col min="16" max="16" width="12.28515625" customWidth="1"/>
  </cols>
  <sheetData>
    <row r="1" spans="1:13">
      <c r="A1" s="2" t="s">
        <v>168</v>
      </c>
      <c r="E1" s="172" t="s">
        <v>215</v>
      </c>
      <c r="F1" s="173"/>
    </row>
    <row r="3" spans="1:13">
      <c r="A3" s="46"/>
      <c r="B3" s="47"/>
      <c r="C3" s="156" t="s">
        <v>166</v>
      </c>
      <c r="D3" s="157"/>
      <c r="E3" s="157"/>
      <c r="F3" s="157"/>
      <c r="G3" s="157"/>
      <c r="H3" s="157"/>
      <c r="I3" s="47"/>
      <c r="J3" s="158" t="s">
        <v>167</v>
      </c>
      <c r="K3" s="159"/>
      <c r="L3" s="48"/>
      <c r="M3" s="49"/>
    </row>
    <row r="4" spans="1:13">
      <c r="A4" s="50" t="s">
        <v>36</v>
      </c>
      <c r="B4" s="12" t="s">
        <v>35</v>
      </c>
      <c r="H4" s="154" t="s">
        <v>67</v>
      </c>
      <c r="I4" s="155"/>
      <c r="J4" s="46"/>
      <c r="K4" s="51"/>
      <c r="L4" s="51"/>
      <c r="M4" s="51"/>
    </row>
    <row r="5" spans="1:13" ht="63.75">
      <c r="A5" s="1"/>
      <c r="B5" s="12"/>
      <c r="C5" s="52" t="s">
        <v>173</v>
      </c>
      <c r="D5" s="52" t="s">
        <v>174</v>
      </c>
      <c r="E5" s="52" t="s">
        <v>32</v>
      </c>
      <c r="F5" s="52" t="s">
        <v>33</v>
      </c>
      <c r="G5" s="52" t="s">
        <v>13</v>
      </c>
      <c r="H5" s="52" t="s">
        <v>31</v>
      </c>
      <c r="I5" s="52" t="s">
        <v>30</v>
      </c>
      <c r="J5" s="52" t="s">
        <v>157</v>
      </c>
      <c r="K5" s="52" t="s">
        <v>14</v>
      </c>
      <c r="L5" s="52"/>
      <c r="M5" s="52" t="s">
        <v>156</v>
      </c>
    </row>
    <row r="6" spans="1:13">
      <c r="A6" s="128"/>
      <c r="B6" s="129"/>
      <c r="C6" s="130"/>
      <c r="D6" s="130"/>
      <c r="E6" s="131"/>
      <c r="F6" s="132"/>
      <c r="G6" s="132"/>
      <c r="H6" s="133"/>
      <c r="I6" s="133"/>
      <c r="J6" s="134" t="s">
        <v>169</v>
      </c>
      <c r="K6" s="127" t="s">
        <v>200</v>
      </c>
      <c r="L6" s="135"/>
      <c r="M6" s="135"/>
    </row>
    <row r="7" spans="1:13">
      <c r="A7" s="136" t="str">
        <f>'perceel 3Z'!A3</f>
        <v>Wouse</v>
      </c>
      <c r="B7" s="137" t="s">
        <v>37</v>
      </c>
      <c r="C7" s="138">
        <f>'perceel 3Z'!AF4</f>
        <v>0</v>
      </c>
      <c r="D7" s="139">
        <f>'perceel 3Z'!AF6</f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1" t="e">
        <f t="shared" ref="J7:J25" si="0">$J$6*SUM(C7:I7)</f>
        <v>#VALUE!</v>
      </c>
      <c r="K7" s="140">
        <v>0</v>
      </c>
      <c r="L7" s="142"/>
      <c r="M7" s="143" t="e">
        <f t="shared" ref="M7:M25" si="1">SUM(C7:K7)</f>
        <v>#VALUE!</v>
      </c>
    </row>
    <row r="8" spans="1:13">
      <c r="A8" s="144" t="str">
        <f>'perceel 3Z'!A7</f>
        <v>Riland</v>
      </c>
      <c r="B8" s="137" t="s">
        <v>37</v>
      </c>
      <c r="C8" s="138">
        <f>'perceel 3Z'!AF8</f>
        <v>0</v>
      </c>
      <c r="D8" s="139">
        <f>'perceel 3Z'!AF10</f>
        <v>0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1" t="e">
        <f t="shared" si="0"/>
        <v>#VALUE!</v>
      </c>
      <c r="K8" s="140">
        <v>0</v>
      </c>
      <c r="L8" s="142"/>
      <c r="M8" s="143" t="e">
        <f t="shared" si="1"/>
        <v>#VALUE!</v>
      </c>
    </row>
    <row r="9" spans="1:13">
      <c r="A9" s="144" t="str">
        <f>'perceel 3Z'!A11</f>
        <v>Vrouwenpolder</v>
      </c>
      <c r="B9" s="137" t="s">
        <v>37</v>
      </c>
      <c r="C9" s="138">
        <f>'perceel 3Z'!AF12</f>
        <v>0</v>
      </c>
      <c r="D9" s="139">
        <f>'perceel 3Z'!AF14</f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1" t="e">
        <f t="shared" si="0"/>
        <v>#VALUE!</v>
      </c>
      <c r="K9" s="140">
        <v>0</v>
      </c>
      <c r="L9" s="142"/>
      <c r="M9" s="143" t="e">
        <f t="shared" si="1"/>
        <v>#VALUE!</v>
      </c>
    </row>
    <row r="10" spans="1:13">
      <c r="A10" s="136" t="str">
        <f>'perceel 3Z'!A15</f>
        <v>Bruinisse 1</v>
      </c>
      <c r="B10" s="137" t="s">
        <v>37</v>
      </c>
      <c r="C10" s="138">
        <f>'perceel 3Z'!AF16</f>
        <v>0</v>
      </c>
      <c r="D10" s="139">
        <f>'perceel 3Z'!AF18</f>
        <v>0</v>
      </c>
      <c r="E10" s="140">
        <v>0</v>
      </c>
      <c r="F10" s="140">
        <v>0</v>
      </c>
      <c r="G10" s="140">
        <v>0</v>
      </c>
      <c r="H10" s="140">
        <v>0</v>
      </c>
      <c r="I10" s="140">
        <v>0</v>
      </c>
      <c r="J10" s="141" t="e">
        <f t="shared" si="0"/>
        <v>#VALUE!</v>
      </c>
      <c r="K10" s="140">
        <v>0</v>
      </c>
      <c r="L10" s="142"/>
      <c r="M10" s="143" t="e">
        <f t="shared" si="1"/>
        <v>#VALUE!</v>
      </c>
    </row>
    <row r="11" spans="1:13">
      <c r="A11" s="144" t="str">
        <f>'perceel 3Z'!A19</f>
        <v>Bruinisse 2</v>
      </c>
      <c r="B11" s="137" t="s">
        <v>37</v>
      </c>
      <c r="C11" s="138">
        <f>'perceel 3Z'!AF20</f>
        <v>0</v>
      </c>
      <c r="D11" s="139">
        <f>'perceel 3Z'!AF22</f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1" t="e">
        <f t="shared" si="0"/>
        <v>#VALUE!</v>
      </c>
      <c r="K11" s="140">
        <v>0</v>
      </c>
      <c r="L11" s="142"/>
      <c r="M11" s="143" t="e">
        <f t="shared" si="1"/>
        <v>#VALUE!</v>
      </c>
    </row>
    <row r="12" spans="1:13">
      <c r="A12" s="144" t="str">
        <f>'perceel 3Z'!A23</f>
        <v>Stellendam</v>
      </c>
      <c r="B12" s="137" t="s">
        <v>37</v>
      </c>
      <c r="C12" s="138">
        <f>'perceel 3Z'!AF24</f>
        <v>0</v>
      </c>
      <c r="D12" s="139">
        <f>'perceel 3Z'!AF26</f>
        <v>0</v>
      </c>
      <c r="E12" s="140">
        <v>0</v>
      </c>
      <c r="F12" s="140">
        <v>0</v>
      </c>
      <c r="G12" s="140">
        <v>0</v>
      </c>
      <c r="H12" s="140">
        <v>0</v>
      </c>
      <c r="I12" s="140">
        <v>0</v>
      </c>
      <c r="J12" s="141" t="e">
        <f t="shared" si="0"/>
        <v>#VALUE!</v>
      </c>
      <c r="K12" s="140">
        <v>0</v>
      </c>
      <c r="L12" s="142"/>
      <c r="M12" s="143" t="e">
        <f t="shared" si="1"/>
        <v>#VALUE!</v>
      </c>
    </row>
    <row r="13" spans="1:13">
      <c r="A13" s="144" t="str">
        <f>'perceel 3Z'!A27</f>
        <v>Hellevoetsluis 1</v>
      </c>
      <c r="B13" s="137" t="s">
        <v>37</v>
      </c>
      <c r="C13" s="138">
        <f>'perceel 3Z'!AF28</f>
        <v>0</v>
      </c>
      <c r="D13" s="139">
        <f>'perceel 3Z'!AF30</f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1" t="e">
        <f t="shared" si="0"/>
        <v>#VALUE!</v>
      </c>
      <c r="K13" s="140">
        <v>0</v>
      </c>
      <c r="L13" s="142"/>
      <c r="M13" s="143" t="e">
        <f t="shared" si="1"/>
        <v>#VALUE!</v>
      </c>
    </row>
    <row r="14" spans="1:13">
      <c r="A14" s="144" t="str">
        <f>'perceel 3Z'!A31</f>
        <v>Hellevoetsluis 2</v>
      </c>
      <c r="B14" s="137" t="s">
        <v>37</v>
      </c>
      <c r="C14" s="138">
        <f>'perceel 3Z'!AF32</f>
        <v>0</v>
      </c>
      <c r="D14" s="139">
        <f>'perceel 3Z'!AF34</f>
        <v>0</v>
      </c>
      <c r="E14" s="140">
        <v>0</v>
      </c>
      <c r="F14" s="140">
        <v>0</v>
      </c>
      <c r="G14" s="140">
        <v>0</v>
      </c>
      <c r="H14" s="140">
        <v>0</v>
      </c>
      <c r="I14" s="140">
        <v>0</v>
      </c>
      <c r="J14" s="141" t="e">
        <f t="shared" si="0"/>
        <v>#VALUE!</v>
      </c>
      <c r="K14" s="140">
        <v>0</v>
      </c>
      <c r="L14" s="142"/>
      <c r="M14" s="143" t="e">
        <f t="shared" si="1"/>
        <v>#VALUE!</v>
      </c>
    </row>
    <row r="15" spans="1:13">
      <c r="A15" s="144" t="str">
        <f>'perceel 3Z'!A35</f>
        <v>Willemstad</v>
      </c>
      <c r="B15" s="137" t="s">
        <v>37</v>
      </c>
      <c r="C15" s="138">
        <f>'perceel 3Z'!AF36</f>
        <v>0</v>
      </c>
      <c r="D15" s="139">
        <f>'perceel 3Z'!AF38</f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1" t="e">
        <f t="shared" si="0"/>
        <v>#VALUE!</v>
      </c>
      <c r="K15" s="140">
        <v>0</v>
      </c>
      <c r="L15" s="142"/>
      <c r="M15" s="143" t="e">
        <f t="shared" si="1"/>
        <v>#VALUE!</v>
      </c>
    </row>
    <row r="16" spans="1:13">
      <c r="A16" s="144" t="str">
        <f>'perceel 3Z'!A39</f>
        <v>Nederasselt</v>
      </c>
      <c r="B16" s="137" t="s">
        <v>37</v>
      </c>
      <c r="C16" s="138">
        <f>'perceel 3Z'!AF40</f>
        <v>0</v>
      </c>
      <c r="D16" s="139">
        <f>'perceel 3Z'!AF42</f>
        <v>0</v>
      </c>
      <c r="E16" s="140">
        <v>0</v>
      </c>
      <c r="F16" s="140">
        <v>0</v>
      </c>
      <c r="G16" s="140">
        <v>0</v>
      </c>
      <c r="H16" s="140">
        <v>0</v>
      </c>
      <c r="I16" s="140">
        <v>0</v>
      </c>
      <c r="J16" s="141" t="e">
        <f t="shared" si="0"/>
        <v>#VALUE!</v>
      </c>
      <c r="K16" s="140">
        <v>0</v>
      </c>
      <c r="L16" s="142"/>
      <c r="M16" s="143" t="e">
        <f t="shared" si="1"/>
        <v>#VALUE!</v>
      </c>
    </row>
    <row r="17" spans="1:13">
      <c r="A17" s="144" t="str">
        <f>'perceel 3Z'!A43</f>
        <v>Afferden</v>
      </c>
      <c r="B17" s="137" t="s">
        <v>37</v>
      </c>
      <c r="C17" s="138">
        <f>'perceel 3Z'!AF44</f>
        <v>0</v>
      </c>
      <c r="D17" s="139">
        <f>'perceel 3Z'!AF46</f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141" t="e">
        <f t="shared" si="0"/>
        <v>#VALUE!</v>
      </c>
      <c r="K17" s="140">
        <v>0</v>
      </c>
      <c r="L17" s="142"/>
      <c r="M17" s="143" t="e">
        <f t="shared" si="1"/>
        <v>#VALUE!</v>
      </c>
    </row>
    <row r="18" spans="1:13">
      <c r="A18" s="144" t="str">
        <f>'perceel 3Z'!A47</f>
        <v>Venlo</v>
      </c>
      <c r="B18" s="137" t="s">
        <v>37</v>
      </c>
      <c r="C18" s="138">
        <f>'perceel 3Z'!AF48</f>
        <v>0</v>
      </c>
      <c r="D18" s="139">
        <f>'perceel 3Z'!AF50</f>
        <v>0</v>
      </c>
      <c r="E18" s="140">
        <v>0</v>
      </c>
      <c r="F18" s="140">
        <v>0</v>
      </c>
      <c r="G18" s="140">
        <v>0</v>
      </c>
      <c r="H18" s="140">
        <v>0</v>
      </c>
      <c r="I18" s="140">
        <v>0</v>
      </c>
      <c r="J18" s="141" t="e">
        <f t="shared" si="0"/>
        <v>#VALUE!</v>
      </c>
      <c r="K18" s="140">
        <v>0</v>
      </c>
      <c r="L18" s="142"/>
      <c r="M18" s="143" t="e">
        <f t="shared" si="1"/>
        <v>#VALUE!</v>
      </c>
    </row>
    <row r="19" spans="1:13">
      <c r="A19" s="144" t="str">
        <f>'perceel 3Z'!A51</f>
        <v>Heel</v>
      </c>
      <c r="B19" s="137" t="s">
        <v>37</v>
      </c>
      <c r="C19" s="138">
        <f>'perceel 3Z'!AF52</f>
        <v>0</v>
      </c>
      <c r="D19" s="139">
        <f>'perceel 3Z'!AF54</f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1" t="e">
        <f t="shared" si="0"/>
        <v>#VALUE!</v>
      </c>
      <c r="K19" s="140">
        <v>0</v>
      </c>
      <c r="L19" s="142"/>
      <c r="M19" s="143" t="e">
        <f t="shared" si="1"/>
        <v>#VALUE!</v>
      </c>
    </row>
    <row r="20" spans="1:13">
      <c r="A20" s="144" t="str">
        <f>'perceel 3Z'!A55</f>
        <v>Belfeld</v>
      </c>
      <c r="B20" s="137" t="s">
        <v>37</v>
      </c>
      <c r="C20" s="138">
        <f>'perceel 3Z'!AF56</f>
        <v>0</v>
      </c>
      <c r="D20" s="139">
        <f>'perceel 3Z'!AF58</f>
        <v>0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1" t="e">
        <f t="shared" si="0"/>
        <v>#VALUE!</v>
      </c>
      <c r="K20" s="140">
        <v>0</v>
      </c>
      <c r="L20" s="142"/>
      <c r="M20" s="143" t="e">
        <f t="shared" si="1"/>
        <v>#VALUE!</v>
      </c>
    </row>
    <row r="21" spans="1:13">
      <c r="A21" s="144" t="str">
        <f>'perceel 3Z'!A59</f>
        <v>Maastricht</v>
      </c>
      <c r="B21" s="137" t="s">
        <v>37</v>
      </c>
      <c r="C21" s="138">
        <f>'perceel 3Z'!AF60</f>
        <v>0</v>
      </c>
      <c r="D21" s="139">
        <f>'perceel 3Z'!AF62</f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1" t="e">
        <f t="shared" si="0"/>
        <v>#VALUE!</v>
      </c>
      <c r="K21" s="140">
        <v>0</v>
      </c>
      <c r="L21" s="142"/>
      <c r="M21" s="143" t="e">
        <f t="shared" si="1"/>
        <v>#VALUE!</v>
      </c>
    </row>
    <row r="22" spans="1:13">
      <c r="A22" s="144" t="str">
        <f>'perceel 3Z'!A63</f>
        <v>Oirschot</v>
      </c>
      <c r="B22" s="137" t="s">
        <v>37</v>
      </c>
      <c r="C22" s="138">
        <f>'perceel 3Z'!AF64</f>
        <v>0</v>
      </c>
      <c r="D22" s="139">
        <f>'perceel 3Z'!AF66</f>
        <v>0</v>
      </c>
      <c r="E22" s="140">
        <v>0</v>
      </c>
      <c r="F22" s="140">
        <v>0</v>
      </c>
      <c r="G22" s="140">
        <v>0</v>
      </c>
      <c r="H22" s="140">
        <v>0</v>
      </c>
      <c r="I22" s="140">
        <v>0</v>
      </c>
      <c r="J22" s="141" t="e">
        <f t="shared" si="0"/>
        <v>#VALUE!</v>
      </c>
      <c r="K22" s="140">
        <v>0</v>
      </c>
      <c r="L22" s="142"/>
      <c r="M22" s="143" t="e">
        <f t="shared" si="1"/>
        <v>#VALUE!</v>
      </c>
    </row>
    <row r="23" spans="1:13">
      <c r="A23" s="144" t="str">
        <f>'perceel 3Z'!A67</f>
        <v>Waspik</v>
      </c>
      <c r="B23" s="137" t="s">
        <v>37</v>
      </c>
      <c r="C23" s="138">
        <f>'perceel 3Z'!AF68</f>
        <v>0</v>
      </c>
      <c r="D23" s="139">
        <f>'perceel 3Z'!AF70</f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1" t="e">
        <f t="shared" si="0"/>
        <v>#VALUE!</v>
      </c>
      <c r="K23" s="140">
        <v>0</v>
      </c>
      <c r="L23" s="142"/>
      <c r="M23" s="143" t="e">
        <f t="shared" si="1"/>
        <v>#VALUE!</v>
      </c>
    </row>
    <row r="24" spans="1:13">
      <c r="A24" s="144" t="str">
        <f>'perceel 3Z'!A71</f>
        <v>Heerewaarden</v>
      </c>
      <c r="B24" s="137" t="s">
        <v>37</v>
      </c>
      <c r="C24" s="138">
        <f>'perceel 3Z'!AF72</f>
        <v>0</v>
      </c>
      <c r="D24" s="139">
        <f>'perceel 3Z'!AF74</f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1" t="e">
        <f t="shared" si="0"/>
        <v>#VALUE!</v>
      </c>
      <c r="K24" s="140">
        <v>0</v>
      </c>
      <c r="L24" s="142"/>
      <c r="M24" s="143" t="e">
        <f t="shared" si="1"/>
        <v>#VALUE!</v>
      </c>
    </row>
    <row r="25" spans="1:13">
      <c r="A25" s="144" t="str">
        <f>'perceel 3Z'!A75</f>
        <v>Tilburg</v>
      </c>
      <c r="B25" s="137" t="s">
        <v>37</v>
      </c>
      <c r="C25" s="138">
        <f>'perceel 3Z'!AF76</f>
        <v>0</v>
      </c>
      <c r="D25" s="139">
        <f>'perceel 3Z'!AF78</f>
        <v>0</v>
      </c>
      <c r="E25" s="140">
        <v>0</v>
      </c>
      <c r="F25" s="140">
        <v>0</v>
      </c>
      <c r="G25" s="140">
        <v>0</v>
      </c>
      <c r="H25" s="140">
        <v>0</v>
      </c>
      <c r="I25" s="140">
        <v>0</v>
      </c>
      <c r="J25" s="141" t="e">
        <f t="shared" si="0"/>
        <v>#VALUE!</v>
      </c>
      <c r="K25" s="140">
        <v>0</v>
      </c>
      <c r="L25" s="142"/>
      <c r="M25" s="143" t="e">
        <f t="shared" si="1"/>
        <v>#VALUE!</v>
      </c>
    </row>
    <row r="26" spans="1:13">
      <c r="A26" s="145"/>
      <c r="B26" s="145"/>
      <c r="C26" s="146"/>
      <c r="D26" s="146"/>
      <c r="E26" s="145"/>
      <c r="F26" s="145"/>
      <c r="G26" s="145"/>
      <c r="H26" s="145"/>
      <c r="I26" s="145"/>
      <c r="J26" s="145"/>
      <c r="K26" s="145"/>
      <c r="L26" s="145"/>
      <c r="M26" s="145"/>
    </row>
    <row r="27" spans="1:13">
      <c r="A27" s="145" t="s">
        <v>66</v>
      </c>
      <c r="B27" s="145"/>
      <c r="C27" s="146">
        <f>SUM(C7:C26)</f>
        <v>0</v>
      </c>
      <c r="D27" s="146">
        <f>SUM(D7:D26)</f>
        <v>0</v>
      </c>
      <c r="E27" s="146">
        <f t="shared" ref="E27:K27" si="2">SUM(E7:E26)</f>
        <v>0</v>
      </c>
      <c r="F27" s="146">
        <f t="shared" si="2"/>
        <v>0</v>
      </c>
      <c r="G27" s="146">
        <f t="shared" si="2"/>
        <v>0</v>
      </c>
      <c r="H27" s="146">
        <f t="shared" si="2"/>
        <v>0</v>
      </c>
      <c r="I27" s="146">
        <f t="shared" si="2"/>
        <v>0</v>
      </c>
      <c r="J27" s="146" t="e">
        <f t="shared" si="2"/>
        <v>#VALUE!</v>
      </c>
      <c r="K27" s="146">
        <f t="shared" si="2"/>
        <v>0</v>
      </c>
      <c r="L27" s="147"/>
      <c r="M27" s="147"/>
    </row>
    <row r="29" spans="1:13" ht="13.5" thickBot="1">
      <c r="J29" s="2"/>
      <c r="K29" s="2"/>
      <c r="L29" s="2"/>
      <c r="M29" s="43"/>
    </row>
    <row r="30" spans="1:13" s="53" customFormat="1" ht="42" customHeight="1">
      <c r="A30" s="160" t="s">
        <v>179</v>
      </c>
      <c r="B30" s="161"/>
      <c r="C30" s="161"/>
      <c r="D30" s="162"/>
      <c r="E30" s="54"/>
      <c r="I30" s="149" t="s">
        <v>171</v>
      </c>
      <c r="J30" s="150"/>
      <c r="K30" s="150"/>
      <c r="L30" s="151"/>
      <c r="M30" s="55" t="e">
        <f>SUM(M7:M25)</f>
        <v>#VALUE!</v>
      </c>
    </row>
    <row r="31" spans="1:13" ht="12.75" customHeight="1" thickBot="1">
      <c r="A31" s="163"/>
      <c r="B31" s="164"/>
      <c r="C31" s="164"/>
      <c r="D31" s="165"/>
      <c r="M31" s="42"/>
    </row>
    <row r="32" spans="1:13" ht="93.75" customHeight="1">
      <c r="I32" s="149" t="s">
        <v>170</v>
      </c>
      <c r="J32" s="152"/>
      <c r="K32" s="152"/>
      <c r="L32" s="153"/>
      <c r="M32" s="55" t="e">
        <f>IF(M30&gt;1700000,"ongeldig- boven max plafond",M30)</f>
        <v>#VALUE!</v>
      </c>
    </row>
  </sheetData>
  <sheetProtection algorithmName="SHA-512" hashValue="mpvCsZGKUPM6zb1E7F58knzQuEBwLxu55U2/VcL+RPqb4Xn91HUvl+JhG8G/DoliMBFLChR3ahcvXckGULDiQw==" saltValue="KeMt1szrBZe1GcLqeEe2nQ==" spinCount="100000" sheet="1" objects="1" scenarios="1"/>
  <mergeCells count="7">
    <mergeCell ref="E1:F1"/>
    <mergeCell ref="I30:L30"/>
    <mergeCell ref="I32:L32"/>
    <mergeCell ref="H4:I4"/>
    <mergeCell ref="C3:H3"/>
    <mergeCell ref="J3:K3"/>
    <mergeCell ref="A30:D31"/>
  </mergeCells>
  <conditionalFormatting sqref="M32">
    <cfRule type="expression" dxfId="0" priority="1">
      <formula>$M$30&gt;1700000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E1C6-789C-496F-BCA1-5A36E65DB39B}">
  <sheetPr>
    <tabColor rgb="FF92D050"/>
    <pageSetUpPr fitToPage="1"/>
  </sheetPr>
  <dimension ref="A1:F35"/>
  <sheetViews>
    <sheetView view="pageBreakPreview" topLeftCell="A13" zoomScale="60" zoomScaleNormal="75" workbookViewId="0">
      <selection activeCell="B18" sqref="B18"/>
    </sheetView>
  </sheetViews>
  <sheetFormatPr defaultColWidth="65" defaultRowHeight="14.25"/>
  <cols>
    <col min="1" max="1" width="66.42578125" style="13" customWidth="1"/>
    <col min="2" max="2" width="76.7109375" style="13" customWidth="1"/>
    <col min="3" max="3" width="24" style="13" customWidth="1"/>
    <col min="4" max="4" width="28.7109375" style="13" customWidth="1"/>
    <col min="5" max="5" width="18.28515625" style="13" customWidth="1"/>
    <col min="6" max="6" width="12.85546875" style="32" customWidth="1"/>
    <col min="7" max="16384" width="65" style="13"/>
  </cols>
  <sheetData>
    <row r="1" spans="1:6" s="32" customFormat="1" ht="28.5" customHeight="1">
      <c r="A1" s="36" t="s">
        <v>180</v>
      </c>
      <c r="B1" s="36"/>
      <c r="C1" s="36" t="s">
        <v>0</v>
      </c>
      <c r="D1" s="36" t="s">
        <v>181</v>
      </c>
      <c r="E1" s="36" t="s">
        <v>42</v>
      </c>
      <c r="F1" s="31"/>
    </row>
    <row r="2" spans="1:6" ht="20.100000000000001" customHeight="1">
      <c r="A2" s="14" t="s">
        <v>115</v>
      </c>
      <c r="B2" s="14" t="s">
        <v>116</v>
      </c>
      <c r="C2" s="14"/>
      <c r="D2" s="14"/>
      <c r="E2" s="14" t="s">
        <v>55</v>
      </c>
      <c r="F2" s="31" t="s">
        <v>70</v>
      </c>
    </row>
    <row r="3" spans="1:6" ht="20.100000000000001" customHeight="1">
      <c r="A3" s="26" t="s">
        <v>44</v>
      </c>
      <c r="B3" s="22" t="s">
        <v>109</v>
      </c>
      <c r="C3" s="24" t="s">
        <v>43</v>
      </c>
      <c r="D3" s="126">
        <f>Armatureninvulblad!E7</f>
        <v>0</v>
      </c>
      <c r="E3" s="99">
        <v>0</v>
      </c>
      <c r="F3" s="31" t="s">
        <v>71</v>
      </c>
    </row>
    <row r="4" spans="1:6" ht="20.100000000000001" customHeight="1">
      <c r="A4" s="26" t="s">
        <v>45</v>
      </c>
      <c r="B4" s="22" t="s">
        <v>105</v>
      </c>
      <c r="C4" s="24" t="s">
        <v>43</v>
      </c>
      <c r="D4" s="126">
        <f>Armatureninvulblad!E13</f>
        <v>0</v>
      </c>
      <c r="E4" s="99">
        <v>0</v>
      </c>
      <c r="F4" s="31" t="s">
        <v>72</v>
      </c>
    </row>
    <row r="5" spans="1:6" ht="20.100000000000001" customHeight="1">
      <c r="A5" s="26" t="s">
        <v>3</v>
      </c>
      <c r="B5" s="22" t="s">
        <v>104</v>
      </c>
      <c r="C5" s="24" t="s">
        <v>43</v>
      </c>
      <c r="D5" s="126">
        <f>Armatureninvulblad!E19</f>
        <v>0</v>
      </c>
      <c r="E5" s="99">
        <v>0</v>
      </c>
      <c r="F5" s="31" t="s">
        <v>73</v>
      </c>
    </row>
    <row r="6" spans="1:6" ht="20.100000000000001" customHeight="1">
      <c r="A6" s="26" t="s">
        <v>46</v>
      </c>
      <c r="B6" s="22" t="s">
        <v>105</v>
      </c>
      <c r="C6" s="24" t="s">
        <v>43</v>
      </c>
      <c r="D6" s="126">
        <f>Armatureninvulblad!E25</f>
        <v>0</v>
      </c>
      <c r="E6" s="99">
        <v>0</v>
      </c>
      <c r="F6" s="31" t="s">
        <v>74</v>
      </c>
    </row>
    <row r="7" spans="1:6" ht="20.100000000000001" customHeight="1">
      <c r="A7" s="22" t="s">
        <v>22</v>
      </c>
      <c r="B7" s="22" t="s">
        <v>102</v>
      </c>
      <c r="C7" s="24" t="s">
        <v>43</v>
      </c>
      <c r="D7" s="99">
        <v>0</v>
      </c>
      <c r="E7" s="99">
        <v>0</v>
      </c>
      <c r="F7" s="31" t="s">
        <v>75</v>
      </c>
    </row>
    <row r="8" spans="1:6" ht="20.100000000000001" customHeight="1">
      <c r="A8" s="22" t="s">
        <v>15</v>
      </c>
      <c r="B8" s="22" t="s">
        <v>103</v>
      </c>
      <c r="C8" s="24" t="s">
        <v>43</v>
      </c>
      <c r="D8" s="99">
        <v>0</v>
      </c>
      <c r="E8" s="99">
        <v>0</v>
      </c>
      <c r="F8" s="31" t="s">
        <v>76</v>
      </c>
    </row>
    <row r="9" spans="1:6" ht="20.100000000000001" customHeight="1">
      <c r="A9" s="105" t="s">
        <v>195</v>
      </c>
      <c r="B9" s="22" t="s">
        <v>102</v>
      </c>
      <c r="C9" s="24" t="s">
        <v>43</v>
      </c>
      <c r="D9" s="99">
        <v>0</v>
      </c>
      <c r="E9" s="99">
        <v>0</v>
      </c>
      <c r="F9" s="31" t="s">
        <v>77</v>
      </c>
    </row>
    <row r="10" spans="1:6" ht="20.100000000000001" customHeight="1">
      <c r="A10" s="22" t="s">
        <v>117</v>
      </c>
      <c r="B10" s="22"/>
      <c r="C10" s="24" t="s">
        <v>43</v>
      </c>
      <c r="D10" s="20"/>
      <c r="E10" s="99">
        <v>0</v>
      </c>
      <c r="F10" s="31" t="s">
        <v>78</v>
      </c>
    </row>
    <row r="11" spans="1:6" ht="20.100000000000001" customHeight="1">
      <c r="A11" s="17"/>
      <c r="B11" s="18"/>
      <c r="C11" s="19"/>
      <c r="D11" s="20"/>
      <c r="E11" s="20"/>
      <c r="F11" s="31"/>
    </row>
    <row r="12" spans="1:6" ht="20.100000000000001" customHeight="1">
      <c r="A12" s="168" t="s">
        <v>4</v>
      </c>
      <c r="B12" s="169"/>
      <c r="C12" s="16" t="s">
        <v>41</v>
      </c>
      <c r="D12" s="20"/>
      <c r="E12" s="99">
        <v>0</v>
      </c>
      <c r="F12" s="31" t="s">
        <v>79</v>
      </c>
    </row>
    <row r="13" spans="1:6" ht="20.100000000000001" customHeight="1">
      <c r="A13" s="166" t="s">
        <v>5</v>
      </c>
      <c r="B13" s="167"/>
      <c r="C13" s="16" t="s">
        <v>41</v>
      </c>
      <c r="D13" s="33"/>
      <c r="E13" s="99">
        <v>0</v>
      </c>
      <c r="F13" s="31" t="s">
        <v>80</v>
      </c>
    </row>
    <row r="14" spans="1:6" ht="20.100000000000001" customHeight="1">
      <c r="A14" s="26" t="s">
        <v>120</v>
      </c>
      <c r="B14" s="22" t="s">
        <v>107</v>
      </c>
      <c r="C14" s="24" t="s">
        <v>43</v>
      </c>
      <c r="D14" s="126">
        <f>Armatureninvulblad!E43</f>
        <v>0</v>
      </c>
      <c r="E14" s="33"/>
      <c r="F14" s="31" t="s">
        <v>81</v>
      </c>
    </row>
    <row r="15" spans="1:6" ht="20.100000000000001" customHeight="1">
      <c r="A15" s="26" t="s">
        <v>110</v>
      </c>
      <c r="B15" s="22"/>
      <c r="C15" s="24" t="s">
        <v>43</v>
      </c>
      <c r="D15" s="126">
        <f>Armatureninvulblad!E31</f>
        <v>0</v>
      </c>
      <c r="E15" s="99">
        <v>0</v>
      </c>
      <c r="F15" s="31" t="s">
        <v>82</v>
      </c>
    </row>
    <row r="16" spans="1:6" ht="20.100000000000001" customHeight="1">
      <c r="A16" s="26" t="s">
        <v>111</v>
      </c>
      <c r="B16" s="22" t="s">
        <v>105</v>
      </c>
      <c r="C16" s="24" t="s">
        <v>43</v>
      </c>
      <c r="D16" s="126">
        <f>Armatureninvulblad!E37</f>
        <v>0</v>
      </c>
      <c r="E16" s="99">
        <v>0</v>
      </c>
      <c r="F16" s="31" t="s">
        <v>83</v>
      </c>
    </row>
    <row r="17" spans="1:6" ht="20.100000000000001" customHeight="1">
      <c r="A17" s="22" t="s">
        <v>15</v>
      </c>
      <c r="B17" s="22" t="s">
        <v>121</v>
      </c>
      <c r="C17" s="24" t="s">
        <v>43</v>
      </c>
      <c r="D17" s="99">
        <v>0</v>
      </c>
      <c r="E17" s="99">
        <v>0</v>
      </c>
      <c r="F17" s="31" t="s">
        <v>84</v>
      </c>
    </row>
    <row r="18" spans="1:6" ht="20.100000000000001" customHeight="1">
      <c r="A18" s="27" t="s">
        <v>100</v>
      </c>
      <c r="B18" s="25"/>
      <c r="C18" s="24" t="s">
        <v>41</v>
      </c>
      <c r="D18" s="20"/>
      <c r="E18" s="99">
        <v>0</v>
      </c>
      <c r="F18" s="31" t="s">
        <v>85</v>
      </c>
    </row>
    <row r="19" spans="1:6" ht="20.100000000000001" customHeight="1">
      <c r="A19" s="27" t="s">
        <v>101</v>
      </c>
      <c r="B19" s="25"/>
      <c r="C19" s="24" t="s">
        <v>41</v>
      </c>
      <c r="D19" s="20"/>
      <c r="E19" s="99">
        <v>0</v>
      </c>
      <c r="F19" s="31" t="s">
        <v>86</v>
      </c>
    </row>
    <row r="20" spans="1:6" ht="20.100000000000001" customHeight="1">
      <c r="A20" s="26" t="s">
        <v>129</v>
      </c>
      <c r="B20" s="22" t="s">
        <v>130</v>
      </c>
      <c r="C20" s="24" t="s">
        <v>47</v>
      </c>
      <c r="D20" s="99">
        <v>0</v>
      </c>
      <c r="E20" s="99">
        <v>0</v>
      </c>
      <c r="F20" s="31" t="s">
        <v>87</v>
      </c>
    </row>
    <row r="21" spans="1:6" ht="20.100000000000001" customHeight="1">
      <c r="A21" s="22" t="s">
        <v>7</v>
      </c>
      <c r="B21" s="22" t="s">
        <v>114</v>
      </c>
      <c r="C21" s="24" t="s">
        <v>8</v>
      </c>
      <c r="D21" s="33"/>
      <c r="E21" s="99">
        <v>0</v>
      </c>
      <c r="F21" s="31" t="s">
        <v>88</v>
      </c>
    </row>
    <row r="22" spans="1:6" ht="20.100000000000001" customHeight="1">
      <c r="A22" s="22" t="s">
        <v>9</v>
      </c>
      <c r="B22" s="22" t="s">
        <v>114</v>
      </c>
      <c r="C22" s="24" t="s">
        <v>8</v>
      </c>
      <c r="D22" s="33"/>
      <c r="E22" s="99">
        <v>0</v>
      </c>
      <c r="F22" s="31" t="s">
        <v>89</v>
      </c>
    </row>
    <row r="23" spans="1:6" ht="20.100000000000001" customHeight="1">
      <c r="A23" s="26" t="s">
        <v>112</v>
      </c>
      <c r="B23" s="105" t="s">
        <v>214</v>
      </c>
      <c r="C23" s="24" t="s">
        <v>113</v>
      </c>
      <c r="D23" s="99">
        <v>0</v>
      </c>
      <c r="E23" s="99">
        <v>0</v>
      </c>
      <c r="F23" s="31" t="s">
        <v>90</v>
      </c>
    </row>
    <row r="24" spans="1:6" ht="20.100000000000001" customHeight="1">
      <c r="A24" s="17"/>
      <c r="B24" s="18"/>
      <c r="C24" s="19"/>
      <c r="D24" s="33"/>
      <c r="E24" s="20"/>
      <c r="F24" s="31"/>
    </row>
    <row r="25" spans="1:6" ht="20.100000000000001" customHeight="1">
      <c r="A25" s="22" t="s">
        <v>38</v>
      </c>
      <c r="B25" s="22"/>
      <c r="C25" s="23" t="s">
        <v>40</v>
      </c>
      <c r="D25" s="99">
        <v>0</v>
      </c>
      <c r="E25" s="44"/>
      <c r="F25" s="31" t="s">
        <v>91</v>
      </c>
    </row>
    <row r="26" spans="1:6" ht="20.100000000000001" customHeight="1">
      <c r="A26" s="22" t="s">
        <v>39</v>
      </c>
      <c r="B26" s="22"/>
      <c r="C26" s="23" t="s">
        <v>40</v>
      </c>
      <c r="D26" s="99">
        <v>0</v>
      </c>
      <c r="E26" s="45"/>
      <c r="F26" s="31" t="s">
        <v>92</v>
      </c>
    </row>
    <row r="27" spans="1:6" ht="20.100000000000001" customHeight="1">
      <c r="A27" s="34" t="s">
        <v>6</v>
      </c>
      <c r="B27" s="34"/>
      <c r="C27" s="16" t="s">
        <v>2</v>
      </c>
      <c r="D27" s="20" t="s">
        <v>165</v>
      </c>
      <c r="E27" s="33"/>
      <c r="F27" s="31" t="s">
        <v>93</v>
      </c>
    </row>
    <row r="28" spans="1:6" ht="20.100000000000001" customHeight="1">
      <c r="A28" s="34" t="s">
        <v>34</v>
      </c>
      <c r="B28" s="21"/>
      <c r="C28" s="24" t="s">
        <v>41</v>
      </c>
      <c r="D28" s="33"/>
      <c r="E28" s="99">
        <v>0</v>
      </c>
      <c r="F28" s="31" t="s">
        <v>94</v>
      </c>
    </row>
    <row r="29" spans="1:6" ht="20.100000000000001" customHeight="1">
      <c r="A29" s="34" t="s">
        <v>108</v>
      </c>
      <c r="B29" s="21"/>
      <c r="C29" s="24" t="s">
        <v>41</v>
      </c>
      <c r="D29" s="33"/>
      <c r="E29" s="99">
        <v>0</v>
      </c>
      <c r="F29" s="31" t="s">
        <v>95</v>
      </c>
    </row>
    <row r="30" spans="1:6" ht="20.100000000000001" customHeight="1">
      <c r="A30" s="17" t="s">
        <v>106</v>
      </c>
      <c r="B30" s="35"/>
      <c r="C30" s="19"/>
      <c r="D30" s="33"/>
      <c r="E30" s="20"/>
      <c r="F30" s="31"/>
    </row>
    <row r="31" spans="1:6" ht="20.100000000000001" customHeight="1">
      <c r="A31" s="15" t="s">
        <v>10</v>
      </c>
      <c r="B31" s="15" t="s">
        <v>122</v>
      </c>
      <c r="C31" s="16" t="s">
        <v>11</v>
      </c>
      <c r="D31" s="99">
        <v>0</v>
      </c>
      <c r="E31" s="99">
        <v>0</v>
      </c>
      <c r="F31" s="31" t="s">
        <v>96</v>
      </c>
    </row>
    <row r="32" spans="1:6" ht="20.100000000000001" customHeight="1">
      <c r="A32" s="15" t="s">
        <v>12</v>
      </c>
      <c r="B32" s="15" t="s">
        <v>123</v>
      </c>
      <c r="C32" s="16" t="s">
        <v>11</v>
      </c>
      <c r="D32" s="99">
        <v>0</v>
      </c>
      <c r="E32" s="99">
        <v>0</v>
      </c>
      <c r="F32" s="31" t="s">
        <v>97</v>
      </c>
    </row>
    <row r="33" spans="1:6" ht="20.100000000000001" customHeight="1">
      <c r="A33" s="15" t="s">
        <v>67</v>
      </c>
      <c r="B33" s="15" t="s">
        <v>102</v>
      </c>
      <c r="C33" s="16" t="s">
        <v>41</v>
      </c>
      <c r="D33" s="20"/>
      <c r="E33" s="99">
        <v>0</v>
      </c>
      <c r="F33" s="31" t="s">
        <v>98</v>
      </c>
    </row>
    <row r="34" spans="1:6" ht="20.100000000000001" customHeight="1">
      <c r="A34" s="15" t="s">
        <v>69</v>
      </c>
      <c r="B34" s="15" t="s">
        <v>102</v>
      </c>
      <c r="C34" s="16" t="s">
        <v>41</v>
      </c>
      <c r="D34" s="20"/>
      <c r="E34" s="99">
        <v>0</v>
      </c>
      <c r="F34" s="31" t="s">
        <v>99</v>
      </c>
    </row>
    <row r="35" spans="1:6" ht="15">
      <c r="B35" s="28"/>
      <c r="C35" s="29"/>
      <c r="D35" s="30"/>
      <c r="E35" s="30"/>
    </row>
  </sheetData>
  <sheetProtection algorithmName="SHA-512" hashValue="3f1bIoLreFhv12lVB/9ey0sUp8UmMG6nrWFXViMpQr5Eqb9utFvrZO1RqRVpEd8U0nDMo28Vv4Oby1/f47CQDQ==" saltValue="k6TVWgLl1k5Unjj0Ps9BYQ==" spinCount="100000" sheet="1" objects="1" scenarios="1"/>
  <mergeCells count="2">
    <mergeCell ref="A13:B13"/>
    <mergeCell ref="A12:B12"/>
  </mergeCells>
  <phoneticPr fontId="6" type="noConversion"/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699A-3564-4E6A-BCD5-D5F55D4F9001}">
  <sheetPr>
    <tabColor rgb="FF00B0F0"/>
  </sheetPr>
  <dimension ref="A1:E46"/>
  <sheetViews>
    <sheetView view="pageBreakPreview" topLeftCell="A12" zoomScale="60" zoomScaleNormal="75" workbookViewId="0">
      <selection activeCell="A46" sqref="A46:C46"/>
    </sheetView>
  </sheetViews>
  <sheetFormatPr defaultRowHeight="12.75"/>
  <cols>
    <col min="1" max="1" width="38.140625" customWidth="1"/>
    <col min="2" max="2" width="35.42578125" customWidth="1"/>
    <col min="3" max="3" width="15.85546875" customWidth="1"/>
    <col min="4" max="4" width="29.7109375" customWidth="1"/>
    <col min="5" max="5" width="22.5703125" customWidth="1"/>
  </cols>
  <sheetData>
    <row r="1" spans="1:5">
      <c r="A1" s="106" t="s">
        <v>182</v>
      </c>
      <c r="B1" s="106"/>
      <c r="C1" s="106" t="s">
        <v>183</v>
      </c>
      <c r="D1" s="106" t="s">
        <v>184</v>
      </c>
      <c r="E1" s="2" t="s">
        <v>185</v>
      </c>
    </row>
    <row r="2" spans="1:5">
      <c r="A2" s="107" t="s">
        <v>115</v>
      </c>
      <c r="B2" s="107" t="s">
        <v>186</v>
      </c>
      <c r="C2" s="107"/>
      <c r="D2" s="107"/>
      <c r="E2" s="107"/>
    </row>
    <row r="3" spans="1:5">
      <c r="A3" s="107" t="s">
        <v>187</v>
      </c>
      <c r="B3" s="107"/>
      <c r="C3" s="107"/>
      <c r="D3" s="107"/>
      <c r="E3" s="107"/>
    </row>
    <row r="4" spans="1:5">
      <c r="A4" s="108" t="s">
        <v>201</v>
      </c>
      <c r="B4" s="124" t="s">
        <v>202</v>
      </c>
      <c r="C4" s="109">
        <v>0.1</v>
      </c>
      <c r="D4" s="110">
        <v>0</v>
      </c>
      <c r="E4" s="111">
        <f>C4*D4</f>
        <v>0</v>
      </c>
    </row>
    <row r="5" spans="1:5">
      <c r="A5" s="108" t="s">
        <v>203</v>
      </c>
      <c r="B5" s="124" t="s">
        <v>202</v>
      </c>
      <c r="C5" s="109">
        <v>0.4</v>
      </c>
      <c r="D5" s="110">
        <v>0</v>
      </c>
      <c r="E5" s="111">
        <f>C5*D5</f>
        <v>0</v>
      </c>
    </row>
    <row r="6" spans="1:5">
      <c r="A6" s="108" t="s">
        <v>204</v>
      </c>
      <c r="B6" s="124" t="s">
        <v>202</v>
      </c>
      <c r="C6" s="109">
        <v>0.5</v>
      </c>
      <c r="D6" s="110">
        <v>0</v>
      </c>
      <c r="E6" s="111">
        <f t="shared" ref="E6" si="0">C6*D6</f>
        <v>0</v>
      </c>
    </row>
    <row r="7" spans="1:5">
      <c r="A7" s="112" t="s">
        <v>188</v>
      </c>
      <c r="B7" s="113"/>
      <c r="C7" s="114">
        <f>SUM(C4:C6)</f>
        <v>1</v>
      </c>
      <c r="D7" s="116" t="s">
        <v>189</v>
      </c>
      <c r="E7" s="116">
        <f>SUM(E4:E6)</f>
        <v>0</v>
      </c>
    </row>
    <row r="8" spans="1:5">
      <c r="A8" s="112"/>
      <c r="B8" s="113"/>
      <c r="C8" s="114"/>
      <c r="D8" s="117"/>
      <c r="E8" s="118"/>
    </row>
    <row r="9" spans="1:5">
      <c r="A9" s="107" t="s">
        <v>190</v>
      </c>
      <c r="B9" s="107"/>
      <c r="C9" s="107"/>
      <c r="D9" s="107"/>
      <c r="E9" s="107"/>
    </row>
    <row r="10" spans="1:5">
      <c r="A10" s="108" t="s">
        <v>205</v>
      </c>
      <c r="B10" s="124" t="s">
        <v>202</v>
      </c>
      <c r="C10" s="109">
        <v>0.1</v>
      </c>
      <c r="D10" s="110">
        <v>0</v>
      </c>
      <c r="E10" s="111">
        <f>C10*D10</f>
        <v>0</v>
      </c>
    </row>
    <row r="11" spans="1:5">
      <c r="A11" s="108" t="s">
        <v>206</v>
      </c>
      <c r="B11" s="124" t="s">
        <v>202</v>
      </c>
      <c r="C11" s="109">
        <v>0.4</v>
      </c>
      <c r="D11" s="110">
        <v>0</v>
      </c>
      <c r="E11" s="111">
        <f>C11*D11</f>
        <v>0</v>
      </c>
    </row>
    <row r="12" spans="1:5">
      <c r="A12" s="108" t="s">
        <v>207</v>
      </c>
      <c r="B12" s="124" t="s">
        <v>202</v>
      </c>
      <c r="C12" s="109">
        <v>0.5</v>
      </c>
      <c r="D12" s="110">
        <v>0</v>
      </c>
      <c r="E12" s="111">
        <f t="shared" ref="E12" si="1">C12*D12</f>
        <v>0</v>
      </c>
    </row>
    <row r="13" spans="1:5">
      <c r="A13" s="112" t="s">
        <v>191</v>
      </c>
      <c r="B13" s="148"/>
      <c r="C13" s="114">
        <f>SUM(C10:C12)</f>
        <v>1</v>
      </c>
      <c r="D13" s="116" t="s">
        <v>189</v>
      </c>
      <c r="E13" s="116">
        <f>SUM(E10:E12)</f>
        <v>0</v>
      </c>
    </row>
    <row r="14" spans="1:5">
      <c r="A14" s="112"/>
      <c r="B14" s="113"/>
      <c r="C14" s="114"/>
      <c r="D14" s="117"/>
      <c r="E14" s="118"/>
    </row>
    <row r="15" spans="1:5">
      <c r="A15" s="119" t="s">
        <v>3</v>
      </c>
      <c r="B15" s="120"/>
      <c r="C15" s="121"/>
      <c r="D15" s="122"/>
      <c r="E15" s="123"/>
    </row>
    <row r="16" spans="1:5">
      <c r="A16" s="108" t="s">
        <v>201</v>
      </c>
      <c r="B16" s="124" t="s">
        <v>202</v>
      </c>
      <c r="C16" s="109">
        <v>0.1</v>
      </c>
      <c r="D16" s="110">
        <v>0</v>
      </c>
      <c r="E16" s="111">
        <f>C16*D16</f>
        <v>0</v>
      </c>
    </row>
    <row r="17" spans="1:5">
      <c r="A17" s="108" t="s">
        <v>203</v>
      </c>
      <c r="B17" s="124" t="s">
        <v>202</v>
      </c>
      <c r="C17" s="109">
        <v>0.4</v>
      </c>
      <c r="D17" s="110">
        <v>0</v>
      </c>
      <c r="E17" s="111">
        <f>C17*D17</f>
        <v>0</v>
      </c>
    </row>
    <row r="18" spans="1:5">
      <c r="A18" s="108" t="s">
        <v>204</v>
      </c>
      <c r="B18" s="124" t="s">
        <v>202</v>
      </c>
      <c r="C18" s="109">
        <v>0.5</v>
      </c>
      <c r="D18" s="110">
        <v>0</v>
      </c>
      <c r="E18" s="111">
        <f t="shared" ref="E18" si="2">C18*D18</f>
        <v>0</v>
      </c>
    </row>
    <row r="19" spans="1:5">
      <c r="A19" s="112" t="s">
        <v>192</v>
      </c>
      <c r="B19" s="113"/>
      <c r="C19" s="114">
        <f>SUM(C16:C18)</f>
        <v>1</v>
      </c>
      <c r="D19" s="116" t="s">
        <v>189</v>
      </c>
      <c r="E19" s="116">
        <f>SUM(E16:E18)</f>
        <v>0</v>
      </c>
    </row>
    <row r="20" spans="1:5">
      <c r="A20" s="112"/>
      <c r="B20" s="113"/>
      <c r="C20" s="114"/>
      <c r="D20" s="117"/>
      <c r="E20" s="118"/>
    </row>
    <row r="21" spans="1:5">
      <c r="A21" s="107" t="s">
        <v>193</v>
      </c>
      <c r="B21" s="107"/>
      <c r="C21" s="107"/>
      <c r="D21" s="107"/>
      <c r="E21" s="107"/>
    </row>
    <row r="22" spans="1:5">
      <c r="A22" s="108" t="s">
        <v>205</v>
      </c>
      <c r="B22" s="124" t="s">
        <v>202</v>
      </c>
      <c r="C22" s="109">
        <v>0.1</v>
      </c>
      <c r="D22" s="110">
        <v>0</v>
      </c>
      <c r="E22" s="111">
        <f>D22*C22</f>
        <v>0</v>
      </c>
    </row>
    <row r="23" spans="1:5">
      <c r="A23" s="108" t="s">
        <v>206</v>
      </c>
      <c r="B23" s="124" t="s">
        <v>202</v>
      </c>
      <c r="C23" s="109">
        <v>0.4</v>
      </c>
      <c r="D23" s="110">
        <v>0</v>
      </c>
      <c r="E23" s="111">
        <f>C23*D23</f>
        <v>0</v>
      </c>
    </row>
    <row r="24" spans="1:5">
      <c r="A24" s="108" t="s">
        <v>207</v>
      </c>
      <c r="B24" s="124" t="s">
        <v>202</v>
      </c>
      <c r="C24" s="109">
        <v>0.5</v>
      </c>
      <c r="D24" s="110">
        <v>0</v>
      </c>
      <c r="E24" s="111">
        <f t="shared" ref="E24" si="3">C24*D24</f>
        <v>0</v>
      </c>
    </row>
    <row r="25" spans="1:5">
      <c r="A25" s="112" t="s">
        <v>194</v>
      </c>
      <c r="B25" s="113"/>
      <c r="C25" s="114">
        <f>SUM(C22:C24)</f>
        <v>1</v>
      </c>
      <c r="D25" s="116" t="s">
        <v>189</v>
      </c>
      <c r="E25" s="116">
        <f>SUM(E22:E24)</f>
        <v>0</v>
      </c>
    </row>
    <row r="26" spans="1:5">
      <c r="A26" s="125"/>
      <c r="B26" s="113"/>
      <c r="C26" s="113"/>
      <c r="D26" s="113"/>
      <c r="E26" s="113"/>
    </row>
    <row r="27" spans="1:5">
      <c r="A27" s="107" t="s">
        <v>196</v>
      </c>
      <c r="B27" s="107"/>
      <c r="C27" s="107"/>
      <c r="D27" s="107"/>
      <c r="E27" s="107"/>
    </row>
    <row r="28" spans="1:5">
      <c r="A28" s="108" t="s">
        <v>201</v>
      </c>
      <c r="B28" s="124" t="s">
        <v>202</v>
      </c>
      <c r="C28" s="109">
        <v>0.1</v>
      </c>
      <c r="D28" s="110">
        <v>0</v>
      </c>
      <c r="E28" s="111">
        <f>D28*C28</f>
        <v>0</v>
      </c>
    </row>
    <row r="29" spans="1:5">
      <c r="A29" s="108" t="s">
        <v>203</v>
      </c>
      <c r="B29" s="124" t="s">
        <v>202</v>
      </c>
      <c r="C29" s="109">
        <v>0.4</v>
      </c>
      <c r="D29" s="110">
        <v>0</v>
      </c>
      <c r="E29" s="111">
        <f>C29*D29</f>
        <v>0</v>
      </c>
    </row>
    <row r="30" spans="1:5">
      <c r="A30" s="108" t="s">
        <v>204</v>
      </c>
      <c r="B30" s="124" t="s">
        <v>202</v>
      </c>
      <c r="C30" s="109">
        <v>0.5</v>
      </c>
      <c r="D30" s="110">
        <v>0</v>
      </c>
      <c r="E30" s="111">
        <f t="shared" ref="E30" si="4">C30*D30</f>
        <v>0</v>
      </c>
    </row>
    <row r="31" spans="1:5">
      <c r="A31" s="112" t="s">
        <v>197</v>
      </c>
      <c r="B31" s="113"/>
      <c r="C31" s="114">
        <f>SUM(C28:C30)</f>
        <v>1</v>
      </c>
      <c r="D31" s="115" t="s">
        <v>189</v>
      </c>
      <c r="E31" s="116">
        <f>SUM(E28:E30)</f>
        <v>0</v>
      </c>
    </row>
    <row r="32" spans="1:5">
      <c r="A32" s="112"/>
      <c r="B32" s="113"/>
      <c r="C32" s="114"/>
      <c r="D32" s="117"/>
      <c r="E32" s="118"/>
    </row>
    <row r="33" spans="1:5">
      <c r="A33" s="107" t="s">
        <v>198</v>
      </c>
      <c r="B33" s="107"/>
      <c r="C33" s="107"/>
      <c r="D33" s="107"/>
      <c r="E33" s="107"/>
    </row>
    <row r="34" spans="1:5">
      <c r="A34" s="108" t="s">
        <v>205</v>
      </c>
      <c r="B34" s="124" t="s">
        <v>202</v>
      </c>
      <c r="C34" s="109">
        <v>0.1</v>
      </c>
      <c r="D34" s="110">
        <v>0</v>
      </c>
      <c r="E34" s="111">
        <f>D34*C34</f>
        <v>0</v>
      </c>
    </row>
    <row r="35" spans="1:5">
      <c r="A35" s="108" t="s">
        <v>206</v>
      </c>
      <c r="B35" s="124" t="s">
        <v>202</v>
      </c>
      <c r="C35" s="109">
        <v>0.4</v>
      </c>
      <c r="D35" s="110">
        <v>0</v>
      </c>
      <c r="E35" s="111">
        <f>C35*D35</f>
        <v>0</v>
      </c>
    </row>
    <row r="36" spans="1:5">
      <c r="A36" s="108" t="s">
        <v>207</v>
      </c>
      <c r="B36" s="124" t="s">
        <v>202</v>
      </c>
      <c r="C36" s="109">
        <v>0.5</v>
      </c>
      <c r="D36" s="110">
        <v>0</v>
      </c>
      <c r="E36" s="111">
        <f t="shared" ref="E36" si="5">C36*D36</f>
        <v>0</v>
      </c>
    </row>
    <row r="37" spans="1:5">
      <c r="A37" s="112" t="s">
        <v>199</v>
      </c>
      <c r="B37" s="113"/>
      <c r="C37" s="114">
        <f>SUM(C34:C36)</f>
        <v>1</v>
      </c>
      <c r="D37" s="115" t="s">
        <v>189</v>
      </c>
      <c r="E37" s="116">
        <f>SUM(E34:E36)</f>
        <v>0</v>
      </c>
    </row>
    <row r="39" spans="1:5">
      <c r="A39" s="107" t="s">
        <v>208</v>
      </c>
      <c r="B39" s="107"/>
      <c r="C39" s="107"/>
      <c r="D39" s="107"/>
      <c r="E39" s="107"/>
    </row>
    <row r="40" spans="1:5">
      <c r="A40" s="108" t="s">
        <v>209</v>
      </c>
      <c r="B40" s="124" t="s">
        <v>202</v>
      </c>
      <c r="C40" s="109">
        <v>0.1</v>
      </c>
      <c r="D40" s="110">
        <v>0</v>
      </c>
      <c r="E40" s="111">
        <f>C40*D40</f>
        <v>0</v>
      </c>
    </row>
    <row r="41" spans="1:5">
      <c r="A41" s="108" t="s">
        <v>210</v>
      </c>
      <c r="B41" s="124" t="s">
        <v>202</v>
      </c>
      <c r="C41" s="109">
        <v>0.4</v>
      </c>
      <c r="D41" s="110">
        <v>0</v>
      </c>
      <c r="E41" s="111">
        <f>C41*D41</f>
        <v>0</v>
      </c>
    </row>
    <row r="42" spans="1:5">
      <c r="A42" s="108" t="s">
        <v>211</v>
      </c>
      <c r="B42" s="124" t="s">
        <v>202</v>
      </c>
      <c r="C42" s="109">
        <v>0.5</v>
      </c>
      <c r="D42" s="110">
        <v>0</v>
      </c>
      <c r="E42" s="111">
        <f t="shared" ref="E42" si="6">C42*D42</f>
        <v>0</v>
      </c>
    </row>
    <row r="43" spans="1:5">
      <c r="A43" s="112" t="s">
        <v>212</v>
      </c>
      <c r="B43" s="113"/>
      <c r="C43" s="114">
        <f>SUM(C40:C42)</f>
        <v>1</v>
      </c>
      <c r="D43" s="115" t="s">
        <v>189</v>
      </c>
      <c r="E43" s="116">
        <f>SUM(E40:E42)</f>
        <v>0</v>
      </c>
    </row>
    <row r="44" spans="1:5">
      <c r="A44" s="112"/>
      <c r="B44" s="113"/>
      <c r="C44" s="114"/>
      <c r="D44" s="113"/>
      <c r="E44" s="113"/>
    </row>
    <row r="46" spans="1:5" ht="76.5" customHeight="1">
      <c r="A46" s="170" t="s">
        <v>213</v>
      </c>
      <c r="B46" s="171"/>
      <c r="C46" s="171"/>
    </row>
  </sheetData>
  <sheetProtection algorithmName="SHA-512" hashValue="1/3tftdX/mDM0sxpb4XcLuEvQb2EiMbuYrn5CMrobssGnVoLPT7v8IUQPBKep670TAUnl0weRM1KYUq0cxIhWA==" saltValue="EvTcCtxNmHlUVElgY7Qpew==" spinCount="100000" sheet="1" objects="1" scenarios="1"/>
  <mergeCells count="1">
    <mergeCell ref="A46:C46"/>
  </mergeCell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1B1B-7BAF-4DA8-9C95-4872A05A65A3}">
  <sheetPr>
    <tabColor rgb="FF92D050"/>
    <pageSetUpPr fitToPage="1"/>
  </sheetPr>
  <dimension ref="A1:AF78"/>
  <sheetViews>
    <sheetView view="pageBreakPreview" zoomScale="75" zoomScaleNormal="75" zoomScaleSheetLayoutView="75" workbookViewId="0">
      <selection activeCell="L77" sqref="L77"/>
    </sheetView>
  </sheetViews>
  <sheetFormatPr defaultColWidth="9.140625" defaultRowHeight="11.25"/>
  <cols>
    <col min="1" max="1" width="14.7109375" style="8" customWidth="1"/>
    <col min="2" max="2" width="25.140625" style="8" customWidth="1"/>
    <col min="3" max="3" width="12.7109375" style="8" customWidth="1"/>
    <col min="4" max="4" width="10" style="8" customWidth="1"/>
    <col min="5" max="5" width="10.85546875" style="8" customWidth="1"/>
    <col min="6" max="6" width="11.5703125" style="8" customWidth="1"/>
    <col min="7" max="7" width="10.85546875" style="8" bestFit="1" customWidth="1"/>
    <col min="8" max="8" width="11.42578125" style="8" customWidth="1"/>
    <col min="9" max="9" width="11" style="8" customWidth="1"/>
    <col min="10" max="11" width="12" style="8" customWidth="1"/>
    <col min="12" max="12" width="11.28515625" style="8" customWidth="1"/>
    <col min="13" max="14" width="11.140625" style="8" customWidth="1"/>
    <col min="15" max="15" width="12.140625" style="8" customWidth="1"/>
    <col min="16" max="16" width="12.5703125" style="8" customWidth="1"/>
    <col min="17" max="17" width="10.85546875" style="8" bestFit="1" customWidth="1"/>
    <col min="18" max="18" width="9.85546875" style="8" customWidth="1"/>
    <col min="19" max="19" width="11" style="8" customWidth="1"/>
    <col min="20" max="20" width="12.42578125" style="8" customWidth="1"/>
    <col min="21" max="22" width="13.28515625" style="8" customWidth="1"/>
    <col min="23" max="23" width="10.85546875" style="8" customWidth="1"/>
    <col min="24" max="24" width="11.42578125" style="8" bestFit="1" customWidth="1"/>
    <col min="25" max="25" width="10.5703125" style="8" customWidth="1"/>
    <col min="26" max="26" width="10.85546875" style="8" customWidth="1"/>
    <col min="27" max="27" width="10.28515625" style="8" customWidth="1"/>
    <col min="28" max="28" width="11.5703125" style="8" customWidth="1"/>
    <col min="29" max="29" width="10.42578125" style="8" customWidth="1"/>
    <col min="30" max="31" width="9.140625" style="8"/>
    <col min="32" max="32" width="14.42578125" style="8" customWidth="1"/>
    <col min="33" max="16384" width="9.140625" style="8"/>
  </cols>
  <sheetData>
    <row r="1" spans="1:32" s="6" customFormat="1" ht="90">
      <c r="A1" s="4" t="s">
        <v>164</v>
      </c>
      <c r="B1" s="4"/>
      <c r="C1" s="4" t="s">
        <v>53</v>
      </c>
      <c r="D1" s="4" t="s">
        <v>56</v>
      </c>
      <c r="E1" s="4" t="s">
        <v>57</v>
      </c>
      <c r="F1" s="4" t="s">
        <v>58</v>
      </c>
      <c r="G1" s="4" t="s">
        <v>59</v>
      </c>
      <c r="H1" s="4" t="s">
        <v>60</v>
      </c>
      <c r="I1" s="5" t="s">
        <v>61</v>
      </c>
      <c r="J1" s="4" t="s">
        <v>62</v>
      </c>
      <c r="K1" s="4" t="s">
        <v>54</v>
      </c>
      <c r="L1" s="4" t="s">
        <v>52</v>
      </c>
      <c r="M1" s="4" t="s">
        <v>120</v>
      </c>
      <c r="N1" s="4" t="s">
        <v>100</v>
      </c>
      <c r="O1" s="4" t="s">
        <v>101</v>
      </c>
      <c r="P1" s="4" t="s">
        <v>64</v>
      </c>
      <c r="Q1" s="4" t="s">
        <v>63</v>
      </c>
      <c r="R1" s="5" t="s">
        <v>61</v>
      </c>
      <c r="S1" s="4" t="s">
        <v>175</v>
      </c>
      <c r="T1" s="4" t="s">
        <v>131</v>
      </c>
      <c r="U1" s="4" t="s">
        <v>132</v>
      </c>
      <c r="V1" s="4" t="s">
        <v>68</v>
      </c>
      <c r="W1" s="4" t="s">
        <v>38</v>
      </c>
      <c r="X1" s="4" t="s">
        <v>39</v>
      </c>
      <c r="Y1" s="4" t="s">
        <v>176</v>
      </c>
      <c r="Z1" s="4" t="s">
        <v>65</v>
      </c>
      <c r="AA1" s="4" t="s">
        <v>149</v>
      </c>
      <c r="AB1" s="4" t="s">
        <v>177</v>
      </c>
      <c r="AC1" s="4" t="s">
        <v>178</v>
      </c>
      <c r="AD1" s="4" t="s">
        <v>67</v>
      </c>
      <c r="AE1" s="4" t="s">
        <v>69</v>
      </c>
      <c r="AF1" s="64" t="s">
        <v>66</v>
      </c>
    </row>
    <row r="2" spans="1:32" ht="48" customHeight="1" thickBot="1">
      <c r="A2" s="7" t="s">
        <v>36</v>
      </c>
      <c r="B2" s="37" t="s">
        <v>51</v>
      </c>
      <c r="C2" s="38" t="s">
        <v>118</v>
      </c>
      <c r="D2" s="38" t="s">
        <v>137</v>
      </c>
      <c r="E2" s="38" t="s">
        <v>138</v>
      </c>
      <c r="F2" s="38" t="s">
        <v>139</v>
      </c>
      <c r="G2" s="38" t="s">
        <v>140</v>
      </c>
      <c r="H2" s="38" t="s">
        <v>141</v>
      </c>
      <c r="I2" s="38" t="s">
        <v>142</v>
      </c>
      <c r="J2" s="38" t="s">
        <v>143</v>
      </c>
      <c r="K2" s="38" t="s">
        <v>155</v>
      </c>
      <c r="L2" s="65" t="s">
        <v>119</v>
      </c>
      <c r="M2" s="95" t="s">
        <v>144</v>
      </c>
      <c r="N2" s="65" t="s">
        <v>124</v>
      </c>
      <c r="O2" s="38" t="s">
        <v>125</v>
      </c>
      <c r="P2" s="38" t="s">
        <v>126</v>
      </c>
      <c r="Q2" s="38" t="s">
        <v>127</v>
      </c>
      <c r="R2" s="38" t="s">
        <v>128</v>
      </c>
      <c r="S2" s="65" t="s">
        <v>133</v>
      </c>
      <c r="T2" s="65" t="s">
        <v>134</v>
      </c>
      <c r="U2" s="65" t="s">
        <v>135</v>
      </c>
      <c r="V2" s="65" t="s">
        <v>136</v>
      </c>
      <c r="W2" s="38" t="s">
        <v>145</v>
      </c>
      <c r="X2" s="38" t="s">
        <v>146</v>
      </c>
      <c r="Y2" s="38" t="s">
        <v>148</v>
      </c>
      <c r="Z2" s="38" t="s">
        <v>147</v>
      </c>
      <c r="AA2" s="38" t="s">
        <v>150</v>
      </c>
      <c r="AB2" s="38" t="s">
        <v>151</v>
      </c>
      <c r="AC2" s="38" t="s">
        <v>152</v>
      </c>
      <c r="AD2" s="38" t="s">
        <v>153</v>
      </c>
      <c r="AE2" s="38" t="s">
        <v>154</v>
      </c>
      <c r="AF2" s="66"/>
    </row>
    <row r="3" spans="1:32">
      <c r="A3" s="67" t="s">
        <v>158</v>
      </c>
      <c r="B3" s="68" t="s">
        <v>1</v>
      </c>
      <c r="C3" s="68">
        <f>D3+F3</f>
        <v>25</v>
      </c>
      <c r="D3" s="68">
        <v>19</v>
      </c>
      <c r="E3" s="68">
        <f>D3</f>
        <v>19</v>
      </c>
      <c r="F3" s="68">
        <v>6</v>
      </c>
      <c r="G3" s="68">
        <f>F3</f>
        <v>6</v>
      </c>
      <c r="H3" s="68">
        <v>1</v>
      </c>
      <c r="I3" s="68">
        <f>D3+F3</f>
        <v>25</v>
      </c>
      <c r="J3" s="68">
        <v>1</v>
      </c>
      <c r="K3" s="68"/>
      <c r="L3" s="68">
        <v>6</v>
      </c>
      <c r="M3" s="68">
        <f>L3</f>
        <v>6</v>
      </c>
      <c r="N3" s="68">
        <f>L3</f>
        <v>6</v>
      </c>
      <c r="O3" s="68">
        <v>1</v>
      </c>
      <c r="P3" s="68">
        <f>N3+O3</f>
        <v>7</v>
      </c>
      <c r="Q3" s="68">
        <f>P3</f>
        <v>7</v>
      </c>
      <c r="R3" s="69">
        <f>P3</f>
        <v>7</v>
      </c>
      <c r="S3" s="69">
        <f>7.5*(N3+O3)</f>
        <v>52.5</v>
      </c>
      <c r="T3" s="69">
        <f>7.5*(N3+O3)</f>
        <v>52.5</v>
      </c>
      <c r="U3" s="69">
        <f>7.5*(N3+O3)</f>
        <v>52.5</v>
      </c>
      <c r="V3" s="69">
        <f>N3+O3</f>
        <v>7</v>
      </c>
      <c r="W3" s="69">
        <f>P3</f>
        <v>7</v>
      </c>
      <c r="X3" s="69">
        <f>D3+F3</f>
        <v>25</v>
      </c>
      <c r="Y3" s="69"/>
      <c r="Z3" s="69"/>
      <c r="AA3" s="85"/>
      <c r="AB3" s="102">
        <v>0</v>
      </c>
      <c r="AC3" s="102">
        <v>0</v>
      </c>
      <c r="AD3" s="69"/>
      <c r="AE3" s="70"/>
      <c r="AF3" s="70"/>
    </row>
    <row r="4" spans="1:32" s="9" customFormat="1">
      <c r="A4" s="71"/>
      <c r="B4" s="72" t="s">
        <v>48</v>
      </c>
      <c r="C4" s="72"/>
      <c r="D4" s="72">
        <f>Tarievenblad!$D$3*D3</f>
        <v>0</v>
      </c>
      <c r="E4" s="72">
        <f>Tarievenblad!$D$4*E3</f>
        <v>0</v>
      </c>
      <c r="F4" s="72">
        <f>Tarievenblad!$D$5*F3</f>
        <v>0</v>
      </c>
      <c r="G4" s="72">
        <f>Tarievenblad!$D$6*G3</f>
        <v>0</v>
      </c>
      <c r="H4" s="72">
        <f>Tarievenblad!$D$7*H3</f>
        <v>0</v>
      </c>
      <c r="I4" s="72">
        <f>Tarievenblad!$D$8*I3</f>
        <v>0</v>
      </c>
      <c r="J4" s="72">
        <f>Tarievenblad!$D$9*J3</f>
        <v>0</v>
      </c>
      <c r="K4" s="72"/>
      <c r="L4" s="72"/>
      <c r="M4" s="72">
        <f>Tarievenblad!$D$14*M3</f>
        <v>0</v>
      </c>
      <c r="N4" s="72"/>
      <c r="O4" s="72"/>
      <c r="P4" s="72">
        <f>Tarievenblad!$D$15*P3</f>
        <v>0</v>
      </c>
      <c r="Q4" s="72">
        <f>Tarievenblad!$D$16*Q3</f>
        <v>0</v>
      </c>
      <c r="R4" s="72">
        <f>Tarievenblad!$D$17*R3</f>
        <v>0</v>
      </c>
      <c r="S4" s="72">
        <f>S3*Tarievenblad!$D$20</f>
        <v>0</v>
      </c>
      <c r="T4" s="72"/>
      <c r="U4" s="72"/>
      <c r="V4" s="72">
        <f>Tarievenblad!$D$23*V3</f>
        <v>0</v>
      </c>
      <c r="W4" s="72">
        <f>W3*Tarievenblad!$D$25</f>
        <v>0</v>
      </c>
      <c r="X4" s="72">
        <f>X3*Tarievenblad!$D$26</f>
        <v>0</v>
      </c>
      <c r="Y4" s="103">
        <v>0</v>
      </c>
      <c r="Z4" s="72"/>
      <c r="AA4" s="72"/>
      <c r="AB4" s="72">
        <f>AB3*Tarievenblad!$D$31</f>
        <v>0</v>
      </c>
      <c r="AC4" s="72">
        <f>AC3*Tarievenblad!$D$32</f>
        <v>0</v>
      </c>
      <c r="AD4" s="72"/>
      <c r="AE4" s="90"/>
      <c r="AF4" s="88">
        <f>SUM(B4:AE4)</f>
        <v>0</v>
      </c>
    </row>
    <row r="5" spans="1:32" s="10" customFormat="1">
      <c r="A5" s="73"/>
      <c r="B5" s="97" t="s">
        <v>172</v>
      </c>
      <c r="C5" s="100">
        <v>0</v>
      </c>
      <c r="D5" s="100">
        <v>0</v>
      </c>
      <c r="E5" s="100">
        <v>0</v>
      </c>
      <c r="F5" s="100">
        <v>0</v>
      </c>
      <c r="G5" s="100">
        <v>0</v>
      </c>
      <c r="H5" s="100">
        <v>0</v>
      </c>
      <c r="I5" s="100">
        <v>0</v>
      </c>
      <c r="J5" s="100">
        <v>0</v>
      </c>
      <c r="K5" s="100">
        <v>0</v>
      </c>
      <c r="L5" s="100">
        <v>0</v>
      </c>
      <c r="M5" s="86"/>
      <c r="N5" s="100">
        <v>0</v>
      </c>
      <c r="O5" s="100">
        <v>0</v>
      </c>
      <c r="P5" s="100">
        <v>0</v>
      </c>
      <c r="Q5" s="100">
        <v>0</v>
      </c>
      <c r="R5" s="101">
        <v>0</v>
      </c>
      <c r="S5" s="100">
        <v>0</v>
      </c>
      <c r="T5" s="100">
        <v>0</v>
      </c>
      <c r="U5" s="100">
        <v>0</v>
      </c>
      <c r="V5" s="100">
        <v>0</v>
      </c>
      <c r="W5" s="86"/>
      <c r="X5" s="86"/>
      <c r="Y5" s="86"/>
      <c r="Z5" s="100">
        <v>0</v>
      </c>
      <c r="AA5" s="100">
        <v>0</v>
      </c>
      <c r="AB5" s="100">
        <v>0</v>
      </c>
      <c r="AC5" s="100">
        <v>0</v>
      </c>
      <c r="AD5" s="100">
        <v>0</v>
      </c>
      <c r="AE5" s="104">
        <v>0</v>
      </c>
      <c r="AF5" s="92">
        <f>SUM(B5:AE5)</f>
        <v>0</v>
      </c>
    </row>
    <row r="6" spans="1:32" s="9" customFormat="1" ht="12" thickBot="1">
      <c r="A6" s="74"/>
      <c r="B6" s="75" t="s">
        <v>50</v>
      </c>
      <c r="C6" s="75">
        <f>Tarievenblad!$E$10*'perceel 3Z'!C5*'perceel 3Z'!C3</f>
        <v>0</v>
      </c>
      <c r="D6" s="75">
        <f>Tarievenblad!$E$3*'perceel 3Z'!D5*'perceel 3Z'!D3</f>
        <v>0</v>
      </c>
      <c r="E6" s="75">
        <f>Tarievenblad!$E$4*'perceel 3Z'!E5*E3</f>
        <v>0</v>
      </c>
      <c r="F6" s="75">
        <f>Tarievenblad!$E$5*'perceel 3Z'!F5*F3</f>
        <v>0</v>
      </c>
      <c r="G6" s="75">
        <f>Tarievenblad!$E$6*'perceel 3Z'!G5*G3</f>
        <v>0</v>
      </c>
      <c r="H6" s="75">
        <f>Tarievenblad!$E$7*'perceel 3Z'!H5*H3</f>
        <v>0</v>
      </c>
      <c r="I6" s="75">
        <f>Tarievenblad!$E$8*'perceel 3Z'!I5*I3</f>
        <v>0</v>
      </c>
      <c r="J6" s="75">
        <f>Tarievenblad!$E$9*'perceel 3Z'!J5*J3</f>
        <v>0</v>
      </c>
      <c r="K6" s="75">
        <f>Tarievenblad!$E$12*'perceel 3Z'!K5</f>
        <v>0</v>
      </c>
      <c r="L6" s="75">
        <f>Tarievenblad!$E$13*'perceel 3Z'!L5*'perceel 3Z'!L3</f>
        <v>0</v>
      </c>
      <c r="M6" s="75"/>
      <c r="N6" s="75">
        <f>Tarievenblad!$E$18*'perceel 3Z'!N5*'perceel 3Z'!N3</f>
        <v>0</v>
      </c>
      <c r="O6" s="75">
        <f>Tarievenblad!$E$19*'perceel 3Z'!O5*'perceel 3Z'!O3</f>
        <v>0</v>
      </c>
      <c r="P6" s="75">
        <f>Tarievenblad!$E$15*'perceel 3Z'!P5*'perceel 3Z'!P3</f>
        <v>0</v>
      </c>
      <c r="Q6" s="75">
        <f>Tarievenblad!$E$16*'perceel 3Z'!Q5*Q3</f>
        <v>0</v>
      </c>
      <c r="R6" s="75">
        <f>Tarievenblad!$E$17*'perceel 3Z'!R5*R3</f>
        <v>0</v>
      </c>
      <c r="S6" s="75">
        <f>Tarievenblad!$E$20*'perceel 3Z'!S5*'perceel 3Z'!S3</f>
        <v>0</v>
      </c>
      <c r="T6" s="75">
        <f>Tarievenblad!$E$21*'perceel 3Z'!T5*'perceel 3Z'!T3</f>
        <v>0</v>
      </c>
      <c r="U6" s="75">
        <f>Tarievenblad!$E$22*'perceel 3Z'!U5*'perceel 3Z'!U3</f>
        <v>0</v>
      </c>
      <c r="V6" s="75">
        <f>Tarievenblad!$E$23*'perceel 3Z'!V5*'perceel 3Z'!V3</f>
        <v>0</v>
      </c>
      <c r="W6" s="75"/>
      <c r="X6" s="75"/>
      <c r="Y6" s="75"/>
      <c r="Z6" s="75">
        <f>Tarievenblad!$E$28*'perceel 3Z'!Z5</f>
        <v>0</v>
      </c>
      <c r="AA6" s="75">
        <f>Tarievenblad!$E$29*'perceel 3Z'!AA5</f>
        <v>0</v>
      </c>
      <c r="AB6" s="75">
        <f>Tarievenblad!$E$31*'perceel 3Z'!AB5</f>
        <v>0</v>
      </c>
      <c r="AC6" s="75">
        <f>Tarievenblad!$E$32*'perceel 3Z'!AC5</f>
        <v>0</v>
      </c>
      <c r="AD6" s="75">
        <f>Tarievenblad!$E$33*'perceel 3Z'!AD5</f>
        <v>0</v>
      </c>
      <c r="AE6" s="76">
        <f>Tarievenblad!$E$34*'perceel 3Z'!AE5</f>
        <v>0</v>
      </c>
      <c r="AF6" s="89">
        <f>SUM(B6:AE6)</f>
        <v>0</v>
      </c>
    </row>
    <row r="7" spans="1:32">
      <c r="A7" s="39" t="s">
        <v>159</v>
      </c>
      <c r="B7" s="77" t="s">
        <v>49</v>
      </c>
      <c r="C7" s="77">
        <f>D7+F7</f>
        <v>24</v>
      </c>
      <c r="D7" s="77">
        <v>16</v>
      </c>
      <c r="E7" s="77">
        <f>D7</f>
        <v>16</v>
      </c>
      <c r="F7" s="77">
        <v>8</v>
      </c>
      <c r="G7" s="77">
        <f>F7</f>
        <v>8</v>
      </c>
      <c r="H7" s="77">
        <v>1</v>
      </c>
      <c r="I7" s="77">
        <f>D7+F7</f>
        <v>24</v>
      </c>
      <c r="J7" s="77">
        <v>1</v>
      </c>
      <c r="K7" s="77"/>
      <c r="L7" s="77">
        <v>5</v>
      </c>
      <c r="M7" s="77">
        <f>L7</f>
        <v>5</v>
      </c>
      <c r="N7" s="77">
        <f>L7</f>
        <v>5</v>
      </c>
      <c r="O7" s="77">
        <v>1</v>
      </c>
      <c r="P7" s="77">
        <f>N7+O7</f>
        <v>6</v>
      </c>
      <c r="Q7" s="77">
        <f>P7</f>
        <v>6</v>
      </c>
      <c r="R7" s="78">
        <f>P7</f>
        <v>6</v>
      </c>
      <c r="S7" s="78">
        <f>7.5*(N7+O7)</f>
        <v>45</v>
      </c>
      <c r="T7" s="78">
        <f>7.5*(N7+O7)</f>
        <v>45</v>
      </c>
      <c r="U7" s="78">
        <f>7.5*(N7+O7)</f>
        <v>45</v>
      </c>
      <c r="V7" s="78">
        <f>N7+O7</f>
        <v>6</v>
      </c>
      <c r="W7" s="78">
        <f>P7</f>
        <v>6</v>
      </c>
      <c r="X7" s="78">
        <f>D7+F7</f>
        <v>24</v>
      </c>
      <c r="Y7" s="78"/>
      <c r="Z7" s="78"/>
      <c r="AA7" s="79"/>
      <c r="AB7" s="102">
        <v>0</v>
      </c>
      <c r="AC7" s="102">
        <v>0</v>
      </c>
      <c r="AD7" s="78"/>
      <c r="AE7" s="80"/>
      <c r="AF7" s="80"/>
    </row>
    <row r="8" spans="1:32">
      <c r="A8" s="40"/>
      <c r="B8" s="81" t="s">
        <v>48</v>
      </c>
      <c r="C8" s="81"/>
      <c r="D8" s="81">
        <f>Tarievenblad!$D$3*D7</f>
        <v>0</v>
      </c>
      <c r="E8" s="81">
        <f>Tarievenblad!$D$4*E7</f>
        <v>0</v>
      </c>
      <c r="F8" s="81">
        <f>Tarievenblad!$D$5*F7</f>
        <v>0</v>
      </c>
      <c r="G8" s="81">
        <f>Tarievenblad!$D$6*G7</f>
        <v>0</v>
      </c>
      <c r="H8" s="81">
        <f>Tarievenblad!$D$7*H7</f>
        <v>0</v>
      </c>
      <c r="I8" s="81">
        <f>Tarievenblad!$D$8*I7</f>
        <v>0</v>
      </c>
      <c r="J8" s="81">
        <f>Tarievenblad!$D$9*J7</f>
        <v>0</v>
      </c>
      <c r="K8" s="81"/>
      <c r="L8" s="81"/>
      <c r="M8" s="81">
        <f>Tarievenblad!$D$14*M7</f>
        <v>0</v>
      </c>
      <c r="N8" s="81"/>
      <c r="O8" s="81"/>
      <c r="P8" s="81">
        <f>Tarievenblad!$D$15*P7</f>
        <v>0</v>
      </c>
      <c r="Q8" s="81">
        <f>Tarievenblad!$D$16*Q7</f>
        <v>0</v>
      </c>
      <c r="R8" s="81">
        <f>Tarievenblad!$D$17*R7</f>
        <v>0</v>
      </c>
      <c r="S8" s="81">
        <f>S7*Tarievenblad!$D$20</f>
        <v>0</v>
      </c>
      <c r="T8" s="81"/>
      <c r="U8" s="81"/>
      <c r="V8" s="81">
        <f>Tarievenblad!$D$23*V7</f>
        <v>0</v>
      </c>
      <c r="W8" s="81">
        <f>W7*Tarievenblad!$D$25</f>
        <v>0</v>
      </c>
      <c r="X8" s="81">
        <f>X7*Tarievenblad!$D$26</f>
        <v>0</v>
      </c>
      <c r="Y8" s="103">
        <v>0</v>
      </c>
      <c r="Z8" s="81"/>
      <c r="AA8" s="81"/>
      <c r="AB8" s="81">
        <f>AB7*Tarievenblad!$D$31</f>
        <v>0</v>
      </c>
      <c r="AC8" s="81">
        <f>AC7*Tarievenblad!$D$32</f>
        <v>0</v>
      </c>
      <c r="AD8" s="81"/>
      <c r="AE8" s="91"/>
      <c r="AF8" s="88">
        <f>SUM(B8:AE8)</f>
        <v>0</v>
      </c>
    </row>
    <row r="9" spans="1:32">
      <c r="A9" s="40"/>
      <c r="B9" s="98" t="s">
        <v>172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100">
        <v>0</v>
      </c>
      <c r="K9" s="100">
        <v>0</v>
      </c>
      <c r="L9" s="100">
        <v>0</v>
      </c>
      <c r="M9" s="87"/>
      <c r="N9" s="100">
        <v>0</v>
      </c>
      <c r="O9" s="100">
        <v>0</v>
      </c>
      <c r="P9" s="100">
        <v>0</v>
      </c>
      <c r="Q9" s="100">
        <v>0</v>
      </c>
      <c r="R9" s="101">
        <v>0</v>
      </c>
      <c r="S9" s="100">
        <v>0</v>
      </c>
      <c r="T9" s="100">
        <v>0</v>
      </c>
      <c r="U9" s="100">
        <v>0</v>
      </c>
      <c r="V9" s="100">
        <v>0</v>
      </c>
      <c r="W9" s="82"/>
      <c r="X9" s="82"/>
      <c r="Y9" s="87"/>
      <c r="Z9" s="100">
        <v>0</v>
      </c>
      <c r="AA9" s="100">
        <v>0</v>
      </c>
      <c r="AB9" s="100">
        <v>0</v>
      </c>
      <c r="AC9" s="100">
        <v>0</v>
      </c>
      <c r="AD9" s="100">
        <v>0</v>
      </c>
      <c r="AE9" s="104">
        <v>0</v>
      </c>
      <c r="AF9" s="92">
        <f>SUM(B9:AE9)</f>
        <v>0</v>
      </c>
    </row>
    <row r="10" spans="1:32" ht="12" thickBot="1">
      <c r="A10" s="41"/>
      <c r="B10" s="83" t="s">
        <v>50</v>
      </c>
      <c r="C10" s="83">
        <f>Tarievenblad!$E$10*'perceel 3Z'!C9*'perceel 3Z'!C7</f>
        <v>0</v>
      </c>
      <c r="D10" s="83">
        <f>Tarievenblad!$E$3*'perceel 3Z'!D9*'perceel 3Z'!D7</f>
        <v>0</v>
      </c>
      <c r="E10" s="83">
        <f>Tarievenblad!$E$4*'perceel 3Z'!E9*E7</f>
        <v>0</v>
      </c>
      <c r="F10" s="83">
        <f>Tarievenblad!$E$5*'perceel 3Z'!F9*F7</f>
        <v>0</v>
      </c>
      <c r="G10" s="83">
        <f>Tarievenblad!$E$6*'perceel 3Z'!G9*G7</f>
        <v>0</v>
      </c>
      <c r="H10" s="83">
        <f>Tarievenblad!$E$7*'perceel 3Z'!H9*H7</f>
        <v>0</v>
      </c>
      <c r="I10" s="83">
        <f>Tarievenblad!$E$8*'perceel 3Z'!I9*I7</f>
        <v>0</v>
      </c>
      <c r="J10" s="83">
        <f>Tarievenblad!$E$9*'perceel 3Z'!J9*J7</f>
        <v>0</v>
      </c>
      <c r="K10" s="83">
        <f>Tarievenblad!$E$12*'perceel 3Z'!K9</f>
        <v>0</v>
      </c>
      <c r="L10" s="83">
        <f>Tarievenblad!$E$13*'perceel 3Z'!L9*'perceel 3Z'!L7</f>
        <v>0</v>
      </c>
      <c r="M10" s="83"/>
      <c r="N10" s="83">
        <f>Tarievenblad!$E$18*'perceel 3Z'!N9*'perceel 3Z'!N7</f>
        <v>0</v>
      </c>
      <c r="O10" s="83">
        <f>Tarievenblad!$E$19*'perceel 3Z'!O9*'perceel 3Z'!O7</f>
        <v>0</v>
      </c>
      <c r="P10" s="83">
        <f>Tarievenblad!$E$15*'perceel 3Z'!P9*'perceel 3Z'!P7</f>
        <v>0</v>
      </c>
      <c r="Q10" s="75">
        <f>Tarievenblad!$E$16*'perceel 3Z'!Q9*Q7</f>
        <v>0</v>
      </c>
      <c r="R10" s="83">
        <f>Tarievenblad!$E$17*'perceel 3Z'!R9*R7</f>
        <v>0</v>
      </c>
      <c r="S10" s="83">
        <f>Tarievenblad!$E$20*'perceel 3Z'!S9*'perceel 3Z'!S7</f>
        <v>0</v>
      </c>
      <c r="T10" s="83">
        <f>Tarievenblad!$E$21*'perceel 3Z'!T9*'perceel 3Z'!T7</f>
        <v>0</v>
      </c>
      <c r="U10" s="83">
        <f>Tarievenblad!$E$22*'perceel 3Z'!U9*'perceel 3Z'!U7</f>
        <v>0</v>
      </c>
      <c r="V10" s="83">
        <f>Tarievenblad!$E$23*'perceel 3Z'!V9*'perceel 3Z'!V7</f>
        <v>0</v>
      </c>
      <c r="W10" s="83"/>
      <c r="X10" s="83"/>
      <c r="Y10" s="83"/>
      <c r="Z10" s="83">
        <f>Tarievenblad!$E$28*'perceel 3Z'!Z9</f>
        <v>0</v>
      </c>
      <c r="AA10" s="83">
        <f>Tarievenblad!$E$29*'perceel 3Z'!AA9</f>
        <v>0</v>
      </c>
      <c r="AB10" s="83">
        <f>Tarievenblad!$E$31*'perceel 3Z'!AB9</f>
        <v>0</v>
      </c>
      <c r="AC10" s="83">
        <f>Tarievenblad!$E$32*'perceel 3Z'!AC9</f>
        <v>0</v>
      </c>
      <c r="AD10" s="83">
        <f>Tarievenblad!$E$33*'perceel 3Z'!AD9</f>
        <v>0</v>
      </c>
      <c r="AE10" s="84">
        <f>Tarievenblad!$E$34*'perceel 3Z'!AE9</f>
        <v>0</v>
      </c>
      <c r="AF10" s="89">
        <f>SUM(B10:AE10)</f>
        <v>0</v>
      </c>
    </row>
    <row r="11" spans="1:32">
      <c r="A11" s="67" t="s">
        <v>23</v>
      </c>
      <c r="B11" s="56" t="s">
        <v>1</v>
      </c>
      <c r="C11" s="68">
        <f>D11+F11</f>
        <v>7</v>
      </c>
      <c r="D11" s="68">
        <v>4</v>
      </c>
      <c r="E11" s="68">
        <f>D11</f>
        <v>4</v>
      </c>
      <c r="F11" s="68">
        <v>3</v>
      </c>
      <c r="G11" s="68">
        <f>F11</f>
        <v>3</v>
      </c>
      <c r="H11" s="68">
        <v>1</v>
      </c>
      <c r="I11" s="68">
        <f>D11+F11</f>
        <v>7</v>
      </c>
      <c r="J11" s="68">
        <v>1</v>
      </c>
      <c r="K11" s="68"/>
      <c r="L11" s="68">
        <v>1</v>
      </c>
      <c r="M11" s="68">
        <f>L11</f>
        <v>1</v>
      </c>
      <c r="N11" s="68">
        <f>L11</f>
        <v>1</v>
      </c>
      <c r="O11" s="68">
        <v>1</v>
      </c>
      <c r="P11" s="68">
        <f>N11+O11</f>
        <v>2</v>
      </c>
      <c r="Q11" s="68">
        <f>P11</f>
        <v>2</v>
      </c>
      <c r="R11" s="69">
        <f>P11</f>
        <v>2</v>
      </c>
      <c r="S11" s="69">
        <f>7.5*(N11+O11)</f>
        <v>15</v>
      </c>
      <c r="T11" s="69">
        <f>7.5*(N11+O11)</f>
        <v>15</v>
      </c>
      <c r="U11" s="69">
        <f>7.5*(N11+O11)</f>
        <v>15</v>
      </c>
      <c r="V11" s="69">
        <f>N11+O11</f>
        <v>2</v>
      </c>
      <c r="W11" s="69">
        <f>P11</f>
        <v>2</v>
      </c>
      <c r="X11" s="69">
        <f>D11+F11</f>
        <v>7</v>
      </c>
      <c r="Y11" s="69"/>
      <c r="Z11" s="69"/>
      <c r="AA11" s="85"/>
      <c r="AB11" s="102">
        <v>0</v>
      </c>
      <c r="AC11" s="102">
        <v>0</v>
      </c>
      <c r="AD11" s="69"/>
      <c r="AE11" s="70"/>
      <c r="AF11" s="70"/>
    </row>
    <row r="12" spans="1:32">
      <c r="A12" s="71"/>
      <c r="B12" s="57" t="s">
        <v>48</v>
      </c>
      <c r="C12" s="72"/>
      <c r="D12" s="72">
        <f>Tarievenblad!$D$3*D11</f>
        <v>0</v>
      </c>
      <c r="E12" s="72">
        <f>Tarievenblad!$D$4*E11</f>
        <v>0</v>
      </c>
      <c r="F12" s="72">
        <f>Tarievenblad!$D$5*F11</f>
        <v>0</v>
      </c>
      <c r="G12" s="72">
        <f>Tarievenblad!$D$6*G11</f>
        <v>0</v>
      </c>
      <c r="H12" s="72">
        <f>Tarievenblad!$D$7*H11</f>
        <v>0</v>
      </c>
      <c r="I12" s="72">
        <f>Tarievenblad!$D$8*I11</f>
        <v>0</v>
      </c>
      <c r="J12" s="72">
        <f>Tarievenblad!$D$9*J11</f>
        <v>0</v>
      </c>
      <c r="K12" s="72"/>
      <c r="L12" s="72"/>
      <c r="M12" s="72">
        <f>Tarievenblad!$D$14*M11</f>
        <v>0</v>
      </c>
      <c r="N12" s="72"/>
      <c r="O12" s="72"/>
      <c r="P12" s="72">
        <f>Tarievenblad!$D$15*P11</f>
        <v>0</v>
      </c>
      <c r="Q12" s="72">
        <f>Tarievenblad!$D$16*Q11</f>
        <v>0</v>
      </c>
      <c r="R12" s="72">
        <f>Tarievenblad!$D$17*R11</f>
        <v>0</v>
      </c>
      <c r="S12" s="72">
        <f>S11*Tarievenblad!$D$20</f>
        <v>0</v>
      </c>
      <c r="T12" s="72"/>
      <c r="U12" s="72"/>
      <c r="V12" s="72">
        <f>Tarievenblad!$D$23*V11</f>
        <v>0</v>
      </c>
      <c r="W12" s="72">
        <f>W11*Tarievenblad!$D$25</f>
        <v>0</v>
      </c>
      <c r="X12" s="72">
        <f>X11*Tarievenblad!$D$26</f>
        <v>0</v>
      </c>
      <c r="Y12" s="103">
        <v>0</v>
      </c>
      <c r="Z12" s="72"/>
      <c r="AA12" s="72"/>
      <c r="AB12" s="72">
        <f>AB11*Tarievenblad!$D$31</f>
        <v>0</v>
      </c>
      <c r="AC12" s="72">
        <f>AC11*Tarievenblad!$D$32</f>
        <v>0</v>
      </c>
      <c r="AD12" s="72"/>
      <c r="AE12" s="90"/>
      <c r="AF12" s="88">
        <f>SUM(B12:AE12)</f>
        <v>0</v>
      </c>
    </row>
    <row r="13" spans="1:32">
      <c r="A13" s="73"/>
      <c r="B13" s="58" t="s">
        <v>172</v>
      </c>
      <c r="C13" s="100">
        <v>0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86"/>
      <c r="N13" s="100">
        <v>0</v>
      </c>
      <c r="O13" s="100">
        <v>0</v>
      </c>
      <c r="P13" s="100">
        <v>0</v>
      </c>
      <c r="Q13" s="100">
        <v>0</v>
      </c>
      <c r="R13" s="101">
        <v>0</v>
      </c>
      <c r="S13" s="100">
        <v>0</v>
      </c>
      <c r="T13" s="100">
        <v>0</v>
      </c>
      <c r="U13" s="100">
        <v>0</v>
      </c>
      <c r="V13" s="100">
        <v>0</v>
      </c>
      <c r="W13" s="86"/>
      <c r="X13" s="86"/>
      <c r="Y13" s="86"/>
      <c r="Z13" s="100">
        <v>0</v>
      </c>
      <c r="AA13" s="100">
        <v>0</v>
      </c>
      <c r="AB13" s="100">
        <v>0</v>
      </c>
      <c r="AC13" s="100">
        <v>0</v>
      </c>
      <c r="AD13" s="100">
        <v>0</v>
      </c>
      <c r="AE13" s="104">
        <v>0</v>
      </c>
      <c r="AF13" s="92">
        <f>SUM(B13:AE13)</f>
        <v>0</v>
      </c>
    </row>
    <row r="14" spans="1:32" ht="11.25" customHeight="1" thickBot="1">
      <c r="A14" s="74"/>
      <c r="B14" s="59" t="s">
        <v>50</v>
      </c>
      <c r="C14" s="75">
        <f>Tarievenblad!$E$10*'perceel 3Z'!C13*'perceel 3Z'!C11</f>
        <v>0</v>
      </c>
      <c r="D14" s="75">
        <f>Tarievenblad!$E$3*'perceel 3Z'!D13*'perceel 3Z'!D11</f>
        <v>0</v>
      </c>
      <c r="E14" s="75">
        <f>Tarievenblad!$E$4*'perceel 3Z'!E13*E11</f>
        <v>0</v>
      </c>
      <c r="F14" s="75">
        <f>Tarievenblad!$E$5*'perceel 3Z'!F13*F11</f>
        <v>0</v>
      </c>
      <c r="G14" s="75">
        <f>Tarievenblad!$E$6*'perceel 3Z'!G13*G11</f>
        <v>0</v>
      </c>
      <c r="H14" s="75">
        <f>Tarievenblad!$E$7*'perceel 3Z'!H13*H11</f>
        <v>0</v>
      </c>
      <c r="I14" s="75">
        <f>Tarievenblad!$E$8*'perceel 3Z'!I13*I11</f>
        <v>0</v>
      </c>
      <c r="J14" s="75">
        <f>Tarievenblad!$E$9*'perceel 3Z'!J13*J11</f>
        <v>0</v>
      </c>
      <c r="K14" s="75">
        <f>Tarievenblad!$E$12*'perceel 3Z'!K13</f>
        <v>0</v>
      </c>
      <c r="L14" s="75">
        <f>Tarievenblad!$E$13*'perceel 3Z'!L13*'perceel 3Z'!L11</f>
        <v>0</v>
      </c>
      <c r="M14" s="75"/>
      <c r="N14" s="75">
        <f>Tarievenblad!$E$18*'perceel 3Z'!N13*'perceel 3Z'!N11</f>
        <v>0</v>
      </c>
      <c r="O14" s="75">
        <f>Tarievenblad!$E$19*'perceel 3Z'!O13*'perceel 3Z'!O11</f>
        <v>0</v>
      </c>
      <c r="P14" s="75">
        <f>Tarievenblad!$E$15*'perceel 3Z'!P13*'perceel 3Z'!P11</f>
        <v>0</v>
      </c>
      <c r="Q14" s="75">
        <f>Tarievenblad!$E$16*'perceel 3Z'!Q13*Q11</f>
        <v>0</v>
      </c>
      <c r="R14" s="75">
        <f>Tarievenblad!$E$17*'perceel 3Z'!R13*R11</f>
        <v>0</v>
      </c>
      <c r="S14" s="75">
        <f>Tarievenblad!$E$20*'perceel 3Z'!S13*'perceel 3Z'!S11</f>
        <v>0</v>
      </c>
      <c r="T14" s="75">
        <f>Tarievenblad!$E$21*'perceel 3Z'!T13*'perceel 3Z'!T11</f>
        <v>0</v>
      </c>
      <c r="U14" s="75">
        <f>Tarievenblad!$E$22*'perceel 3Z'!U13*'perceel 3Z'!U11</f>
        <v>0</v>
      </c>
      <c r="V14" s="75">
        <f>Tarievenblad!$E$23*'perceel 3Z'!V13*'perceel 3Z'!V11</f>
        <v>0</v>
      </c>
      <c r="W14" s="75"/>
      <c r="X14" s="75"/>
      <c r="Y14" s="75"/>
      <c r="Z14" s="75">
        <f>Tarievenblad!$E$28*'perceel 3Z'!Z13</f>
        <v>0</v>
      </c>
      <c r="AA14" s="75">
        <f>Tarievenblad!$E$29*'perceel 3Z'!AA13</f>
        <v>0</v>
      </c>
      <c r="AB14" s="75">
        <f>Tarievenblad!$E$31*'perceel 3Z'!AB13</f>
        <v>0</v>
      </c>
      <c r="AC14" s="75">
        <f>Tarievenblad!$E$32*'perceel 3Z'!AC13</f>
        <v>0</v>
      </c>
      <c r="AD14" s="75">
        <f>Tarievenblad!$E$33*'perceel 3Z'!AD13</f>
        <v>0</v>
      </c>
      <c r="AE14" s="76">
        <f>Tarievenblad!$E$34*'perceel 3Z'!AE13</f>
        <v>0</v>
      </c>
      <c r="AF14" s="89">
        <f>SUM(B14:AE14)</f>
        <v>0</v>
      </c>
    </row>
    <row r="15" spans="1:32">
      <c r="A15" s="39" t="s">
        <v>163</v>
      </c>
      <c r="B15" s="60" t="s">
        <v>49</v>
      </c>
      <c r="C15" s="77">
        <f>D15+F15</f>
        <v>21</v>
      </c>
      <c r="D15" s="77">
        <v>15</v>
      </c>
      <c r="E15" s="77">
        <f>D15</f>
        <v>15</v>
      </c>
      <c r="F15" s="77">
        <v>6</v>
      </c>
      <c r="G15" s="77">
        <f>F15</f>
        <v>6</v>
      </c>
      <c r="H15" s="77">
        <v>1</v>
      </c>
      <c r="I15" s="77">
        <f>D15+F15</f>
        <v>21</v>
      </c>
      <c r="J15" s="77">
        <v>1</v>
      </c>
      <c r="K15" s="77"/>
      <c r="L15" s="77">
        <v>5</v>
      </c>
      <c r="M15" s="77">
        <f>L15</f>
        <v>5</v>
      </c>
      <c r="N15" s="77">
        <f>L15</f>
        <v>5</v>
      </c>
      <c r="O15" s="77">
        <v>1</v>
      </c>
      <c r="P15" s="77">
        <f>N15+O15</f>
        <v>6</v>
      </c>
      <c r="Q15" s="77">
        <f>P15</f>
        <v>6</v>
      </c>
      <c r="R15" s="78">
        <f>P15</f>
        <v>6</v>
      </c>
      <c r="S15" s="78">
        <f>7.5*(N15+O15)</f>
        <v>45</v>
      </c>
      <c r="T15" s="78">
        <f>7.5*(N15+O15)</f>
        <v>45</v>
      </c>
      <c r="U15" s="78">
        <f>7.5*(N15+O15)</f>
        <v>45</v>
      </c>
      <c r="V15" s="78">
        <f>N15+O15</f>
        <v>6</v>
      </c>
      <c r="W15" s="78">
        <f>P15</f>
        <v>6</v>
      </c>
      <c r="X15" s="78">
        <f>D15+F15</f>
        <v>21</v>
      </c>
      <c r="Y15" s="69"/>
      <c r="Z15" s="78"/>
      <c r="AA15" s="79"/>
      <c r="AB15" s="102">
        <v>0</v>
      </c>
      <c r="AC15" s="102">
        <v>0</v>
      </c>
      <c r="AD15" s="78"/>
      <c r="AE15" s="80"/>
      <c r="AF15" s="80"/>
    </row>
    <row r="16" spans="1:32">
      <c r="A16" s="40"/>
      <c r="B16" s="61" t="s">
        <v>48</v>
      </c>
      <c r="C16" s="81"/>
      <c r="D16" s="81">
        <f>Tarievenblad!$D$3*D15</f>
        <v>0</v>
      </c>
      <c r="E16" s="81">
        <f>Tarievenblad!$D$4*E15</f>
        <v>0</v>
      </c>
      <c r="F16" s="81">
        <f>Tarievenblad!$D$5*F15</f>
        <v>0</v>
      </c>
      <c r="G16" s="81">
        <f>Tarievenblad!$D$6*G15</f>
        <v>0</v>
      </c>
      <c r="H16" s="81">
        <f>Tarievenblad!$D$7*H15</f>
        <v>0</v>
      </c>
      <c r="I16" s="81">
        <f>Tarievenblad!$D$8*I15</f>
        <v>0</v>
      </c>
      <c r="J16" s="81">
        <f>Tarievenblad!$D$9*J15</f>
        <v>0</v>
      </c>
      <c r="K16" s="81"/>
      <c r="L16" s="81"/>
      <c r="M16" s="81">
        <f>Tarievenblad!$D$14*M15</f>
        <v>0</v>
      </c>
      <c r="N16" s="81"/>
      <c r="O16" s="81"/>
      <c r="P16" s="81">
        <f>Tarievenblad!$D$15*P15</f>
        <v>0</v>
      </c>
      <c r="Q16" s="81">
        <f>Tarievenblad!$D$16*Q15</f>
        <v>0</v>
      </c>
      <c r="R16" s="81">
        <f>Tarievenblad!$D$17*R15</f>
        <v>0</v>
      </c>
      <c r="S16" s="81">
        <f>S15*Tarievenblad!$D$20</f>
        <v>0</v>
      </c>
      <c r="T16" s="81"/>
      <c r="U16" s="81"/>
      <c r="V16" s="81">
        <f>Tarievenblad!$D$23*V15</f>
        <v>0</v>
      </c>
      <c r="W16" s="81">
        <f>W15*Tarievenblad!$D$25</f>
        <v>0</v>
      </c>
      <c r="X16" s="81">
        <f>X15*Tarievenblad!$D$26</f>
        <v>0</v>
      </c>
      <c r="Y16" s="103">
        <v>0</v>
      </c>
      <c r="Z16" s="81"/>
      <c r="AA16" s="81"/>
      <c r="AB16" s="81">
        <f>AB15*Tarievenblad!$D$31</f>
        <v>0</v>
      </c>
      <c r="AC16" s="81">
        <f>AC15*Tarievenblad!$D$32</f>
        <v>0</v>
      </c>
      <c r="AD16" s="81"/>
      <c r="AE16" s="91"/>
      <c r="AF16" s="88">
        <f>SUM(B16:AE16)</f>
        <v>0</v>
      </c>
    </row>
    <row r="17" spans="1:32">
      <c r="A17" s="40"/>
      <c r="B17" s="62" t="s">
        <v>172</v>
      </c>
      <c r="C17" s="100">
        <v>0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0</v>
      </c>
      <c r="J17" s="100">
        <v>0</v>
      </c>
      <c r="K17" s="100">
        <v>0</v>
      </c>
      <c r="L17" s="100">
        <v>0</v>
      </c>
      <c r="M17" s="87"/>
      <c r="N17" s="100">
        <v>0</v>
      </c>
      <c r="O17" s="100">
        <v>0</v>
      </c>
      <c r="P17" s="100">
        <v>0</v>
      </c>
      <c r="Q17" s="100">
        <v>0</v>
      </c>
      <c r="R17" s="101">
        <v>0</v>
      </c>
      <c r="S17" s="100">
        <v>0</v>
      </c>
      <c r="T17" s="100">
        <v>0</v>
      </c>
      <c r="U17" s="100">
        <v>0</v>
      </c>
      <c r="V17" s="100">
        <v>0</v>
      </c>
      <c r="W17" s="82"/>
      <c r="X17" s="82"/>
      <c r="Y17" s="86"/>
      <c r="Z17" s="100">
        <v>0</v>
      </c>
      <c r="AA17" s="100">
        <v>0</v>
      </c>
      <c r="AB17" s="100">
        <v>0</v>
      </c>
      <c r="AC17" s="100">
        <v>0</v>
      </c>
      <c r="AD17" s="100">
        <v>0</v>
      </c>
      <c r="AE17" s="104">
        <v>0</v>
      </c>
      <c r="AF17" s="92">
        <f>SUM(B17:AE17)</f>
        <v>0</v>
      </c>
    </row>
    <row r="18" spans="1:32" ht="12" thickBot="1">
      <c r="A18" s="41"/>
      <c r="B18" s="63" t="s">
        <v>50</v>
      </c>
      <c r="C18" s="83">
        <f>Tarievenblad!$E$10*'perceel 3Z'!C17*'perceel 3Z'!C15</f>
        <v>0</v>
      </c>
      <c r="D18" s="83">
        <f>Tarievenblad!$E$3*'perceel 3Z'!D17*'perceel 3Z'!D15</f>
        <v>0</v>
      </c>
      <c r="E18" s="83">
        <f>Tarievenblad!$E$4*'perceel 3Z'!E17*E15</f>
        <v>0</v>
      </c>
      <c r="F18" s="83">
        <f>Tarievenblad!$E$5*'perceel 3Z'!F17*F15</f>
        <v>0</v>
      </c>
      <c r="G18" s="83">
        <f>Tarievenblad!$E$6*'perceel 3Z'!G17*G15</f>
        <v>0</v>
      </c>
      <c r="H18" s="83">
        <f>Tarievenblad!$E$7*'perceel 3Z'!H17*H15</f>
        <v>0</v>
      </c>
      <c r="I18" s="83">
        <f>Tarievenblad!$E$8*'perceel 3Z'!I17*I15</f>
        <v>0</v>
      </c>
      <c r="J18" s="83">
        <f>Tarievenblad!$E$9*'perceel 3Z'!J17*J15</f>
        <v>0</v>
      </c>
      <c r="K18" s="83">
        <f>Tarievenblad!$E$12*'perceel 3Z'!K17</f>
        <v>0</v>
      </c>
      <c r="L18" s="75">
        <f>Tarievenblad!$E$13*'perceel 3Z'!L17*'perceel 3Z'!L15</f>
        <v>0</v>
      </c>
      <c r="M18" s="83"/>
      <c r="N18" s="83">
        <f>Tarievenblad!$E$18*'perceel 3Z'!N17*'perceel 3Z'!N15</f>
        <v>0</v>
      </c>
      <c r="O18" s="83">
        <f>Tarievenblad!$E$19*'perceel 3Z'!O17*'perceel 3Z'!O15</f>
        <v>0</v>
      </c>
      <c r="P18" s="83">
        <f>Tarievenblad!$E$15*'perceel 3Z'!P17*'perceel 3Z'!P15</f>
        <v>0</v>
      </c>
      <c r="Q18" s="75">
        <f>Tarievenblad!$E$16*'perceel 3Z'!Q17*Q15</f>
        <v>0</v>
      </c>
      <c r="R18" s="83">
        <f>Tarievenblad!$E$17*'perceel 3Z'!R17*R15</f>
        <v>0</v>
      </c>
      <c r="S18" s="83">
        <f>Tarievenblad!$E$20*'perceel 3Z'!S17*'perceel 3Z'!S15</f>
        <v>0</v>
      </c>
      <c r="T18" s="83">
        <f>Tarievenblad!$E$21*'perceel 3Z'!T17*'perceel 3Z'!T15</f>
        <v>0</v>
      </c>
      <c r="U18" s="83">
        <f>Tarievenblad!$E$22*'perceel 3Z'!U17*'perceel 3Z'!U15</f>
        <v>0</v>
      </c>
      <c r="V18" s="83">
        <f>Tarievenblad!$E$23*'perceel 3Z'!V17*'perceel 3Z'!V15</f>
        <v>0</v>
      </c>
      <c r="W18" s="83"/>
      <c r="X18" s="83"/>
      <c r="Y18" s="75"/>
      <c r="Z18" s="83">
        <f>Tarievenblad!$E$28*'perceel 3Z'!Z17</f>
        <v>0</v>
      </c>
      <c r="AA18" s="83">
        <f>Tarievenblad!$E$29*'perceel 3Z'!AA17</f>
        <v>0</v>
      </c>
      <c r="AB18" s="83">
        <f>Tarievenblad!$E$31*'perceel 3Z'!AB17</f>
        <v>0</v>
      </c>
      <c r="AC18" s="83">
        <f>Tarievenblad!$E$32*'perceel 3Z'!AC17</f>
        <v>0</v>
      </c>
      <c r="AD18" s="83">
        <f>Tarievenblad!$E$33*'perceel 3Z'!AD17</f>
        <v>0</v>
      </c>
      <c r="AE18" s="84">
        <f>Tarievenblad!$E$34*'perceel 3Z'!AE17</f>
        <v>0</v>
      </c>
      <c r="AF18" s="89">
        <f>SUM(B18:AE18)</f>
        <v>0</v>
      </c>
    </row>
    <row r="19" spans="1:32">
      <c r="A19" s="67" t="s">
        <v>160</v>
      </c>
      <c r="B19" s="68" t="s">
        <v>1</v>
      </c>
      <c r="C19" s="68">
        <f>D19+F19</f>
        <v>9</v>
      </c>
      <c r="D19" s="68">
        <v>6</v>
      </c>
      <c r="E19" s="68">
        <f>D19</f>
        <v>6</v>
      </c>
      <c r="F19" s="68">
        <v>3</v>
      </c>
      <c r="G19" s="68">
        <f>F19</f>
        <v>3</v>
      </c>
      <c r="H19" s="68">
        <v>1</v>
      </c>
      <c r="I19" s="68">
        <f>D19+F19</f>
        <v>9</v>
      </c>
      <c r="J19" s="68">
        <v>1</v>
      </c>
      <c r="K19" s="68"/>
      <c r="L19" s="68">
        <v>1</v>
      </c>
      <c r="M19" s="68">
        <f>L19</f>
        <v>1</v>
      </c>
      <c r="N19" s="68">
        <f>L19</f>
        <v>1</v>
      </c>
      <c r="O19" s="68">
        <v>1</v>
      </c>
      <c r="P19" s="68">
        <f>N19+O19</f>
        <v>2</v>
      </c>
      <c r="Q19" s="68">
        <f>P19</f>
        <v>2</v>
      </c>
      <c r="R19" s="69">
        <f>P19</f>
        <v>2</v>
      </c>
      <c r="S19" s="69">
        <f>7.5*(N19+O19)</f>
        <v>15</v>
      </c>
      <c r="T19" s="69">
        <f>7.5*(N19+O19)</f>
        <v>15</v>
      </c>
      <c r="U19" s="69">
        <f>7.5*(N19+O19)</f>
        <v>15</v>
      </c>
      <c r="V19" s="69">
        <f>N19+O19</f>
        <v>2</v>
      </c>
      <c r="W19" s="69">
        <f>P19</f>
        <v>2</v>
      </c>
      <c r="X19" s="69">
        <f>D19+F19</f>
        <v>9</v>
      </c>
      <c r="Y19" s="69"/>
      <c r="Z19" s="69"/>
      <c r="AA19" s="85"/>
      <c r="AB19" s="102">
        <v>0</v>
      </c>
      <c r="AC19" s="102">
        <v>0</v>
      </c>
      <c r="AD19" s="69"/>
      <c r="AE19" s="70"/>
      <c r="AF19" s="70"/>
    </row>
    <row r="20" spans="1:32">
      <c r="A20" s="71"/>
      <c r="B20" s="72" t="s">
        <v>48</v>
      </c>
      <c r="C20" s="72"/>
      <c r="D20" s="72">
        <f>Tarievenblad!$D$3*D19</f>
        <v>0</v>
      </c>
      <c r="E20" s="72">
        <f>Tarievenblad!$D$4*E19</f>
        <v>0</v>
      </c>
      <c r="F20" s="72">
        <f>Tarievenblad!$D$5*F19</f>
        <v>0</v>
      </c>
      <c r="G20" s="72">
        <f>Tarievenblad!$D$6*G19</f>
        <v>0</v>
      </c>
      <c r="H20" s="72">
        <f>Tarievenblad!$D$7*H19</f>
        <v>0</v>
      </c>
      <c r="I20" s="72">
        <f>Tarievenblad!$D$8*I19</f>
        <v>0</v>
      </c>
      <c r="J20" s="72">
        <f>Tarievenblad!$D$9*J19</f>
        <v>0</v>
      </c>
      <c r="K20" s="72"/>
      <c r="L20" s="72"/>
      <c r="M20" s="72">
        <f>Tarievenblad!$D$14*M19</f>
        <v>0</v>
      </c>
      <c r="N20" s="72"/>
      <c r="O20" s="72"/>
      <c r="P20" s="72">
        <f>Tarievenblad!$D$15*P19</f>
        <v>0</v>
      </c>
      <c r="Q20" s="72">
        <f>Tarievenblad!$D$16*Q19</f>
        <v>0</v>
      </c>
      <c r="R20" s="72">
        <f>Tarievenblad!$D$17*R19</f>
        <v>0</v>
      </c>
      <c r="S20" s="72">
        <f>S19*Tarievenblad!$D$20</f>
        <v>0</v>
      </c>
      <c r="T20" s="72"/>
      <c r="U20" s="72"/>
      <c r="V20" s="72">
        <f>Tarievenblad!$D$23*V19</f>
        <v>0</v>
      </c>
      <c r="W20" s="72">
        <f>W19*Tarievenblad!$D$25</f>
        <v>0</v>
      </c>
      <c r="X20" s="72">
        <f>X19*Tarievenblad!$D$26</f>
        <v>0</v>
      </c>
      <c r="Y20" s="103">
        <v>0</v>
      </c>
      <c r="Z20" s="72"/>
      <c r="AA20" s="72"/>
      <c r="AB20" s="72">
        <f>AB19*Tarievenblad!$D$31</f>
        <v>0</v>
      </c>
      <c r="AC20" s="72">
        <f>AC19*Tarievenblad!$D$32</f>
        <v>0</v>
      </c>
      <c r="AD20" s="72"/>
      <c r="AE20" s="90"/>
      <c r="AF20" s="88">
        <f>SUM(B20:AE20)</f>
        <v>0</v>
      </c>
    </row>
    <row r="21" spans="1:32">
      <c r="A21" s="73"/>
      <c r="B21" s="97" t="s">
        <v>172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86"/>
      <c r="N21" s="100">
        <v>0</v>
      </c>
      <c r="O21" s="100">
        <v>0</v>
      </c>
      <c r="P21" s="100">
        <v>0</v>
      </c>
      <c r="Q21" s="100">
        <v>0</v>
      </c>
      <c r="R21" s="101">
        <v>0</v>
      </c>
      <c r="S21" s="100">
        <v>0</v>
      </c>
      <c r="T21" s="100">
        <v>0</v>
      </c>
      <c r="U21" s="100">
        <v>0</v>
      </c>
      <c r="V21" s="100">
        <v>0</v>
      </c>
      <c r="W21" s="86"/>
      <c r="X21" s="86"/>
      <c r="Y21" s="86"/>
      <c r="Z21" s="100">
        <v>0</v>
      </c>
      <c r="AA21" s="100">
        <v>0</v>
      </c>
      <c r="AB21" s="100">
        <v>0</v>
      </c>
      <c r="AC21" s="100">
        <v>0</v>
      </c>
      <c r="AD21" s="100">
        <v>0</v>
      </c>
      <c r="AE21" s="104">
        <v>0</v>
      </c>
      <c r="AF21" s="92">
        <f>SUM(B21:AE21)</f>
        <v>0</v>
      </c>
    </row>
    <row r="22" spans="1:32" ht="12" thickBot="1">
      <c r="A22" s="74"/>
      <c r="B22" s="75" t="s">
        <v>50</v>
      </c>
      <c r="C22" s="75">
        <f>Tarievenblad!$E$10*'perceel 3Z'!C21*'perceel 3Z'!C19</f>
        <v>0</v>
      </c>
      <c r="D22" s="75">
        <f>Tarievenblad!$E$3*'perceel 3Z'!D21*'perceel 3Z'!D19</f>
        <v>0</v>
      </c>
      <c r="E22" s="75">
        <f>Tarievenblad!$E$4*'perceel 3Z'!E21*E19</f>
        <v>0</v>
      </c>
      <c r="F22" s="75">
        <f>Tarievenblad!$E$5*'perceel 3Z'!F21*F19</f>
        <v>0</v>
      </c>
      <c r="G22" s="75">
        <f>Tarievenblad!$E$6*'perceel 3Z'!G21*G19</f>
        <v>0</v>
      </c>
      <c r="H22" s="75">
        <f>Tarievenblad!$E$7*'perceel 3Z'!H21*H19</f>
        <v>0</v>
      </c>
      <c r="I22" s="75">
        <f>Tarievenblad!$E$8*'perceel 3Z'!I21*I19</f>
        <v>0</v>
      </c>
      <c r="J22" s="75">
        <f>Tarievenblad!$E$9*'perceel 3Z'!J21*J19</f>
        <v>0</v>
      </c>
      <c r="K22" s="75">
        <f>Tarievenblad!$E$12*'perceel 3Z'!K21</f>
        <v>0</v>
      </c>
      <c r="L22" s="75">
        <f>Tarievenblad!$E$13*'perceel 3Z'!L21*'perceel 3Z'!L19</f>
        <v>0</v>
      </c>
      <c r="M22" s="75"/>
      <c r="N22" s="75">
        <f>Tarievenblad!$E$18*'perceel 3Z'!N21*'perceel 3Z'!N19</f>
        <v>0</v>
      </c>
      <c r="O22" s="75">
        <f>Tarievenblad!$E$19*'perceel 3Z'!O21*'perceel 3Z'!O19</f>
        <v>0</v>
      </c>
      <c r="P22" s="75">
        <f>Tarievenblad!$E$15*'perceel 3Z'!P21*'perceel 3Z'!P19</f>
        <v>0</v>
      </c>
      <c r="Q22" s="75">
        <f>Tarievenblad!$E$16*'perceel 3Z'!Q21*Q19</f>
        <v>0</v>
      </c>
      <c r="R22" s="75">
        <f>Tarievenblad!$E$17*'perceel 3Z'!R21*R19</f>
        <v>0</v>
      </c>
      <c r="S22" s="75">
        <f>Tarievenblad!$E$20*'perceel 3Z'!S21*'perceel 3Z'!S19</f>
        <v>0</v>
      </c>
      <c r="T22" s="75">
        <f>Tarievenblad!$E$21*'perceel 3Z'!T21*'perceel 3Z'!T19</f>
        <v>0</v>
      </c>
      <c r="U22" s="75">
        <f>Tarievenblad!$E$22*'perceel 3Z'!U21*'perceel 3Z'!U19</f>
        <v>0</v>
      </c>
      <c r="V22" s="75">
        <f>Tarievenblad!$E$23*'perceel 3Z'!V21*'perceel 3Z'!V19</f>
        <v>0</v>
      </c>
      <c r="W22" s="75"/>
      <c r="X22" s="75"/>
      <c r="Y22" s="75"/>
      <c r="Z22" s="75">
        <f>Tarievenblad!$E$28*'perceel 3Z'!Z21</f>
        <v>0</v>
      </c>
      <c r="AA22" s="75">
        <f>Tarievenblad!$E$29*'perceel 3Z'!AA21</f>
        <v>0</v>
      </c>
      <c r="AB22" s="75">
        <f>Tarievenblad!$E$31*'perceel 3Z'!AB21</f>
        <v>0</v>
      </c>
      <c r="AC22" s="75">
        <f>Tarievenblad!$E$32*'perceel 3Z'!AC21</f>
        <v>0</v>
      </c>
      <c r="AD22" s="75">
        <f>Tarievenblad!$E$33*'perceel 3Z'!AD21</f>
        <v>0</v>
      </c>
      <c r="AE22" s="76">
        <f>Tarievenblad!$E$34*'perceel 3Z'!AE21</f>
        <v>0</v>
      </c>
      <c r="AF22" s="89">
        <f>SUM(B22:AE22)</f>
        <v>0</v>
      </c>
    </row>
    <row r="23" spans="1:32">
      <c r="A23" s="39" t="s">
        <v>24</v>
      </c>
      <c r="B23" s="77" t="s">
        <v>49</v>
      </c>
      <c r="C23" s="77">
        <f>D23+F23</f>
        <v>37</v>
      </c>
      <c r="D23" s="77">
        <v>27</v>
      </c>
      <c r="E23" s="77">
        <f>D23</f>
        <v>27</v>
      </c>
      <c r="F23" s="77">
        <v>10</v>
      </c>
      <c r="G23" s="77">
        <f>F23</f>
        <v>10</v>
      </c>
      <c r="H23" s="77">
        <v>1</v>
      </c>
      <c r="I23" s="77">
        <f>D23+F23</f>
        <v>37</v>
      </c>
      <c r="J23" s="77">
        <v>1</v>
      </c>
      <c r="K23" s="77"/>
      <c r="L23" s="77">
        <v>8</v>
      </c>
      <c r="M23" s="77">
        <f>L23</f>
        <v>8</v>
      </c>
      <c r="N23" s="77">
        <f>L23</f>
        <v>8</v>
      </c>
      <c r="O23" s="77">
        <v>1</v>
      </c>
      <c r="P23" s="77">
        <f>N23+O23</f>
        <v>9</v>
      </c>
      <c r="Q23" s="77">
        <f>P23</f>
        <v>9</v>
      </c>
      <c r="R23" s="78">
        <f>P23</f>
        <v>9</v>
      </c>
      <c r="S23" s="78">
        <f>7.5*(N23+O23)</f>
        <v>67.5</v>
      </c>
      <c r="T23" s="78">
        <f>7.5*(N23+O23)</f>
        <v>67.5</v>
      </c>
      <c r="U23" s="78">
        <f>7.5*(N23+O23)</f>
        <v>67.5</v>
      </c>
      <c r="V23" s="78">
        <f>N23+O23</f>
        <v>9</v>
      </c>
      <c r="W23" s="78">
        <f>P23</f>
        <v>9</v>
      </c>
      <c r="X23" s="78">
        <f>D23+F23</f>
        <v>37</v>
      </c>
      <c r="Y23" s="78"/>
      <c r="Z23" s="78"/>
      <c r="AA23" s="79"/>
      <c r="AB23" s="102">
        <v>0</v>
      </c>
      <c r="AC23" s="102">
        <v>0</v>
      </c>
      <c r="AD23" s="78"/>
      <c r="AE23" s="80"/>
      <c r="AF23" s="80"/>
    </row>
    <row r="24" spans="1:32">
      <c r="A24" s="40"/>
      <c r="B24" s="81" t="s">
        <v>48</v>
      </c>
      <c r="C24" s="81"/>
      <c r="D24" s="81">
        <f>Tarievenblad!$D$3*D23</f>
        <v>0</v>
      </c>
      <c r="E24" s="81">
        <f>Tarievenblad!$D$4*E23</f>
        <v>0</v>
      </c>
      <c r="F24" s="81">
        <f>Tarievenblad!$D$5*F23</f>
        <v>0</v>
      </c>
      <c r="G24" s="81">
        <f>Tarievenblad!$D$6*G23</f>
        <v>0</v>
      </c>
      <c r="H24" s="81">
        <f>Tarievenblad!$D$7*H23</f>
        <v>0</v>
      </c>
      <c r="I24" s="81">
        <f>Tarievenblad!$D$8*I23</f>
        <v>0</v>
      </c>
      <c r="J24" s="81">
        <f>Tarievenblad!$D$9*J23</f>
        <v>0</v>
      </c>
      <c r="K24" s="81"/>
      <c r="L24" s="81"/>
      <c r="M24" s="81">
        <f>Tarievenblad!$D$14*M23</f>
        <v>0</v>
      </c>
      <c r="N24" s="81"/>
      <c r="O24" s="81"/>
      <c r="P24" s="81">
        <f>Tarievenblad!$D$15*P23</f>
        <v>0</v>
      </c>
      <c r="Q24" s="81">
        <f>Tarievenblad!$D$16*Q23</f>
        <v>0</v>
      </c>
      <c r="R24" s="81">
        <f>Tarievenblad!$D$17*R23</f>
        <v>0</v>
      </c>
      <c r="S24" s="81">
        <f>S23*Tarievenblad!$D$20</f>
        <v>0</v>
      </c>
      <c r="T24" s="81"/>
      <c r="U24" s="81"/>
      <c r="V24" s="81">
        <f>Tarievenblad!$D$23*V23</f>
        <v>0</v>
      </c>
      <c r="W24" s="81">
        <f>W23*Tarievenblad!$D$25</f>
        <v>0</v>
      </c>
      <c r="X24" s="81">
        <f>X23*Tarievenblad!$D$26</f>
        <v>0</v>
      </c>
      <c r="Y24" s="103">
        <v>0</v>
      </c>
      <c r="Z24" s="81"/>
      <c r="AA24" s="81"/>
      <c r="AB24" s="81">
        <f>AB23*Tarievenblad!$D$31</f>
        <v>0</v>
      </c>
      <c r="AC24" s="81">
        <f>AC23*Tarievenblad!$D$32</f>
        <v>0</v>
      </c>
      <c r="AD24" s="81"/>
      <c r="AE24" s="91"/>
      <c r="AF24" s="88">
        <f>SUM(B24:AE24)</f>
        <v>0</v>
      </c>
    </row>
    <row r="25" spans="1:32">
      <c r="A25" s="40"/>
      <c r="B25" s="98" t="s">
        <v>172</v>
      </c>
      <c r="C25" s="100">
        <v>0</v>
      </c>
      <c r="D25" s="100">
        <v>0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0</v>
      </c>
      <c r="M25" s="87"/>
      <c r="N25" s="100">
        <v>0</v>
      </c>
      <c r="O25" s="100">
        <v>0</v>
      </c>
      <c r="P25" s="100">
        <v>0</v>
      </c>
      <c r="Q25" s="100">
        <v>0</v>
      </c>
      <c r="R25" s="101">
        <v>0</v>
      </c>
      <c r="S25" s="100">
        <v>0</v>
      </c>
      <c r="T25" s="100">
        <v>0</v>
      </c>
      <c r="U25" s="100">
        <v>0</v>
      </c>
      <c r="V25" s="100">
        <v>0</v>
      </c>
      <c r="W25" s="82"/>
      <c r="X25" s="82"/>
      <c r="Y25" s="87"/>
      <c r="Z25" s="100">
        <v>0</v>
      </c>
      <c r="AA25" s="100">
        <v>0</v>
      </c>
      <c r="AB25" s="100">
        <v>0</v>
      </c>
      <c r="AC25" s="100">
        <v>0</v>
      </c>
      <c r="AD25" s="100">
        <v>0</v>
      </c>
      <c r="AE25" s="104">
        <v>0</v>
      </c>
      <c r="AF25" s="92">
        <f>SUM(B25:AE25)</f>
        <v>0</v>
      </c>
    </row>
    <row r="26" spans="1:32" ht="12" thickBot="1">
      <c r="A26" s="41"/>
      <c r="B26" s="83" t="s">
        <v>50</v>
      </c>
      <c r="C26" s="83">
        <f>Tarievenblad!$E$10*'perceel 3Z'!C25*'perceel 3Z'!C23</f>
        <v>0</v>
      </c>
      <c r="D26" s="83">
        <f>Tarievenblad!$E$3*'perceel 3Z'!D25*'perceel 3Z'!D23</f>
        <v>0</v>
      </c>
      <c r="E26" s="83">
        <f>Tarievenblad!$E$4*'perceel 3Z'!E25*E23</f>
        <v>0</v>
      </c>
      <c r="F26" s="83">
        <f>Tarievenblad!$E$5*'perceel 3Z'!F25*F23</f>
        <v>0</v>
      </c>
      <c r="G26" s="83">
        <f>Tarievenblad!$E$6*'perceel 3Z'!G25*G23</f>
        <v>0</v>
      </c>
      <c r="H26" s="83">
        <f>Tarievenblad!$E$7*'perceel 3Z'!H25*H23</f>
        <v>0</v>
      </c>
      <c r="I26" s="83">
        <f>Tarievenblad!$E$8*'perceel 3Z'!I25*I23</f>
        <v>0</v>
      </c>
      <c r="J26" s="83">
        <f>Tarievenblad!$E$9*'perceel 3Z'!J25*J23</f>
        <v>0</v>
      </c>
      <c r="K26" s="83">
        <f>Tarievenblad!$E$12*'perceel 3Z'!K25</f>
        <v>0</v>
      </c>
      <c r="L26" s="83">
        <f>Tarievenblad!$E$13*'perceel 3Z'!L25*'perceel 3Z'!L23</f>
        <v>0</v>
      </c>
      <c r="M26" s="83"/>
      <c r="N26" s="83">
        <f>Tarievenblad!$E$18*'perceel 3Z'!N25*'perceel 3Z'!N23</f>
        <v>0</v>
      </c>
      <c r="O26" s="83">
        <f>Tarievenblad!$E$19*'perceel 3Z'!O25*'perceel 3Z'!O23</f>
        <v>0</v>
      </c>
      <c r="P26" s="83">
        <f>Tarievenblad!$E$15*'perceel 3Z'!P25*'perceel 3Z'!P23</f>
        <v>0</v>
      </c>
      <c r="Q26" s="75">
        <f>Tarievenblad!$E$16*'perceel 3Z'!Q25*Q23</f>
        <v>0</v>
      </c>
      <c r="R26" s="83">
        <f>Tarievenblad!$E$17*'perceel 3Z'!R25*R23</f>
        <v>0</v>
      </c>
      <c r="S26" s="83">
        <f>Tarievenblad!$E$20*'perceel 3Z'!S25*'perceel 3Z'!S23</f>
        <v>0</v>
      </c>
      <c r="T26" s="83">
        <f>Tarievenblad!$E$21*'perceel 3Z'!T25*'perceel 3Z'!T23</f>
        <v>0</v>
      </c>
      <c r="U26" s="83">
        <f>Tarievenblad!$E$22*'perceel 3Z'!U25*'perceel 3Z'!U23</f>
        <v>0</v>
      </c>
      <c r="V26" s="83">
        <f>Tarievenblad!$E$23*'perceel 3Z'!V25*'perceel 3Z'!V23</f>
        <v>0</v>
      </c>
      <c r="W26" s="83"/>
      <c r="X26" s="83"/>
      <c r="Y26" s="83"/>
      <c r="Z26" s="83">
        <f>Tarievenblad!$E$28*'perceel 3Z'!Z25</f>
        <v>0</v>
      </c>
      <c r="AA26" s="83">
        <f>Tarievenblad!$E$29*'perceel 3Z'!AA25</f>
        <v>0</v>
      </c>
      <c r="AB26" s="83">
        <f>Tarievenblad!$E$31*'perceel 3Z'!AB25</f>
        <v>0</v>
      </c>
      <c r="AC26" s="83">
        <f>Tarievenblad!$E$32*'perceel 3Z'!AC25</f>
        <v>0</v>
      </c>
      <c r="AD26" s="83">
        <f>Tarievenblad!$E$33*'perceel 3Z'!AD25</f>
        <v>0</v>
      </c>
      <c r="AE26" s="84">
        <f>Tarievenblad!$E$34*'perceel 3Z'!AE25</f>
        <v>0</v>
      </c>
      <c r="AF26" s="89">
        <f>SUM(B26:AE26)</f>
        <v>0</v>
      </c>
    </row>
    <row r="27" spans="1:32">
      <c r="A27" s="67" t="s">
        <v>161</v>
      </c>
      <c r="B27" s="56" t="s">
        <v>1</v>
      </c>
      <c r="C27" s="68">
        <f>D27+F27</f>
        <v>18</v>
      </c>
      <c r="D27" s="68">
        <v>10</v>
      </c>
      <c r="E27" s="68">
        <f>D27</f>
        <v>10</v>
      </c>
      <c r="F27" s="68">
        <v>8</v>
      </c>
      <c r="G27" s="68">
        <f>F27</f>
        <v>8</v>
      </c>
      <c r="H27" s="68">
        <v>1</v>
      </c>
      <c r="I27" s="68">
        <f>D27+F27</f>
        <v>18</v>
      </c>
      <c r="J27" s="68">
        <v>1</v>
      </c>
      <c r="K27" s="68"/>
      <c r="L27" s="68">
        <v>3</v>
      </c>
      <c r="M27" s="68">
        <f>L27</f>
        <v>3</v>
      </c>
      <c r="N27" s="68">
        <f>L27</f>
        <v>3</v>
      </c>
      <c r="O27" s="68">
        <v>1</v>
      </c>
      <c r="P27" s="68">
        <f>N27+O27</f>
        <v>4</v>
      </c>
      <c r="Q27" s="68">
        <f>P27</f>
        <v>4</v>
      </c>
      <c r="R27" s="69">
        <f>P27</f>
        <v>4</v>
      </c>
      <c r="S27" s="69">
        <f>7.5*(N27+O27)</f>
        <v>30</v>
      </c>
      <c r="T27" s="69">
        <f>7.5*(N27+O27)</f>
        <v>30</v>
      </c>
      <c r="U27" s="69">
        <f>7.5*(N27+O27)</f>
        <v>30</v>
      </c>
      <c r="V27" s="69">
        <f>N27+O27</f>
        <v>4</v>
      </c>
      <c r="W27" s="69">
        <f>P27</f>
        <v>4</v>
      </c>
      <c r="X27" s="69">
        <f>D27+F27</f>
        <v>18</v>
      </c>
      <c r="Y27" s="69"/>
      <c r="Z27" s="69"/>
      <c r="AA27" s="85"/>
      <c r="AB27" s="102">
        <v>0</v>
      </c>
      <c r="AC27" s="102">
        <v>0</v>
      </c>
      <c r="AD27" s="69"/>
      <c r="AE27" s="70"/>
      <c r="AF27" s="70"/>
    </row>
    <row r="28" spans="1:32">
      <c r="A28" s="71"/>
      <c r="B28" s="57" t="s">
        <v>48</v>
      </c>
      <c r="C28" s="72"/>
      <c r="D28" s="72">
        <f>Tarievenblad!$D$3*D27</f>
        <v>0</v>
      </c>
      <c r="E28" s="72">
        <f>Tarievenblad!$D$4*E27</f>
        <v>0</v>
      </c>
      <c r="F28" s="72">
        <f>Tarievenblad!$D$5*F27</f>
        <v>0</v>
      </c>
      <c r="G28" s="72">
        <f>Tarievenblad!$D$6*G27</f>
        <v>0</v>
      </c>
      <c r="H28" s="72">
        <f>Tarievenblad!$D$7*H27</f>
        <v>0</v>
      </c>
      <c r="I28" s="72">
        <f>Tarievenblad!$D$8*I27</f>
        <v>0</v>
      </c>
      <c r="J28" s="72">
        <f>Tarievenblad!$D$9*J27</f>
        <v>0</v>
      </c>
      <c r="K28" s="72"/>
      <c r="L28" s="72"/>
      <c r="M28" s="72">
        <f>Tarievenblad!$D$14*M27</f>
        <v>0</v>
      </c>
      <c r="N28" s="72"/>
      <c r="O28" s="72"/>
      <c r="P28" s="72">
        <f>Tarievenblad!$D$15*P27</f>
        <v>0</v>
      </c>
      <c r="Q28" s="72">
        <f>Tarievenblad!$D$16*Q27</f>
        <v>0</v>
      </c>
      <c r="R28" s="72">
        <f>Tarievenblad!$D$17*R27</f>
        <v>0</v>
      </c>
      <c r="S28" s="72">
        <f>S27*Tarievenblad!$D$20</f>
        <v>0</v>
      </c>
      <c r="T28" s="72"/>
      <c r="U28" s="72"/>
      <c r="V28" s="72">
        <f>Tarievenblad!$D$23*V27</f>
        <v>0</v>
      </c>
      <c r="W28" s="72">
        <f>W27*Tarievenblad!$D$25</f>
        <v>0</v>
      </c>
      <c r="X28" s="72">
        <f>X27*Tarievenblad!$D$26</f>
        <v>0</v>
      </c>
      <c r="Y28" s="103">
        <v>0</v>
      </c>
      <c r="Z28" s="72"/>
      <c r="AA28" s="72"/>
      <c r="AB28" s="72">
        <f>AB27*Tarievenblad!$D$31</f>
        <v>0</v>
      </c>
      <c r="AC28" s="72">
        <f>AC27*Tarievenblad!$D$32</f>
        <v>0</v>
      </c>
      <c r="AD28" s="72"/>
      <c r="AE28" s="90"/>
      <c r="AF28" s="88">
        <f>SUM(B28:AE28)</f>
        <v>0</v>
      </c>
    </row>
    <row r="29" spans="1:32">
      <c r="A29" s="73"/>
      <c r="B29" s="58" t="s">
        <v>172</v>
      </c>
      <c r="C29" s="100">
        <v>0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86"/>
      <c r="N29" s="100">
        <v>0</v>
      </c>
      <c r="O29" s="100">
        <v>0</v>
      </c>
      <c r="P29" s="100">
        <v>0</v>
      </c>
      <c r="Q29" s="100">
        <v>0</v>
      </c>
      <c r="R29" s="101">
        <v>0</v>
      </c>
      <c r="S29" s="100">
        <v>0</v>
      </c>
      <c r="T29" s="100">
        <v>0</v>
      </c>
      <c r="U29" s="100">
        <v>0</v>
      </c>
      <c r="V29" s="100">
        <v>0</v>
      </c>
      <c r="W29" s="86"/>
      <c r="X29" s="86"/>
      <c r="Y29" s="86"/>
      <c r="Z29" s="100">
        <v>0</v>
      </c>
      <c r="AA29" s="100">
        <v>0</v>
      </c>
      <c r="AB29" s="100">
        <v>0</v>
      </c>
      <c r="AC29" s="100">
        <v>0</v>
      </c>
      <c r="AD29" s="100">
        <v>0</v>
      </c>
      <c r="AE29" s="104">
        <v>0</v>
      </c>
      <c r="AF29" s="92">
        <f>SUM(B29:AE29)</f>
        <v>0</v>
      </c>
    </row>
    <row r="30" spans="1:32" ht="12" thickBot="1">
      <c r="A30" s="74"/>
      <c r="B30" s="59" t="s">
        <v>50</v>
      </c>
      <c r="C30" s="75">
        <f>Tarievenblad!$E$10*'perceel 3Z'!C29*'perceel 3Z'!C27</f>
        <v>0</v>
      </c>
      <c r="D30" s="75">
        <f>Tarievenblad!$E$3*'perceel 3Z'!D29*'perceel 3Z'!D27</f>
        <v>0</v>
      </c>
      <c r="E30" s="75">
        <f>Tarievenblad!$E$4*'perceel 3Z'!E29*E27</f>
        <v>0</v>
      </c>
      <c r="F30" s="75">
        <f>Tarievenblad!$E$5*'perceel 3Z'!F29*F27</f>
        <v>0</v>
      </c>
      <c r="G30" s="75">
        <f>Tarievenblad!$E$6*'perceel 3Z'!G29*G27</f>
        <v>0</v>
      </c>
      <c r="H30" s="75">
        <f>Tarievenblad!$E$7*'perceel 3Z'!H29*H27</f>
        <v>0</v>
      </c>
      <c r="I30" s="75">
        <f>Tarievenblad!$E$8*'perceel 3Z'!I29*I27</f>
        <v>0</v>
      </c>
      <c r="J30" s="75">
        <f>Tarievenblad!$E$9*'perceel 3Z'!J29*J27</f>
        <v>0</v>
      </c>
      <c r="K30" s="75">
        <f>Tarievenblad!$E$12*'perceel 3Z'!K29</f>
        <v>0</v>
      </c>
      <c r="L30" s="75">
        <f>Tarievenblad!$E$13*'perceel 3Z'!L29*'perceel 3Z'!L27</f>
        <v>0</v>
      </c>
      <c r="M30" s="75"/>
      <c r="N30" s="75">
        <f>Tarievenblad!$E$18*'perceel 3Z'!N29*'perceel 3Z'!N27</f>
        <v>0</v>
      </c>
      <c r="O30" s="75">
        <f>Tarievenblad!$E$19*'perceel 3Z'!O29*'perceel 3Z'!O27</f>
        <v>0</v>
      </c>
      <c r="P30" s="75">
        <f>Tarievenblad!$E$15*'perceel 3Z'!P29*'perceel 3Z'!P27</f>
        <v>0</v>
      </c>
      <c r="Q30" s="75">
        <f>Tarievenblad!$E$16*'perceel 3Z'!Q29*Q27</f>
        <v>0</v>
      </c>
      <c r="R30" s="75">
        <f>Tarievenblad!$E$17*'perceel 3Z'!R29*R27</f>
        <v>0</v>
      </c>
      <c r="S30" s="75">
        <f>Tarievenblad!$E$20*'perceel 3Z'!S29*'perceel 3Z'!S27</f>
        <v>0</v>
      </c>
      <c r="T30" s="75">
        <f>Tarievenblad!$E$21*'perceel 3Z'!T29*'perceel 3Z'!T27</f>
        <v>0</v>
      </c>
      <c r="U30" s="75">
        <f>Tarievenblad!$E$22*'perceel 3Z'!U29*'perceel 3Z'!U27</f>
        <v>0</v>
      </c>
      <c r="V30" s="75">
        <f>Tarievenblad!$E$23*'perceel 3Z'!V29*'perceel 3Z'!V27</f>
        <v>0</v>
      </c>
      <c r="W30" s="75"/>
      <c r="X30" s="75"/>
      <c r="Y30" s="75"/>
      <c r="Z30" s="75">
        <f>Tarievenblad!$E$28*'perceel 3Z'!Z29</f>
        <v>0</v>
      </c>
      <c r="AA30" s="75">
        <f>Tarievenblad!$E$29*'perceel 3Z'!AA29</f>
        <v>0</v>
      </c>
      <c r="AB30" s="75">
        <f>Tarievenblad!$E$31*'perceel 3Z'!AB29</f>
        <v>0</v>
      </c>
      <c r="AC30" s="75">
        <f>Tarievenblad!$E$32*'perceel 3Z'!AC29</f>
        <v>0</v>
      </c>
      <c r="AD30" s="75">
        <f>Tarievenblad!$E$33*'perceel 3Z'!AD29</f>
        <v>0</v>
      </c>
      <c r="AE30" s="76">
        <f>Tarievenblad!$E$34*'perceel 3Z'!AE29</f>
        <v>0</v>
      </c>
      <c r="AF30" s="89">
        <f>SUM(B30:AE30)</f>
        <v>0</v>
      </c>
    </row>
    <row r="31" spans="1:32">
      <c r="A31" s="39" t="s">
        <v>162</v>
      </c>
      <c r="B31" s="60" t="s">
        <v>49</v>
      </c>
      <c r="C31" s="77">
        <f>D31+F31</f>
        <v>14</v>
      </c>
      <c r="D31" s="77">
        <v>8</v>
      </c>
      <c r="E31" s="77">
        <f>D31</f>
        <v>8</v>
      </c>
      <c r="F31" s="77">
        <v>6</v>
      </c>
      <c r="G31" s="77">
        <f>F31</f>
        <v>6</v>
      </c>
      <c r="H31" s="77">
        <v>1</v>
      </c>
      <c r="I31" s="77">
        <f>D31+F31</f>
        <v>14</v>
      </c>
      <c r="J31" s="77">
        <v>1</v>
      </c>
      <c r="K31" s="77"/>
      <c r="L31" s="77">
        <v>2</v>
      </c>
      <c r="M31" s="77">
        <f>L31</f>
        <v>2</v>
      </c>
      <c r="N31" s="77">
        <f>L31</f>
        <v>2</v>
      </c>
      <c r="O31" s="77">
        <v>1</v>
      </c>
      <c r="P31" s="77">
        <f>N31+O31</f>
        <v>3</v>
      </c>
      <c r="Q31" s="77">
        <f>P31</f>
        <v>3</v>
      </c>
      <c r="R31" s="78">
        <f>P31</f>
        <v>3</v>
      </c>
      <c r="S31" s="78">
        <f>7.5*(N31+O31)</f>
        <v>22.5</v>
      </c>
      <c r="T31" s="78">
        <f>7.5*(N31+O31)</f>
        <v>22.5</v>
      </c>
      <c r="U31" s="78">
        <f>7.5*(N31+O31)</f>
        <v>22.5</v>
      </c>
      <c r="V31" s="78">
        <f>N31+O31</f>
        <v>3</v>
      </c>
      <c r="W31" s="78">
        <f>P31</f>
        <v>3</v>
      </c>
      <c r="X31" s="78">
        <f>D31+F31</f>
        <v>14</v>
      </c>
      <c r="Y31" s="69"/>
      <c r="Z31" s="78"/>
      <c r="AA31" s="79"/>
      <c r="AB31" s="102">
        <v>0</v>
      </c>
      <c r="AC31" s="102">
        <v>0</v>
      </c>
      <c r="AD31" s="78"/>
      <c r="AE31" s="80"/>
      <c r="AF31" s="80"/>
    </row>
    <row r="32" spans="1:32">
      <c r="A32" s="40"/>
      <c r="B32" s="61" t="s">
        <v>48</v>
      </c>
      <c r="C32" s="81"/>
      <c r="D32" s="81">
        <f>Tarievenblad!$D$3*D31</f>
        <v>0</v>
      </c>
      <c r="E32" s="81">
        <f>Tarievenblad!$D$4*E31</f>
        <v>0</v>
      </c>
      <c r="F32" s="81">
        <f>Tarievenblad!$D$5*F31</f>
        <v>0</v>
      </c>
      <c r="G32" s="81">
        <f>Tarievenblad!$D$6*G31</f>
        <v>0</v>
      </c>
      <c r="H32" s="81">
        <f>Tarievenblad!$D$7*H31</f>
        <v>0</v>
      </c>
      <c r="I32" s="81">
        <f>Tarievenblad!$D$8*I31</f>
        <v>0</v>
      </c>
      <c r="J32" s="81">
        <f>Tarievenblad!$D$9*J31</f>
        <v>0</v>
      </c>
      <c r="K32" s="81"/>
      <c r="L32" s="81"/>
      <c r="M32" s="81">
        <f>Tarievenblad!$D$14*M31</f>
        <v>0</v>
      </c>
      <c r="N32" s="81"/>
      <c r="O32" s="81"/>
      <c r="P32" s="81">
        <f>Tarievenblad!$D$15*P31</f>
        <v>0</v>
      </c>
      <c r="Q32" s="81">
        <f>Tarievenblad!$D$16*Q31</f>
        <v>0</v>
      </c>
      <c r="R32" s="81">
        <f>Tarievenblad!$D$17*R31</f>
        <v>0</v>
      </c>
      <c r="S32" s="81">
        <f>S31*Tarievenblad!$D$20</f>
        <v>0</v>
      </c>
      <c r="T32" s="81"/>
      <c r="U32" s="81"/>
      <c r="V32" s="81">
        <f>Tarievenblad!$D$23*V31</f>
        <v>0</v>
      </c>
      <c r="W32" s="81">
        <f>W31*Tarievenblad!$D$25</f>
        <v>0</v>
      </c>
      <c r="X32" s="81">
        <f>X31*Tarievenblad!$D$26</f>
        <v>0</v>
      </c>
      <c r="Y32" s="103">
        <v>0</v>
      </c>
      <c r="Z32" s="81"/>
      <c r="AA32" s="81"/>
      <c r="AB32" s="81">
        <f>AB31*Tarievenblad!$D$31</f>
        <v>0</v>
      </c>
      <c r="AC32" s="81">
        <f>AC31*Tarievenblad!$D$32</f>
        <v>0</v>
      </c>
      <c r="AD32" s="81"/>
      <c r="AE32" s="91"/>
      <c r="AF32" s="88">
        <f>SUM(B32:AE32)</f>
        <v>0</v>
      </c>
    </row>
    <row r="33" spans="1:32">
      <c r="A33" s="40"/>
      <c r="B33" s="62" t="s">
        <v>172</v>
      </c>
      <c r="C33" s="100">
        <v>0</v>
      </c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  <c r="L33" s="100">
        <v>0</v>
      </c>
      <c r="M33" s="87"/>
      <c r="N33" s="100">
        <v>0</v>
      </c>
      <c r="O33" s="100">
        <v>0</v>
      </c>
      <c r="P33" s="100">
        <v>0</v>
      </c>
      <c r="Q33" s="100">
        <v>0</v>
      </c>
      <c r="R33" s="101">
        <v>0</v>
      </c>
      <c r="S33" s="100">
        <v>0</v>
      </c>
      <c r="T33" s="100">
        <v>0</v>
      </c>
      <c r="U33" s="100">
        <v>0</v>
      </c>
      <c r="V33" s="100">
        <v>0</v>
      </c>
      <c r="W33" s="82"/>
      <c r="X33" s="82"/>
      <c r="Y33" s="86"/>
      <c r="Z33" s="100">
        <v>0</v>
      </c>
      <c r="AA33" s="100">
        <v>0</v>
      </c>
      <c r="AB33" s="100">
        <v>0</v>
      </c>
      <c r="AC33" s="100">
        <v>0</v>
      </c>
      <c r="AD33" s="100">
        <v>0</v>
      </c>
      <c r="AE33" s="104">
        <v>0</v>
      </c>
      <c r="AF33" s="92">
        <f>SUM(B33:AE33)</f>
        <v>0</v>
      </c>
    </row>
    <row r="34" spans="1:32" ht="12" thickBot="1">
      <c r="A34" s="41"/>
      <c r="B34" s="63" t="s">
        <v>50</v>
      </c>
      <c r="C34" s="83">
        <f>Tarievenblad!$E$10*'perceel 3Z'!C33*'perceel 3Z'!C31</f>
        <v>0</v>
      </c>
      <c r="D34" s="83">
        <f>Tarievenblad!$E$3*'perceel 3Z'!D33*'perceel 3Z'!D31</f>
        <v>0</v>
      </c>
      <c r="E34" s="83">
        <f>Tarievenblad!$E$4*'perceel 3Z'!E33*E31</f>
        <v>0</v>
      </c>
      <c r="F34" s="83">
        <f>Tarievenblad!$E$5*'perceel 3Z'!F33*F31</f>
        <v>0</v>
      </c>
      <c r="G34" s="83">
        <f>Tarievenblad!$E$6*'perceel 3Z'!G33*G31</f>
        <v>0</v>
      </c>
      <c r="H34" s="83">
        <f>Tarievenblad!$E$7*'perceel 3Z'!H33*H31</f>
        <v>0</v>
      </c>
      <c r="I34" s="83">
        <f>Tarievenblad!$E$8*'perceel 3Z'!I33*I31</f>
        <v>0</v>
      </c>
      <c r="J34" s="83">
        <f>Tarievenblad!$E$9*'perceel 3Z'!J33*J31</f>
        <v>0</v>
      </c>
      <c r="K34" s="83">
        <f>Tarievenblad!$E$12*'perceel 3Z'!K33</f>
        <v>0</v>
      </c>
      <c r="L34" s="83">
        <f>Tarievenblad!$E$13*'perceel 3Z'!L33*'perceel 3Z'!L31</f>
        <v>0</v>
      </c>
      <c r="M34" s="83"/>
      <c r="N34" s="83">
        <f>Tarievenblad!$E$18*'perceel 3Z'!N33*'perceel 3Z'!N31</f>
        <v>0</v>
      </c>
      <c r="O34" s="83">
        <f>Tarievenblad!$E$19*'perceel 3Z'!O33*'perceel 3Z'!O31</f>
        <v>0</v>
      </c>
      <c r="P34" s="83">
        <f>Tarievenblad!$E$15*'perceel 3Z'!P33*'perceel 3Z'!P31</f>
        <v>0</v>
      </c>
      <c r="Q34" s="75">
        <f>Tarievenblad!$E$16*'perceel 3Z'!Q33*Q31</f>
        <v>0</v>
      </c>
      <c r="R34" s="83">
        <f>Tarievenblad!$E$17*'perceel 3Z'!R33*R31</f>
        <v>0</v>
      </c>
      <c r="S34" s="83">
        <f>Tarievenblad!$E$20*'perceel 3Z'!S33*'perceel 3Z'!S31</f>
        <v>0</v>
      </c>
      <c r="T34" s="83">
        <f>Tarievenblad!$E$21*'perceel 3Z'!T33*'perceel 3Z'!T31</f>
        <v>0</v>
      </c>
      <c r="U34" s="83">
        <f>Tarievenblad!$E$22*'perceel 3Z'!U33*'perceel 3Z'!U31</f>
        <v>0</v>
      </c>
      <c r="V34" s="83">
        <f>Tarievenblad!$E$23*'perceel 3Z'!V33*'perceel 3Z'!V31</f>
        <v>0</v>
      </c>
      <c r="W34" s="83"/>
      <c r="X34" s="83"/>
      <c r="Y34" s="75"/>
      <c r="Z34" s="83">
        <f>Tarievenblad!$E$28*'perceel 3Z'!Z33</f>
        <v>0</v>
      </c>
      <c r="AA34" s="83">
        <f>Tarievenblad!$E$29*'perceel 3Z'!AA33</f>
        <v>0</v>
      </c>
      <c r="AB34" s="83">
        <f>Tarievenblad!$E$31*'perceel 3Z'!AB33</f>
        <v>0</v>
      </c>
      <c r="AC34" s="83">
        <f>Tarievenblad!$E$32*'perceel 3Z'!AC33</f>
        <v>0</v>
      </c>
      <c r="AD34" s="83">
        <f>Tarievenblad!$E$33*'perceel 3Z'!AD33</f>
        <v>0</v>
      </c>
      <c r="AE34" s="84">
        <f>Tarievenblad!$E$34*'perceel 3Z'!AE33</f>
        <v>0</v>
      </c>
      <c r="AF34" s="89">
        <f>SUM(B34:AE34)</f>
        <v>0</v>
      </c>
    </row>
    <row r="35" spans="1:32">
      <c r="A35" s="67" t="s">
        <v>16</v>
      </c>
      <c r="B35" s="68" t="s">
        <v>1</v>
      </c>
      <c r="C35" s="68">
        <f>D35+F35</f>
        <v>15</v>
      </c>
      <c r="D35" s="68">
        <v>11</v>
      </c>
      <c r="E35" s="68">
        <f>D35</f>
        <v>11</v>
      </c>
      <c r="F35" s="68">
        <v>4</v>
      </c>
      <c r="G35" s="68">
        <f>F35</f>
        <v>4</v>
      </c>
      <c r="H35" s="68">
        <v>1</v>
      </c>
      <c r="I35" s="68">
        <f>D35+F35</f>
        <v>15</v>
      </c>
      <c r="J35" s="68">
        <v>1</v>
      </c>
      <c r="K35" s="68"/>
      <c r="L35" s="68">
        <v>3</v>
      </c>
      <c r="M35" s="68">
        <f>L35</f>
        <v>3</v>
      </c>
      <c r="N35" s="68">
        <f>L35</f>
        <v>3</v>
      </c>
      <c r="O35" s="68">
        <v>1</v>
      </c>
      <c r="P35" s="68">
        <f>N35+O35</f>
        <v>4</v>
      </c>
      <c r="Q35" s="68">
        <f>P35</f>
        <v>4</v>
      </c>
      <c r="R35" s="69">
        <f>P35</f>
        <v>4</v>
      </c>
      <c r="S35" s="69">
        <f>7.5*(N35+O35)</f>
        <v>30</v>
      </c>
      <c r="T35" s="69">
        <f>7.5*(N35+O35)</f>
        <v>30</v>
      </c>
      <c r="U35" s="69">
        <f>7.5*(N35+O35)</f>
        <v>30</v>
      </c>
      <c r="V35" s="69">
        <f>N35+O35</f>
        <v>4</v>
      </c>
      <c r="W35" s="69">
        <f>P35</f>
        <v>4</v>
      </c>
      <c r="X35" s="69">
        <f>D35+F35</f>
        <v>15</v>
      </c>
      <c r="Y35" s="69"/>
      <c r="Z35" s="69"/>
      <c r="AA35" s="85"/>
      <c r="AB35" s="102">
        <v>0</v>
      </c>
      <c r="AC35" s="102">
        <v>0</v>
      </c>
      <c r="AD35" s="69"/>
      <c r="AE35" s="70"/>
      <c r="AF35" s="70"/>
    </row>
    <row r="36" spans="1:32">
      <c r="A36" s="71"/>
      <c r="B36" s="72" t="s">
        <v>48</v>
      </c>
      <c r="C36" s="72"/>
      <c r="D36" s="72">
        <f>Tarievenblad!$D$3*D35</f>
        <v>0</v>
      </c>
      <c r="E36" s="72">
        <f>Tarievenblad!$D$4*E35</f>
        <v>0</v>
      </c>
      <c r="F36" s="72">
        <f>Tarievenblad!$D$5*F35</f>
        <v>0</v>
      </c>
      <c r="G36" s="72">
        <f>Tarievenblad!$D$6*G35</f>
        <v>0</v>
      </c>
      <c r="H36" s="72">
        <f>Tarievenblad!$D$7*H35</f>
        <v>0</v>
      </c>
      <c r="I36" s="72">
        <f>Tarievenblad!$D$8*I35</f>
        <v>0</v>
      </c>
      <c r="J36" s="72">
        <f>Tarievenblad!$D$9*J35</f>
        <v>0</v>
      </c>
      <c r="K36" s="72"/>
      <c r="L36" s="72"/>
      <c r="M36" s="72">
        <f>Tarievenblad!$D$14*M35</f>
        <v>0</v>
      </c>
      <c r="N36" s="72"/>
      <c r="O36" s="72"/>
      <c r="P36" s="72">
        <f>Tarievenblad!$D$15*P35</f>
        <v>0</v>
      </c>
      <c r="Q36" s="72">
        <f>Tarievenblad!$D$16*Q35</f>
        <v>0</v>
      </c>
      <c r="R36" s="72">
        <f>Tarievenblad!$D$17*R35</f>
        <v>0</v>
      </c>
      <c r="S36" s="72">
        <f>S35*Tarievenblad!$D$20</f>
        <v>0</v>
      </c>
      <c r="T36" s="72"/>
      <c r="U36" s="72"/>
      <c r="V36" s="72">
        <f>Tarievenblad!$D$23*V35</f>
        <v>0</v>
      </c>
      <c r="W36" s="72">
        <f>W35*Tarievenblad!$D$25</f>
        <v>0</v>
      </c>
      <c r="X36" s="72">
        <f>X35*Tarievenblad!$D$26</f>
        <v>0</v>
      </c>
      <c r="Y36" s="103">
        <v>0</v>
      </c>
      <c r="Z36" s="72"/>
      <c r="AA36" s="72"/>
      <c r="AB36" s="72">
        <f>AB35*Tarievenblad!$D$31</f>
        <v>0</v>
      </c>
      <c r="AC36" s="72">
        <f>AC35*Tarievenblad!$D$32</f>
        <v>0</v>
      </c>
      <c r="AD36" s="72"/>
      <c r="AE36" s="90"/>
      <c r="AF36" s="88">
        <f>SUM(B36:AE36)</f>
        <v>0</v>
      </c>
    </row>
    <row r="37" spans="1:32">
      <c r="A37" s="73"/>
      <c r="B37" s="97" t="s">
        <v>172</v>
      </c>
      <c r="C37" s="100">
        <v>0</v>
      </c>
      <c r="D37" s="100">
        <v>0</v>
      </c>
      <c r="E37" s="100">
        <v>0</v>
      </c>
      <c r="F37" s="100"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86"/>
      <c r="N37" s="100">
        <v>0</v>
      </c>
      <c r="O37" s="100">
        <v>0</v>
      </c>
      <c r="P37" s="100">
        <v>0</v>
      </c>
      <c r="Q37" s="100">
        <v>0</v>
      </c>
      <c r="R37" s="101">
        <v>0</v>
      </c>
      <c r="S37" s="100">
        <v>0</v>
      </c>
      <c r="T37" s="100">
        <v>0</v>
      </c>
      <c r="U37" s="100">
        <v>0</v>
      </c>
      <c r="V37" s="100">
        <v>0</v>
      </c>
      <c r="W37" s="86"/>
      <c r="X37" s="86"/>
      <c r="Y37" s="86"/>
      <c r="Z37" s="100">
        <v>0</v>
      </c>
      <c r="AA37" s="100">
        <v>0</v>
      </c>
      <c r="AB37" s="100">
        <v>0</v>
      </c>
      <c r="AC37" s="100">
        <v>0</v>
      </c>
      <c r="AD37" s="100">
        <v>0</v>
      </c>
      <c r="AE37" s="104">
        <v>0</v>
      </c>
      <c r="AF37" s="92">
        <f>SUM(B37:AE37)</f>
        <v>0</v>
      </c>
    </row>
    <row r="38" spans="1:32" ht="12" thickBot="1">
      <c r="A38" s="74"/>
      <c r="B38" s="75" t="s">
        <v>50</v>
      </c>
      <c r="C38" s="75">
        <f>Tarievenblad!$E$10*'perceel 3Z'!C37*'perceel 3Z'!C35</f>
        <v>0</v>
      </c>
      <c r="D38" s="75">
        <f>Tarievenblad!$E$3*'perceel 3Z'!D37*'perceel 3Z'!D35</f>
        <v>0</v>
      </c>
      <c r="E38" s="75">
        <f>Tarievenblad!$E$4*'perceel 3Z'!E37*E35</f>
        <v>0</v>
      </c>
      <c r="F38" s="75">
        <f>Tarievenblad!$E$5*'perceel 3Z'!F37*F35</f>
        <v>0</v>
      </c>
      <c r="G38" s="75">
        <f>Tarievenblad!$E$6*'perceel 3Z'!G37*G35</f>
        <v>0</v>
      </c>
      <c r="H38" s="75">
        <f>Tarievenblad!$E$7*'perceel 3Z'!H37*H35</f>
        <v>0</v>
      </c>
      <c r="I38" s="75">
        <f>Tarievenblad!$E$8*'perceel 3Z'!I37*I35</f>
        <v>0</v>
      </c>
      <c r="J38" s="75">
        <f>Tarievenblad!$E$9*'perceel 3Z'!J37*J35</f>
        <v>0</v>
      </c>
      <c r="K38" s="75">
        <f>Tarievenblad!$E$12*'perceel 3Z'!K37</f>
        <v>0</v>
      </c>
      <c r="L38" s="75">
        <f>Tarievenblad!$E$13*'perceel 3Z'!L37*'perceel 3Z'!L35</f>
        <v>0</v>
      </c>
      <c r="M38" s="75"/>
      <c r="N38" s="75">
        <f>Tarievenblad!$E$18*'perceel 3Z'!N37*'perceel 3Z'!N35</f>
        <v>0</v>
      </c>
      <c r="O38" s="75">
        <f>Tarievenblad!$E$19*'perceel 3Z'!O37*'perceel 3Z'!O35</f>
        <v>0</v>
      </c>
      <c r="P38" s="75">
        <f>Tarievenblad!$E$15*'perceel 3Z'!P37*'perceel 3Z'!P35</f>
        <v>0</v>
      </c>
      <c r="Q38" s="75">
        <f>Tarievenblad!$E$16*'perceel 3Z'!Q37*Q35</f>
        <v>0</v>
      </c>
      <c r="R38" s="75">
        <f>Tarievenblad!$E$17*'perceel 3Z'!R37*R35</f>
        <v>0</v>
      </c>
      <c r="S38" s="75">
        <f>Tarievenblad!$E$20*'perceel 3Z'!S37*'perceel 3Z'!S35</f>
        <v>0</v>
      </c>
      <c r="T38" s="75">
        <f>Tarievenblad!$E$21*'perceel 3Z'!T37*'perceel 3Z'!T35</f>
        <v>0</v>
      </c>
      <c r="U38" s="75">
        <f>Tarievenblad!$E$22*'perceel 3Z'!U37*'perceel 3Z'!U35</f>
        <v>0</v>
      </c>
      <c r="V38" s="75">
        <f>Tarievenblad!$E$23*'perceel 3Z'!V37*'perceel 3Z'!V35</f>
        <v>0</v>
      </c>
      <c r="W38" s="75"/>
      <c r="X38" s="75"/>
      <c r="Y38" s="75"/>
      <c r="Z38" s="75">
        <f>Tarievenblad!$E$28*'perceel 3Z'!Z37</f>
        <v>0</v>
      </c>
      <c r="AA38" s="75">
        <f>Tarievenblad!$E$29*'perceel 3Z'!AA37</f>
        <v>0</v>
      </c>
      <c r="AB38" s="75">
        <f>Tarievenblad!$E$31*'perceel 3Z'!AB37</f>
        <v>0</v>
      </c>
      <c r="AC38" s="75">
        <f>Tarievenblad!$E$32*'perceel 3Z'!AC37</f>
        <v>0</v>
      </c>
      <c r="AD38" s="75">
        <f>Tarievenblad!$E$33*'perceel 3Z'!AD37</f>
        <v>0</v>
      </c>
      <c r="AE38" s="76">
        <f>Tarievenblad!$E$34*'perceel 3Z'!AE37</f>
        <v>0</v>
      </c>
      <c r="AF38" s="89">
        <f>SUM(B38:AE38)</f>
        <v>0</v>
      </c>
    </row>
    <row r="39" spans="1:32">
      <c r="A39" s="39" t="s">
        <v>25</v>
      </c>
      <c r="B39" s="77" t="s">
        <v>49</v>
      </c>
      <c r="C39" s="77">
        <f>D39+F39</f>
        <v>8</v>
      </c>
      <c r="D39" s="77">
        <v>5</v>
      </c>
      <c r="E39" s="77">
        <f>D39</f>
        <v>5</v>
      </c>
      <c r="F39" s="77">
        <v>3</v>
      </c>
      <c r="G39" s="77">
        <f>F39</f>
        <v>3</v>
      </c>
      <c r="H39" s="77">
        <v>1</v>
      </c>
      <c r="I39" s="77">
        <f>D39+F39</f>
        <v>8</v>
      </c>
      <c r="J39" s="77">
        <v>1</v>
      </c>
      <c r="K39" s="77"/>
      <c r="L39" s="77">
        <v>1</v>
      </c>
      <c r="M39" s="77">
        <f>L39</f>
        <v>1</v>
      </c>
      <c r="N39" s="77">
        <f>L39</f>
        <v>1</v>
      </c>
      <c r="O39" s="77">
        <v>1</v>
      </c>
      <c r="P39" s="77">
        <f>N39+O39</f>
        <v>2</v>
      </c>
      <c r="Q39" s="77">
        <f>P39</f>
        <v>2</v>
      </c>
      <c r="R39" s="78">
        <f>P39</f>
        <v>2</v>
      </c>
      <c r="S39" s="78">
        <f>7.5*(N39+O39)</f>
        <v>15</v>
      </c>
      <c r="T39" s="78">
        <f>7.5*(N39+O39)</f>
        <v>15</v>
      </c>
      <c r="U39" s="78">
        <f>7.5*(N39+O39)</f>
        <v>15</v>
      </c>
      <c r="V39" s="78">
        <f>N39+O39</f>
        <v>2</v>
      </c>
      <c r="W39" s="78">
        <f>P39</f>
        <v>2</v>
      </c>
      <c r="X39" s="78">
        <f>D39+F39</f>
        <v>8</v>
      </c>
      <c r="Y39" s="78"/>
      <c r="Z39" s="78"/>
      <c r="AA39" s="79"/>
      <c r="AB39" s="102">
        <v>0</v>
      </c>
      <c r="AC39" s="102">
        <v>0</v>
      </c>
      <c r="AD39" s="78"/>
      <c r="AE39" s="80"/>
      <c r="AF39" s="80"/>
    </row>
    <row r="40" spans="1:32">
      <c r="A40" s="40"/>
      <c r="B40" s="81" t="s">
        <v>48</v>
      </c>
      <c r="C40" s="81"/>
      <c r="D40" s="81">
        <f>Tarievenblad!$D$3*D39</f>
        <v>0</v>
      </c>
      <c r="E40" s="81">
        <f>Tarievenblad!$D$4*E39</f>
        <v>0</v>
      </c>
      <c r="F40" s="81">
        <f>Tarievenblad!$D$5*F39</f>
        <v>0</v>
      </c>
      <c r="G40" s="81">
        <f>Tarievenblad!$D$6*G39</f>
        <v>0</v>
      </c>
      <c r="H40" s="81">
        <f>Tarievenblad!$D$7*H39</f>
        <v>0</v>
      </c>
      <c r="I40" s="81">
        <f>Tarievenblad!$D$8*I39</f>
        <v>0</v>
      </c>
      <c r="J40" s="81">
        <f>Tarievenblad!$D$9*J39</f>
        <v>0</v>
      </c>
      <c r="K40" s="81"/>
      <c r="L40" s="81"/>
      <c r="M40" s="81">
        <f>Tarievenblad!$D$14*M39</f>
        <v>0</v>
      </c>
      <c r="N40" s="81"/>
      <c r="O40" s="81"/>
      <c r="P40" s="81">
        <f>Tarievenblad!$D$15*P39</f>
        <v>0</v>
      </c>
      <c r="Q40" s="81">
        <f>Tarievenblad!$D$16*Q39</f>
        <v>0</v>
      </c>
      <c r="R40" s="81">
        <f>Tarievenblad!$D$17*R39</f>
        <v>0</v>
      </c>
      <c r="S40" s="81">
        <f>S39*Tarievenblad!$D$20</f>
        <v>0</v>
      </c>
      <c r="T40" s="81"/>
      <c r="U40" s="81"/>
      <c r="V40" s="81">
        <f>Tarievenblad!$D$23*V39</f>
        <v>0</v>
      </c>
      <c r="W40" s="81">
        <f>W39*Tarievenblad!$D$25</f>
        <v>0</v>
      </c>
      <c r="X40" s="81">
        <f>X39*Tarievenblad!$D$26</f>
        <v>0</v>
      </c>
      <c r="Y40" s="103">
        <v>0</v>
      </c>
      <c r="Z40" s="81"/>
      <c r="AA40" s="81"/>
      <c r="AB40" s="81">
        <f>AB39*Tarievenblad!$D$31</f>
        <v>0</v>
      </c>
      <c r="AC40" s="81">
        <f>AC39*Tarievenblad!$D$32</f>
        <v>0</v>
      </c>
      <c r="AD40" s="81"/>
      <c r="AE40" s="91"/>
      <c r="AF40" s="88">
        <f>SUM(B40:AE40)</f>
        <v>0</v>
      </c>
    </row>
    <row r="41" spans="1:32">
      <c r="A41" s="40"/>
      <c r="B41" s="98" t="s">
        <v>172</v>
      </c>
      <c r="C41" s="100">
        <v>0</v>
      </c>
      <c r="D41" s="100">
        <v>0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87"/>
      <c r="N41" s="100">
        <v>0</v>
      </c>
      <c r="O41" s="100">
        <v>0</v>
      </c>
      <c r="P41" s="100">
        <v>0</v>
      </c>
      <c r="Q41" s="100">
        <v>0</v>
      </c>
      <c r="R41" s="101">
        <v>0</v>
      </c>
      <c r="S41" s="100">
        <v>0</v>
      </c>
      <c r="T41" s="100">
        <v>0</v>
      </c>
      <c r="U41" s="100">
        <v>0</v>
      </c>
      <c r="V41" s="100">
        <v>0</v>
      </c>
      <c r="W41" s="82"/>
      <c r="X41" s="82"/>
      <c r="Y41" s="87"/>
      <c r="Z41" s="100">
        <v>0</v>
      </c>
      <c r="AA41" s="100">
        <v>0</v>
      </c>
      <c r="AB41" s="100">
        <v>0</v>
      </c>
      <c r="AC41" s="100">
        <v>0</v>
      </c>
      <c r="AD41" s="100">
        <v>0</v>
      </c>
      <c r="AE41" s="104">
        <v>0</v>
      </c>
      <c r="AF41" s="92">
        <f>SUM(B41:AE41)</f>
        <v>0</v>
      </c>
    </row>
    <row r="42" spans="1:32" ht="12" thickBot="1">
      <c r="A42" s="41"/>
      <c r="B42" s="83" t="s">
        <v>50</v>
      </c>
      <c r="C42" s="83">
        <f>Tarievenblad!$E$10*'perceel 3Z'!C41*'perceel 3Z'!C39</f>
        <v>0</v>
      </c>
      <c r="D42" s="83">
        <f>Tarievenblad!$E$3*'perceel 3Z'!D41*'perceel 3Z'!D39</f>
        <v>0</v>
      </c>
      <c r="E42" s="83">
        <f>Tarievenblad!$E$4*'perceel 3Z'!E41*E39</f>
        <v>0</v>
      </c>
      <c r="F42" s="83">
        <f>Tarievenblad!$E$5*'perceel 3Z'!F41*F39</f>
        <v>0</v>
      </c>
      <c r="G42" s="83">
        <f>Tarievenblad!$E$6*'perceel 3Z'!G41*G39</f>
        <v>0</v>
      </c>
      <c r="H42" s="83">
        <f>Tarievenblad!$E$7*'perceel 3Z'!H41*H39</f>
        <v>0</v>
      </c>
      <c r="I42" s="83">
        <f>Tarievenblad!$E$8*'perceel 3Z'!I41*I39</f>
        <v>0</v>
      </c>
      <c r="J42" s="83">
        <f>Tarievenblad!$E$9*'perceel 3Z'!J41*J39</f>
        <v>0</v>
      </c>
      <c r="K42" s="83">
        <f>Tarievenblad!$E$12*'perceel 3Z'!K41</f>
        <v>0</v>
      </c>
      <c r="L42" s="83">
        <f>Tarievenblad!$E$13*'perceel 3Z'!L41*'perceel 3Z'!L39</f>
        <v>0</v>
      </c>
      <c r="M42" s="83"/>
      <c r="N42" s="83">
        <f>Tarievenblad!$E$18*'perceel 3Z'!N41*'perceel 3Z'!N39</f>
        <v>0</v>
      </c>
      <c r="O42" s="83">
        <f>Tarievenblad!$E$19*'perceel 3Z'!O41*'perceel 3Z'!O39</f>
        <v>0</v>
      </c>
      <c r="P42" s="83">
        <f>Tarievenblad!$E$15*'perceel 3Z'!P41*'perceel 3Z'!P39</f>
        <v>0</v>
      </c>
      <c r="Q42" s="75">
        <f>Tarievenblad!$E$16*'perceel 3Z'!Q41*Q39</f>
        <v>0</v>
      </c>
      <c r="R42" s="83">
        <f>Tarievenblad!$E$17*'perceel 3Z'!R41*R39</f>
        <v>0</v>
      </c>
      <c r="S42" s="83">
        <f>Tarievenblad!$E$20*'perceel 3Z'!S41*'perceel 3Z'!S39</f>
        <v>0</v>
      </c>
      <c r="T42" s="83">
        <f>Tarievenblad!$E$21*'perceel 3Z'!T41*'perceel 3Z'!T39</f>
        <v>0</v>
      </c>
      <c r="U42" s="83">
        <f>Tarievenblad!$E$22*'perceel 3Z'!U41*'perceel 3Z'!U39</f>
        <v>0</v>
      </c>
      <c r="V42" s="83">
        <f>Tarievenblad!$E$23*'perceel 3Z'!V41*'perceel 3Z'!V39</f>
        <v>0</v>
      </c>
      <c r="W42" s="83"/>
      <c r="X42" s="83"/>
      <c r="Y42" s="83"/>
      <c r="Z42" s="83">
        <f>Tarievenblad!$E$28*'perceel 3Z'!Z41</f>
        <v>0</v>
      </c>
      <c r="AA42" s="83">
        <f>Tarievenblad!$E$29*'perceel 3Z'!AA41</f>
        <v>0</v>
      </c>
      <c r="AB42" s="83">
        <f>Tarievenblad!$E$31*'perceel 3Z'!AB41</f>
        <v>0</v>
      </c>
      <c r="AC42" s="83">
        <f>Tarievenblad!$E$32*'perceel 3Z'!AC41</f>
        <v>0</v>
      </c>
      <c r="AD42" s="83">
        <f>Tarievenblad!$E$33*'perceel 3Z'!AD41</f>
        <v>0</v>
      </c>
      <c r="AE42" s="84">
        <f>Tarievenblad!$E$34*'perceel 3Z'!AE41</f>
        <v>0</v>
      </c>
      <c r="AF42" s="89">
        <f>SUM(B42:AE42)</f>
        <v>0</v>
      </c>
    </row>
    <row r="43" spans="1:32">
      <c r="A43" s="67" t="s">
        <v>26</v>
      </c>
      <c r="B43" s="56" t="s">
        <v>1</v>
      </c>
      <c r="C43" s="68">
        <f>D43+F43</f>
        <v>4</v>
      </c>
      <c r="D43" s="68">
        <v>1</v>
      </c>
      <c r="E43" s="68">
        <f>D43</f>
        <v>1</v>
      </c>
      <c r="F43" s="68">
        <v>3</v>
      </c>
      <c r="G43" s="68">
        <f>F43</f>
        <v>3</v>
      </c>
      <c r="H43" s="68">
        <v>1</v>
      </c>
      <c r="I43" s="68">
        <f>D43+F43</f>
        <v>4</v>
      </c>
      <c r="J43" s="68">
        <v>1</v>
      </c>
      <c r="K43" s="68"/>
      <c r="L43" s="68">
        <v>1</v>
      </c>
      <c r="M43" s="68">
        <f>L43</f>
        <v>1</v>
      </c>
      <c r="N43" s="68">
        <f>L43</f>
        <v>1</v>
      </c>
      <c r="O43" s="68">
        <v>1</v>
      </c>
      <c r="P43" s="68">
        <f>N43+O43</f>
        <v>2</v>
      </c>
      <c r="Q43" s="68">
        <f>P43</f>
        <v>2</v>
      </c>
      <c r="R43" s="69">
        <f>P43</f>
        <v>2</v>
      </c>
      <c r="S43" s="69">
        <f>7.5*(N43+O43)</f>
        <v>15</v>
      </c>
      <c r="T43" s="69">
        <f>7.5*(N43+O43)</f>
        <v>15</v>
      </c>
      <c r="U43" s="69">
        <f>7.5*(N43+O43)</f>
        <v>15</v>
      </c>
      <c r="V43" s="69">
        <f>N43+O43</f>
        <v>2</v>
      </c>
      <c r="W43" s="69">
        <f>P43</f>
        <v>2</v>
      </c>
      <c r="X43" s="69">
        <f>D43+F43</f>
        <v>4</v>
      </c>
      <c r="Y43" s="69"/>
      <c r="Z43" s="69"/>
      <c r="AA43" s="85"/>
      <c r="AB43" s="102">
        <v>0</v>
      </c>
      <c r="AC43" s="102">
        <v>0</v>
      </c>
      <c r="AD43" s="69"/>
      <c r="AE43" s="70"/>
      <c r="AF43" s="70"/>
    </row>
    <row r="44" spans="1:32">
      <c r="A44" s="71"/>
      <c r="B44" s="57" t="s">
        <v>48</v>
      </c>
      <c r="C44" s="72"/>
      <c r="D44" s="72">
        <f>Tarievenblad!$D$3*D43</f>
        <v>0</v>
      </c>
      <c r="E44" s="72">
        <f>Tarievenblad!$D$4*E43</f>
        <v>0</v>
      </c>
      <c r="F44" s="72">
        <f>Tarievenblad!$D$5*F43</f>
        <v>0</v>
      </c>
      <c r="G44" s="72">
        <f>Tarievenblad!$D$6*G43</f>
        <v>0</v>
      </c>
      <c r="H44" s="72">
        <f>Tarievenblad!$D$7*H43</f>
        <v>0</v>
      </c>
      <c r="I44" s="72">
        <f>Tarievenblad!$D$8*I43</f>
        <v>0</v>
      </c>
      <c r="J44" s="72">
        <f>Tarievenblad!$D$9*J43</f>
        <v>0</v>
      </c>
      <c r="K44" s="72"/>
      <c r="L44" s="72"/>
      <c r="M44" s="72">
        <f>Tarievenblad!$D$14*M43</f>
        <v>0</v>
      </c>
      <c r="N44" s="72"/>
      <c r="O44" s="72"/>
      <c r="P44" s="72">
        <f>Tarievenblad!$D$15*P43</f>
        <v>0</v>
      </c>
      <c r="Q44" s="72">
        <f>Tarievenblad!$D$16*Q43</f>
        <v>0</v>
      </c>
      <c r="R44" s="72">
        <f>Tarievenblad!$D$17*R43</f>
        <v>0</v>
      </c>
      <c r="S44" s="72">
        <f>S43*Tarievenblad!$D$20</f>
        <v>0</v>
      </c>
      <c r="T44" s="72"/>
      <c r="U44" s="72"/>
      <c r="V44" s="72">
        <f>Tarievenblad!$D$23*V43</f>
        <v>0</v>
      </c>
      <c r="W44" s="72">
        <f>W43*Tarievenblad!$D$25</f>
        <v>0</v>
      </c>
      <c r="X44" s="72">
        <f>X43*Tarievenblad!$D$26</f>
        <v>0</v>
      </c>
      <c r="Y44" s="103">
        <v>0</v>
      </c>
      <c r="Z44" s="72"/>
      <c r="AA44" s="72"/>
      <c r="AB44" s="72">
        <f>AB43*Tarievenblad!$D$31</f>
        <v>0</v>
      </c>
      <c r="AC44" s="72">
        <f>AC43*Tarievenblad!$D$32</f>
        <v>0</v>
      </c>
      <c r="AD44" s="72"/>
      <c r="AE44" s="90"/>
      <c r="AF44" s="88">
        <f>SUM(B44:AE44)</f>
        <v>0</v>
      </c>
    </row>
    <row r="45" spans="1:32">
      <c r="A45" s="73"/>
      <c r="B45" s="58" t="s">
        <v>172</v>
      </c>
      <c r="C45" s="100">
        <v>0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86"/>
      <c r="N45" s="100">
        <v>0</v>
      </c>
      <c r="O45" s="100">
        <v>0</v>
      </c>
      <c r="P45" s="100">
        <v>0</v>
      </c>
      <c r="Q45" s="100">
        <v>0</v>
      </c>
      <c r="R45" s="101">
        <v>0</v>
      </c>
      <c r="S45" s="100">
        <v>0</v>
      </c>
      <c r="T45" s="100">
        <v>0</v>
      </c>
      <c r="U45" s="100">
        <v>0</v>
      </c>
      <c r="V45" s="100">
        <v>0</v>
      </c>
      <c r="W45" s="86"/>
      <c r="X45" s="86"/>
      <c r="Y45" s="86"/>
      <c r="Z45" s="100">
        <v>0</v>
      </c>
      <c r="AA45" s="100">
        <v>0</v>
      </c>
      <c r="AB45" s="100">
        <v>0</v>
      </c>
      <c r="AC45" s="100">
        <v>0</v>
      </c>
      <c r="AD45" s="100">
        <v>0</v>
      </c>
      <c r="AE45" s="104">
        <v>0</v>
      </c>
      <c r="AF45" s="92">
        <f>SUM(B45:AE45)</f>
        <v>0</v>
      </c>
    </row>
    <row r="46" spans="1:32" ht="12" thickBot="1">
      <c r="A46" s="74"/>
      <c r="B46" s="59" t="s">
        <v>50</v>
      </c>
      <c r="C46" s="75">
        <f>Tarievenblad!$E$10*'perceel 3Z'!C45*'perceel 3Z'!C43</f>
        <v>0</v>
      </c>
      <c r="D46" s="75">
        <f>Tarievenblad!$E$3*'perceel 3Z'!D45*'perceel 3Z'!D43</f>
        <v>0</v>
      </c>
      <c r="E46" s="75">
        <f>Tarievenblad!$E$4*'perceel 3Z'!E45*E43</f>
        <v>0</v>
      </c>
      <c r="F46" s="75">
        <f>Tarievenblad!$E$5*'perceel 3Z'!F45*F43</f>
        <v>0</v>
      </c>
      <c r="G46" s="75">
        <f>Tarievenblad!$E$6*'perceel 3Z'!G45*G43</f>
        <v>0</v>
      </c>
      <c r="H46" s="75">
        <f>Tarievenblad!$E$7*'perceel 3Z'!H45*H43</f>
        <v>0</v>
      </c>
      <c r="I46" s="75">
        <f>Tarievenblad!$E$8*'perceel 3Z'!I45*I43</f>
        <v>0</v>
      </c>
      <c r="J46" s="75">
        <f>Tarievenblad!$E$9*'perceel 3Z'!J45*J43</f>
        <v>0</v>
      </c>
      <c r="K46" s="75">
        <f>Tarievenblad!$E$12*'perceel 3Z'!K45</f>
        <v>0</v>
      </c>
      <c r="L46" s="75">
        <f>Tarievenblad!$E$13*'perceel 3Z'!L45*'perceel 3Z'!L43</f>
        <v>0</v>
      </c>
      <c r="M46" s="75"/>
      <c r="N46" s="75">
        <f>Tarievenblad!$E$18*'perceel 3Z'!N45*'perceel 3Z'!N43</f>
        <v>0</v>
      </c>
      <c r="O46" s="75">
        <f>Tarievenblad!$E$19*'perceel 3Z'!O45*'perceel 3Z'!O43</f>
        <v>0</v>
      </c>
      <c r="P46" s="75">
        <f>Tarievenblad!$E$15*'perceel 3Z'!P45*'perceel 3Z'!P43</f>
        <v>0</v>
      </c>
      <c r="Q46" s="75">
        <f>Tarievenblad!$E$16*'perceel 3Z'!Q45*Q43</f>
        <v>0</v>
      </c>
      <c r="R46" s="75">
        <f>Tarievenblad!$E$17*'perceel 3Z'!R45*R43</f>
        <v>0</v>
      </c>
      <c r="S46" s="75">
        <f>Tarievenblad!$E$20*'perceel 3Z'!S45*'perceel 3Z'!S43</f>
        <v>0</v>
      </c>
      <c r="T46" s="75">
        <f>Tarievenblad!$E$21*'perceel 3Z'!T45*'perceel 3Z'!T43</f>
        <v>0</v>
      </c>
      <c r="U46" s="75">
        <f>Tarievenblad!$E$22*'perceel 3Z'!U45*'perceel 3Z'!U43</f>
        <v>0</v>
      </c>
      <c r="V46" s="75">
        <f>Tarievenblad!$E$23*'perceel 3Z'!V45*'perceel 3Z'!V43</f>
        <v>0</v>
      </c>
      <c r="W46" s="75"/>
      <c r="X46" s="75"/>
      <c r="Y46" s="75"/>
      <c r="Z46" s="75">
        <f>Tarievenblad!$E$28*'perceel 3Z'!Z45</f>
        <v>0</v>
      </c>
      <c r="AA46" s="75">
        <f>Tarievenblad!$E$29*'perceel 3Z'!AA45</f>
        <v>0</v>
      </c>
      <c r="AB46" s="75">
        <f>Tarievenblad!$E$31*'perceel 3Z'!AB45</f>
        <v>0</v>
      </c>
      <c r="AC46" s="75">
        <f>Tarievenblad!$E$32*'perceel 3Z'!AC45</f>
        <v>0</v>
      </c>
      <c r="AD46" s="75">
        <f>Tarievenblad!$E$33*'perceel 3Z'!AD45</f>
        <v>0</v>
      </c>
      <c r="AE46" s="76">
        <f>Tarievenblad!$E$34*'perceel 3Z'!AE45</f>
        <v>0</v>
      </c>
      <c r="AF46" s="89">
        <f>SUM(B46:AE46)</f>
        <v>0</v>
      </c>
    </row>
    <row r="47" spans="1:32">
      <c r="A47" s="39" t="s">
        <v>27</v>
      </c>
      <c r="B47" s="60" t="s">
        <v>49</v>
      </c>
      <c r="C47" s="77">
        <f>D47+F47</f>
        <v>32</v>
      </c>
      <c r="D47" s="77">
        <v>24</v>
      </c>
      <c r="E47" s="77">
        <f>D47</f>
        <v>24</v>
      </c>
      <c r="F47" s="77">
        <v>8</v>
      </c>
      <c r="G47" s="77">
        <f>F47</f>
        <v>8</v>
      </c>
      <c r="H47" s="77">
        <v>1</v>
      </c>
      <c r="I47" s="77">
        <f>D47+F47</f>
        <v>32</v>
      </c>
      <c r="J47" s="77">
        <v>1</v>
      </c>
      <c r="K47" s="77"/>
      <c r="L47" s="77">
        <v>8</v>
      </c>
      <c r="M47" s="77">
        <f>L47</f>
        <v>8</v>
      </c>
      <c r="N47" s="77">
        <f>L47</f>
        <v>8</v>
      </c>
      <c r="O47" s="77">
        <v>1</v>
      </c>
      <c r="P47" s="77">
        <f>N47+O47</f>
        <v>9</v>
      </c>
      <c r="Q47" s="77">
        <f>P47</f>
        <v>9</v>
      </c>
      <c r="R47" s="78">
        <f>P47</f>
        <v>9</v>
      </c>
      <c r="S47" s="78">
        <f>7.5*(N47+O47)</f>
        <v>67.5</v>
      </c>
      <c r="T47" s="78">
        <f>7.5*(N47+O47)</f>
        <v>67.5</v>
      </c>
      <c r="U47" s="78">
        <f>7.5*(N47+O47)</f>
        <v>67.5</v>
      </c>
      <c r="V47" s="78">
        <f>N47+O47</f>
        <v>9</v>
      </c>
      <c r="W47" s="78">
        <f>P47</f>
        <v>9</v>
      </c>
      <c r="X47" s="78">
        <f>D47+F47</f>
        <v>32</v>
      </c>
      <c r="Y47" s="69"/>
      <c r="Z47" s="78"/>
      <c r="AA47" s="79"/>
      <c r="AB47" s="102">
        <v>0</v>
      </c>
      <c r="AC47" s="102">
        <v>0</v>
      </c>
      <c r="AD47" s="78"/>
      <c r="AE47" s="80"/>
      <c r="AF47" s="80"/>
    </row>
    <row r="48" spans="1:32">
      <c r="A48" s="40"/>
      <c r="B48" s="61" t="s">
        <v>48</v>
      </c>
      <c r="C48" s="81"/>
      <c r="D48" s="81">
        <f>Tarievenblad!$D$3*D47</f>
        <v>0</v>
      </c>
      <c r="E48" s="81">
        <f>Tarievenblad!$D$4*E47</f>
        <v>0</v>
      </c>
      <c r="F48" s="81">
        <f>Tarievenblad!$D$5*F47</f>
        <v>0</v>
      </c>
      <c r="G48" s="81">
        <f>Tarievenblad!$D$6*G47</f>
        <v>0</v>
      </c>
      <c r="H48" s="81">
        <f>Tarievenblad!$D$7*H47</f>
        <v>0</v>
      </c>
      <c r="I48" s="81">
        <f>Tarievenblad!$D$8*I47</f>
        <v>0</v>
      </c>
      <c r="J48" s="81">
        <f>Tarievenblad!$D$9*J47</f>
        <v>0</v>
      </c>
      <c r="K48" s="81"/>
      <c r="L48" s="81"/>
      <c r="M48" s="81">
        <f>Tarievenblad!$D$14*M47</f>
        <v>0</v>
      </c>
      <c r="N48" s="81"/>
      <c r="O48" s="81"/>
      <c r="P48" s="81">
        <f>Tarievenblad!$D$15*P47</f>
        <v>0</v>
      </c>
      <c r="Q48" s="81">
        <f>Tarievenblad!$D$16*Q47</f>
        <v>0</v>
      </c>
      <c r="R48" s="81">
        <f>Tarievenblad!$D$17*R47</f>
        <v>0</v>
      </c>
      <c r="S48" s="81">
        <f>S47*Tarievenblad!$D$20</f>
        <v>0</v>
      </c>
      <c r="T48" s="81"/>
      <c r="U48" s="81"/>
      <c r="V48" s="81">
        <f>Tarievenblad!$D$23*V47</f>
        <v>0</v>
      </c>
      <c r="W48" s="81">
        <f>W47*Tarievenblad!$D$25</f>
        <v>0</v>
      </c>
      <c r="X48" s="81">
        <f>X47*Tarievenblad!$D$26</f>
        <v>0</v>
      </c>
      <c r="Y48" s="103">
        <v>0</v>
      </c>
      <c r="Z48" s="81"/>
      <c r="AA48" s="81"/>
      <c r="AB48" s="81">
        <f>AB47*Tarievenblad!$D$31</f>
        <v>0</v>
      </c>
      <c r="AC48" s="81">
        <f>AC47*Tarievenblad!$D$32</f>
        <v>0</v>
      </c>
      <c r="AD48" s="81"/>
      <c r="AE48" s="91"/>
      <c r="AF48" s="88">
        <f>SUM(B48:AE48)</f>
        <v>0</v>
      </c>
    </row>
    <row r="49" spans="1:32">
      <c r="A49" s="40"/>
      <c r="B49" s="62" t="s">
        <v>172</v>
      </c>
      <c r="C49" s="100">
        <v>0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  <c r="M49" s="87"/>
      <c r="N49" s="100">
        <v>0</v>
      </c>
      <c r="O49" s="100">
        <v>0</v>
      </c>
      <c r="P49" s="100">
        <v>0</v>
      </c>
      <c r="Q49" s="100">
        <v>0</v>
      </c>
      <c r="R49" s="101">
        <v>0</v>
      </c>
      <c r="S49" s="100">
        <v>0</v>
      </c>
      <c r="T49" s="100">
        <v>0</v>
      </c>
      <c r="U49" s="100">
        <v>0</v>
      </c>
      <c r="V49" s="100">
        <v>0</v>
      </c>
      <c r="W49" s="82"/>
      <c r="X49" s="82"/>
      <c r="Y49" s="86"/>
      <c r="Z49" s="100">
        <v>0</v>
      </c>
      <c r="AA49" s="100">
        <v>0</v>
      </c>
      <c r="AB49" s="100">
        <v>0</v>
      </c>
      <c r="AC49" s="100">
        <v>0</v>
      </c>
      <c r="AD49" s="100">
        <v>0</v>
      </c>
      <c r="AE49" s="104">
        <v>0</v>
      </c>
      <c r="AF49" s="92">
        <f>SUM(B49:AE49)</f>
        <v>0</v>
      </c>
    </row>
    <row r="50" spans="1:32" ht="12" thickBot="1">
      <c r="A50" s="41"/>
      <c r="B50" s="63" t="s">
        <v>50</v>
      </c>
      <c r="C50" s="83">
        <f>Tarievenblad!$E$10*'perceel 3Z'!C49*'perceel 3Z'!C47</f>
        <v>0</v>
      </c>
      <c r="D50" s="83">
        <f>Tarievenblad!$E$3*'perceel 3Z'!D49*'perceel 3Z'!D47</f>
        <v>0</v>
      </c>
      <c r="E50" s="83">
        <f>Tarievenblad!$E$4*'perceel 3Z'!E49*E47</f>
        <v>0</v>
      </c>
      <c r="F50" s="83">
        <f>Tarievenblad!$E$5*'perceel 3Z'!F49*F47</f>
        <v>0</v>
      </c>
      <c r="G50" s="83">
        <f>Tarievenblad!$E$6*'perceel 3Z'!G49*G47</f>
        <v>0</v>
      </c>
      <c r="H50" s="83">
        <f>Tarievenblad!$E$7*'perceel 3Z'!H49*H47</f>
        <v>0</v>
      </c>
      <c r="I50" s="83">
        <f>Tarievenblad!$E$8*'perceel 3Z'!I49*I47</f>
        <v>0</v>
      </c>
      <c r="J50" s="83">
        <f>Tarievenblad!$E$9*'perceel 3Z'!J49*J47</f>
        <v>0</v>
      </c>
      <c r="K50" s="83">
        <f>Tarievenblad!$E$12*'perceel 3Z'!K49</f>
        <v>0</v>
      </c>
      <c r="L50" s="83">
        <f>Tarievenblad!$E$13*'perceel 3Z'!L49*'perceel 3Z'!L47</f>
        <v>0</v>
      </c>
      <c r="M50" s="83"/>
      <c r="N50" s="83">
        <f>Tarievenblad!$E$18*'perceel 3Z'!N49*'perceel 3Z'!N47</f>
        <v>0</v>
      </c>
      <c r="O50" s="83">
        <f>Tarievenblad!$E$19*'perceel 3Z'!O49*'perceel 3Z'!O47</f>
        <v>0</v>
      </c>
      <c r="P50" s="83">
        <f>Tarievenblad!$E$15*'perceel 3Z'!P49*'perceel 3Z'!P47</f>
        <v>0</v>
      </c>
      <c r="Q50" s="75">
        <f>Tarievenblad!$E$16*'perceel 3Z'!Q49*Q47</f>
        <v>0</v>
      </c>
      <c r="R50" s="83">
        <f>Tarievenblad!$E$17*'perceel 3Z'!R49*R47</f>
        <v>0</v>
      </c>
      <c r="S50" s="83">
        <f>Tarievenblad!$E$20*'perceel 3Z'!S49*'perceel 3Z'!S47</f>
        <v>0</v>
      </c>
      <c r="T50" s="83">
        <f>Tarievenblad!$E$21*'perceel 3Z'!T49*'perceel 3Z'!T47</f>
        <v>0</v>
      </c>
      <c r="U50" s="83">
        <f>Tarievenblad!$E$22*'perceel 3Z'!U49*'perceel 3Z'!U47</f>
        <v>0</v>
      </c>
      <c r="V50" s="83">
        <f>Tarievenblad!$E$23*'perceel 3Z'!V49*'perceel 3Z'!V47</f>
        <v>0</v>
      </c>
      <c r="W50" s="83"/>
      <c r="X50" s="83"/>
      <c r="Y50" s="75"/>
      <c r="Z50" s="83">
        <f>Tarievenblad!$E$28*'perceel 3Z'!Z49</f>
        <v>0</v>
      </c>
      <c r="AA50" s="83">
        <f>Tarievenblad!$E$29*'perceel 3Z'!AA49</f>
        <v>0</v>
      </c>
      <c r="AB50" s="83">
        <f>Tarievenblad!$E$31*'perceel 3Z'!AB49</f>
        <v>0</v>
      </c>
      <c r="AC50" s="83">
        <f>Tarievenblad!$E$32*'perceel 3Z'!AC49</f>
        <v>0</v>
      </c>
      <c r="AD50" s="83">
        <f>Tarievenblad!$E$33*'perceel 3Z'!AD49</f>
        <v>0</v>
      </c>
      <c r="AE50" s="84">
        <f>Tarievenblad!$E$34*'perceel 3Z'!AE49</f>
        <v>0</v>
      </c>
      <c r="AF50" s="89">
        <f>SUM(B50:AE50)</f>
        <v>0</v>
      </c>
    </row>
    <row r="51" spans="1:32">
      <c r="A51" s="67" t="s">
        <v>17</v>
      </c>
      <c r="B51" s="68" t="s">
        <v>1</v>
      </c>
      <c r="C51" s="68">
        <f>D51+F51</f>
        <v>11</v>
      </c>
      <c r="D51" s="68">
        <v>7</v>
      </c>
      <c r="E51" s="68">
        <f>D51</f>
        <v>7</v>
      </c>
      <c r="F51" s="68">
        <v>4</v>
      </c>
      <c r="G51" s="68">
        <f>F51</f>
        <v>4</v>
      </c>
      <c r="H51" s="68">
        <v>1</v>
      </c>
      <c r="I51" s="68">
        <f>D51+F51</f>
        <v>11</v>
      </c>
      <c r="J51" s="68">
        <v>1</v>
      </c>
      <c r="K51" s="68"/>
      <c r="L51" s="68">
        <v>2</v>
      </c>
      <c r="M51" s="68">
        <f>L51</f>
        <v>2</v>
      </c>
      <c r="N51" s="68">
        <f>L51</f>
        <v>2</v>
      </c>
      <c r="O51" s="68">
        <v>1</v>
      </c>
      <c r="P51" s="68">
        <f>N51+O51</f>
        <v>3</v>
      </c>
      <c r="Q51" s="68">
        <f>P51</f>
        <v>3</v>
      </c>
      <c r="R51" s="69">
        <f>P51</f>
        <v>3</v>
      </c>
      <c r="S51" s="69">
        <f>7.5*(N51+O51)</f>
        <v>22.5</v>
      </c>
      <c r="T51" s="69">
        <f>7.5*(N51+O51)</f>
        <v>22.5</v>
      </c>
      <c r="U51" s="69">
        <f>7.5*(N51+O51)</f>
        <v>22.5</v>
      </c>
      <c r="V51" s="69">
        <f>N51+O51</f>
        <v>3</v>
      </c>
      <c r="W51" s="69">
        <f>P51</f>
        <v>3</v>
      </c>
      <c r="X51" s="69">
        <f>D51+F51</f>
        <v>11</v>
      </c>
      <c r="Y51" s="69"/>
      <c r="Z51" s="69"/>
      <c r="AA51" s="85"/>
      <c r="AB51" s="102">
        <v>0</v>
      </c>
      <c r="AC51" s="102">
        <v>0</v>
      </c>
      <c r="AD51" s="69"/>
      <c r="AE51" s="70"/>
      <c r="AF51" s="70"/>
    </row>
    <row r="52" spans="1:32">
      <c r="A52" s="71"/>
      <c r="B52" s="72" t="s">
        <v>48</v>
      </c>
      <c r="C52" s="72"/>
      <c r="D52" s="72">
        <f>Tarievenblad!$D$3*D51</f>
        <v>0</v>
      </c>
      <c r="E52" s="72">
        <f>Tarievenblad!$D$4*E51</f>
        <v>0</v>
      </c>
      <c r="F52" s="72">
        <f>Tarievenblad!$D$5*F51</f>
        <v>0</v>
      </c>
      <c r="G52" s="72">
        <f>Tarievenblad!$D$6*G51</f>
        <v>0</v>
      </c>
      <c r="H52" s="72">
        <f>Tarievenblad!$D$7*H51</f>
        <v>0</v>
      </c>
      <c r="I52" s="72">
        <f>Tarievenblad!$D$8*I51</f>
        <v>0</v>
      </c>
      <c r="J52" s="72">
        <f>Tarievenblad!$D$9*J51</f>
        <v>0</v>
      </c>
      <c r="K52" s="72"/>
      <c r="L52" s="72"/>
      <c r="M52" s="72">
        <f>Tarievenblad!$D$14*M51</f>
        <v>0</v>
      </c>
      <c r="N52" s="72"/>
      <c r="O52" s="72"/>
      <c r="P52" s="72">
        <f>Tarievenblad!$D$15*P51</f>
        <v>0</v>
      </c>
      <c r="Q52" s="72">
        <f>Tarievenblad!$D$16*Q51</f>
        <v>0</v>
      </c>
      <c r="R52" s="72">
        <f>Tarievenblad!$D$17*R51</f>
        <v>0</v>
      </c>
      <c r="S52" s="72">
        <f>S51*Tarievenblad!$D$20</f>
        <v>0</v>
      </c>
      <c r="T52" s="72"/>
      <c r="U52" s="72"/>
      <c r="V52" s="72">
        <f>Tarievenblad!$D$23*V51</f>
        <v>0</v>
      </c>
      <c r="W52" s="72">
        <f>W51*Tarievenblad!$D$25</f>
        <v>0</v>
      </c>
      <c r="X52" s="72">
        <f>X51*Tarievenblad!$D$26</f>
        <v>0</v>
      </c>
      <c r="Y52" s="103">
        <v>0</v>
      </c>
      <c r="Z52" s="72"/>
      <c r="AA52" s="72"/>
      <c r="AB52" s="72">
        <f>AB51*Tarievenblad!$D$31</f>
        <v>0</v>
      </c>
      <c r="AC52" s="72">
        <f>AC51*Tarievenblad!$D$32</f>
        <v>0</v>
      </c>
      <c r="AD52" s="72"/>
      <c r="AE52" s="90"/>
      <c r="AF52" s="88">
        <f>SUM(B52:AE52)</f>
        <v>0</v>
      </c>
    </row>
    <row r="53" spans="1:32">
      <c r="A53" s="73"/>
      <c r="B53" s="97" t="s">
        <v>172</v>
      </c>
      <c r="C53" s="100">
        <v>0</v>
      </c>
      <c r="D53" s="100">
        <v>0</v>
      </c>
      <c r="E53" s="100">
        <v>0</v>
      </c>
      <c r="F53" s="100">
        <v>0</v>
      </c>
      <c r="G53" s="100">
        <v>0</v>
      </c>
      <c r="H53" s="100">
        <v>0</v>
      </c>
      <c r="I53" s="100">
        <v>0</v>
      </c>
      <c r="J53" s="100">
        <v>0</v>
      </c>
      <c r="K53" s="100">
        <v>0</v>
      </c>
      <c r="L53" s="100">
        <v>0</v>
      </c>
      <c r="M53" s="86"/>
      <c r="N53" s="100">
        <v>0</v>
      </c>
      <c r="O53" s="100">
        <v>0</v>
      </c>
      <c r="P53" s="100">
        <v>0</v>
      </c>
      <c r="Q53" s="100">
        <v>0</v>
      </c>
      <c r="R53" s="101">
        <v>0</v>
      </c>
      <c r="S53" s="100">
        <v>0</v>
      </c>
      <c r="T53" s="100">
        <v>0</v>
      </c>
      <c r="U53" s="100">
        <v>0</v>
      </c>
      <c r="V53" s="100">
        <v>0</v>
      </c>
      <c r="W53" s="86"/>
      <c r="X53" s="86"/>
      <c r="Y53" s="86"/>
      <c r="Z53" s="100">
        <v>0</v>
      </c>
      <c r="AA53" s="100">
        <v>0</v>
      </c>
      <c r="AB53" s="100">
        <v>0</v>
      </c>
      <c r="AC53" s="100">
        <v>0</v>
      </c>
      <c r="AD53" s="100">
        <v>0</v>
      </c>
      <c r="AE53" s="104">
        <v>0</v>
      </c>
      <c r="AF53" s="92">
        <f>SUM(B53:AE53)</f>
        <v>0</v>
      </c>
    </row>
    <row r="54" spans="1:32" ht="12" thickBot="1">
      <c r="A54" s="74"/>
      <c r="B54" s="75" t="s">
        <v>50</v>
      </c>
      <c r="C54" s="75">
        <f>Tarievenblad!$E$10*'perceel 3Z'!C53*'perceel 3Z'!C51</f>
        <v>0</v>
      </c>
      <c r="D54" s="75">
        <f>Tarievenblad!$E$3*'perceel 3Z'!D53*'perceel 3Z'!D51</f>
        <v>0</v>
      </c>
      <c r="E54" s="75">
        <f>Tarievenblad!$E$4*'perceel 3Z'!E53*E51</f>
        <v>0</v>
      </c>
      <c r="F54" s="75">
        <f>Tarievenblad!$E$5*'perceel 3Z'!F53*F51</f>
        <v>0</v>
      </c>
      <c r="G54" s="75">
        <f>Tarievenblad!$E$6*'perceel 3Z'!G53*G51</f>
        <v>0</v>
      </c>
      <c r="H54" s="75">
        <f>Tarievenblad!$E$7*'perceel 3Z'!H53*H51</f>
        <v>0</v>
      </c>
      <c r="I54" s="75">
        <f>Tarievenblad!$E$8*'perceel 3Z'!I53*I51</f>
        <v>0</v>
      </c>
      <c r="J54" s="75">
        <f>Tarievenblad!$E$9*'perceel 3Z'!J53*J51</f>
        <v>0</v>
      </c>
      <c r="K54" s="75">
        <f>Tarievenblad!$E$12*'perceel 3Z'!K53</f>
        <v>0</v>
      </c>
      <c r="L54" s="75">
        <f>Tarievenblad!$E$13*'perceel 3Z'!L53*'perceel 3Z'!L51</f>
        <v>0</v>
      </c>
      <c r="M54" s="75"/>
      <c r="N54" s="75">
        <f>Tarievenblad!$E$18*'perceel 3Z'!N53*'perceel 3Z'!N51</f>
        <v>0</v>
      </c>
      <c r="O54" s="75">
        <f>Tarievenblad!$E$19*'perceel 3Z'!O53*'perceel 3Z'!O51</f>
        <v>0</v>
      </c>
      <c r="P54" s="75">
        <f>Tarievenblad!$E$15*'perceel 3Z'!P53*'perceel 3Z'!P51</f>
        <v>0</v>
      </c>
      <c r="Q54" s="75">
        <f>Tarievenblad!$E$16*'perceel 3Z'!Q53*Q51</f>
        <v>0</v>
      </c>
      <c r="R54" s="75">
        <f>Tarievenblad!$E$17*'perceel 3Z'!R53*R51</f>
        <v>0</v>
      </c>
      <c r="S54" s="75">
        <f>Tarievenblad!$E$20*'perceel 3Z'!S53*'perceel 3Z'!S51</f>
        <v>0</v>
      </c>
      <c r="T54" s="75">
        <f>Tarievenblad!$E$21*'perceel 3Z'!T53*'perceel 3Z'!T51</f>
        <v>0</v>
      </c>
      <c r="U54" s="75">
        <f>Tarievenblad!$E$22*'perceel 3Z'!U53*'perceel 3Z'!U51</f>
        <v>0</v>
      </c>
      <c r="V54" s="75">
        <f>Tarievenblad!$E$23*'perceel 3Z'!V53*'perceel 3Z'!V51</f>
        <v>0</v>
      </c>
      <c r="W54" s="75"/>
      <c r="X54" s="75"/>
      <c r="Y54" s="75"/>
      <c r="Z54" s="75">
        <f>Tarievenblad!$E$28*'perceel 3Z'!Z53</f>
        <v>0</v>
      </c>
      <c r="AA54" s="75">
        <f>Tarievenblad!$E$29*'perceel 3Z'!AA53</f>
        <v>0</v>
      </c>
      <c r="AB54" s="75">
        <f>Tarievenblad!$E$31*'perceel 3Z'!AB53</f>
        <v>0</v>
      </c>
      <c r="AC54" s="75">
        <f>Tarievenblad!$E$32*'perceel 3Z'!AC53</f>
        <v>0</v>
      </c>
      <c r="AD54" s="75">
        <f>Tarievenblad!$E$33*'perceel 3Z'!AD53</f>
        <v>0</v>
      </c>
      <c r="AE54" s="76">
        <f>Tarievenblad!$E$34*'perceel 3Z'!AE53</f>
        <v>0</v>
      </c>
      <c r="AF54" s="89">
        <f>SUM(B54:AE54)</f>
        <v>0</v>
      </c>
    </row>
    <row r="55" spans="1:32">
      <c r="A55" s="39" t="s">
        <v>18</v>
      </c>
      <c r="B55" s="77" t="s">
        <v>49</v>
      </c>
      <c r="C55" s="77">
        <f>D55+F55</f>
        <v>5</v>
      </c>
      <c r="D55" s="77">
        <v>3</v>
      </c>
      <c r="E55" s="77">
        <f>D55</f>
        <v>3</v>
      </c>
      <c r="F55" s="77">
        <v>2</v>
      </c>
      <c r="G55" s="77">
        <f>F55</f>
        <v>2</v>
      </c>
      <c r="H55" s="77">
        <v>1</v>
      </c>
      <c r="I55" s="77">
        <f>D55+F55</f>
        <v>5</v>
      </c>
      <c r="J55" s="77">
        <v>1</v>
      </c>
      <c r="K55" s="77"/>
      <c r="L55" s="77">
        <v>1</v>
      </c>
      <c r="M55" s="77">
        <f>L55</f>
        <v>1</v>
      </c>
      <c r="N55" s="77">
        <f>L55</f>
        <v>1</v>
      </c>
      <c r="O55" s="77">
        <v>1</v>
      </c>
      <c r="P55" s="77">
        <f>N55+O55</f>
        <v>2</v>
      </c>
      <c r="Q55" s="77">
        <f>P55</f>
        <v>2</v>
      </c>
      <c r="R55" s="78">
        <f>P55</f>
        <v>2</v>
      </c>
      <c r="S55" s="78">
        <f>7.5*(N55+O55)</f>
        <v>15</v>
      </c>
      <c r="T55" s="78">
        <f>7.5*(N55+O55)</f>
        <v>15</v>
      </c>
      <c r="U55" s="78">
        <f>7.5*(N55+O55)</f>
        <v>15</v>
      </c>
      <c r="V55" s="78">
        <f>N55+O55</f>
        <v>2</v>
      </c>
      <c r="W55" s="78">
        <f>P55</f>
        <v>2</v>
      </c>
      <c r="X55" s="78">
        <f>D55+F55</f>
        <v>5</v>
      </c>
      <c r="Y55" s="78"/>
      <c r="Z55" s="78"/>
      <c r="AA55" s="79"/>
      <c r="AB55" s="102">
        <v>0</v>
      </c>
      <c r="AC55" s="102">
        <v>0</v>
      </c>
      <c r="AD55" s="78"/>
      <c r="AE55" s="80"/>
      <c r="AF55" s="80"/>
    </row>
    <row r="56" spans="1:32">
      <c r="A56" s="40"/>
      <c r="B56" s="81" t="s">
        <v>48</v>
      </c>
      <c r="C56" s="81"/>
      <c r="D56" s="81">
        <f>Tarievenblad!$D$3*D55</f>
        <v>0</v>
      </c>
      <c r="E56" s="81">
        <f>Tarievenblad!$D$4*E55</f>
        <v>0</v>
      </c>
      <c r="F56" s="81">
        <f>Tarievenblad!$D$5*F55</f>
        <v>0</v>
      </c>
      <c r="G56" s="81">
        <f>Tarievenblad!$D$6*G55</f>
        <v>0</v>
      </c>
      <c r="H56" s="81">
        <f>Tarievenblad!$D$7*H55</f>
        <v>0</v>
      </c>
      <c r="I56" s="81">
        <f>Tarievenblad!$D$8*I55</f>
        <v>0</v>
      </c>
      <c r="J56" s="81">
        <f>Tarievenblad!$D$9*J55</f>
        <v>0</v>
      </c>
      <c r="K56" s="81"/>
      <c r="L56" s="81"/>
      <c r="M56" s="81">
        <f>Tarievenblad!$D$14*M55</f>
        <v>0</v>
      </c>
      <c r="N56" s="81"/>
      <c r="O56" s="81"/>
      <c r="P56" s="81">
        <f>Tarievenblad!$D$15*P55</f>
        <v>0</v>
      </c>
      <c r="Q56" s="81">
        <f>Tarievenblad!$D$16*Q55</f>
        <v>0</v>
      </c>
      <c r="R56" s="81">
        <f>Tarievenblad!$D$17*R55</f>
        <v>0</v>
      </c>
      <c r="S56" s="81">
        <f>S55*Tarievenblad!$D$20</f>
        <v>0</v>
      </c>
      <c r="T56" s="81"/>
      <c r="U56" s="81"/>
      <c r="V56" s="81">
        <f>Tarievenblad!$D$23*V55</f>
        <v>0</v>
      </c>
      <c r="W56" s="81">
        <f>W55*Tarievenblad!$D$25</f>
        <v>0</v>
      </c>
      <c r="X56" s="81">
        <f>X55*Tarievenblad!$D$26</f>
        <v>0</v>
      </c>
      <c r="Y56" s="103">
        <v>0</v>
      </c>
      <c r="Z56" s="81"/>
      <c r="AA56" s="81"/>
      <c r="AB56" s="81">
        <f>AB55*Tarievenblad!$D$31</f>
        <v>0</v>
      </c>
      <c r="AC56" s="81">
        <f>AC55*Tarievenblad!$D$32</f>
        <v>0</v>
      </c>
      <c r="AD56" s="81"/>
      <c r="AE56" s="91"/>
      <c r="AF56" s="88">
        <f>SUM(B56:AE56)</f>
        <v>0</v>
      </c>
    </row>
    <row r="57" spans="1:32">
      <c r="A57" s="40"/>
      <c r="B57" s="98" t="s">
        <v>172</v>
      </c>
      <c r="C57" s="100">
        <v>0</v>
      </c>
      <c r="D57" s="100">
        <v>0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87"/>
      <c r="N57" s="100">
        <v>0</v>
      </c>
      <c r="O57" s="100">
        <v>0</v>
      </c>
      <c r="P57" s="100">
        <v>0</v>
      </c>
      <c r="Q57" s="100">
        <v>0</v>
      </c>
      <c r="R57" s="101">
        <v>0</v>
      </c>
      <c r="S57" s="100">
        <v>0</v>
      </c>
      <c r="T57" s="100">
        <v>0</v>
      </c>
      <c r="U57" s="100">
        <v>0</v>
      </c>
      <c r="V57" s="100">
        <v>0</v>
      </c>
      <c r="W57" s="82"/>
      <c r="X57" s="82"/>
      <c r="Y57" s="87"/>
      <c r="Z57" s="100">
        <v>0</v>
      </c>
      <c r="AA57" s="100">
        <v>0</v>
      </c>
      <c r="AB57" s="100">
        <v>0</v>
      </c>
      <c r="AC57" s="100">
        <v>0</v>
      </c>
      <c r="AD57" s="100">
        <v>0</v>
      </c>
      <c r="AE57" s="104">
        <v>0</v>
      </c>
      <c r="AF57" s="92">
        <f>SUM(B57:AE57)</f>
        <v>0</v>
      </c>
    </row>
    <row r="58" spans="1:32" ht="12" thickBot="1">
      <c r="A58" s="41"/>
      <c r="B58" s="83" t="s">
        <v>50</v>
      </c>
      <c r="C58" s="83">
        <f>Tarievenblad!$E$10*'perceel 3Z'!C57*'perceel 3Z'!C55</f>
        <v>0</v>
      </c>
      <c r="D58" s="83">
        <f>Tarievenblad!$E$3*'perceel 3Z'!D57*'perceel 3Z'!D55</f>
        <v>0</v>
      </c>
      <c r="E58" s="83">
        <f>Tarievenblad!$E$4*'perceel 3Z'!E57*E55</f>
        <v>0</v>
      </c>
      <c r="F58" s="83">
        <f>Tarievenblad!$E$5*'perceel 3Z'!F57*F55</f>
        <v>0</v>
      </c>
      <c r="G58" s="83">
        <f>Tarievenblad!$E$6*'perceel 3Z'!G57*G55</f>
        <v>0</v>
      </c>
      <c r="H58" s="83">
        <f>Tarievenblad!$E$7*'perceel 3Z'!H57*H55</f>
        <v>0</v>
      </c>
      <c r="I58" s="83">
        <f>Tarievenblad!$E$8*'perceel 3Z'!I57*I55</f>
        <v>0</v>
      </c>
      <c r="J58" s="83">
        <f>Tarievenblad!$E$9*'perceel 3Z'!J57*J55</f>
        <v>0</v>
      </c>
      <c r="K58" s="83">
        <f>Tarievenblad!$E$12*'perceel 3Z'!K57</f>
        <v>0</v>
      </c>
      <c r="L58" s="83">
        <f>Tarievenblad!$E$13*'perceel 3Z'!L57*'perceel 3Z'!L55</f>
        <v>0</v>
      </c>
      <c r="M58" s="83"/>
      <c r="N58" s="83">
        <f>Tarievenblad!$E$18*'perceel 3Z'!N57*'perceel 3Z'!N55</f>
        <v>0</v>
      </c>
      <c r="O58" s="83">
        <f>Tarievenblad!$E$19*'perceel 3Z'!O57*'perceel 3Z'!O55</f>
        <v>0</v>
      </c>
      <c r="P58" s="83">
        <f>Tarievenblad!$E$15*'perceel 3Z'!P57*'perceel 3Z'!P55</f>
        <v>0</v>
      </c>
      <c r="Q58" s="75">
        <f>Tarievenblad!$E$16*'perceel 3Z'!Q57*Q55</f>
        <v>0</v>
      </c>
      <c r="R58" s="83">
        <f>Tarievenblad!$E$17*'perceel 3Z'!R57*R55</f>
        <v>0</v>
      </c>
      <c r="S58" s="83">
        <f>Tarievenblad!$E$20*'perceel 3Z'!S57*'perceel 3Z'!S55</f>
        <v>0</v>
      </c>
      <c r="T58" s="83">
        <f>Tarievenblad!$E$21*'perceel 3Z'!T57*'perceel 3Z'!T55</f>
        <v>0</v>
      </c>
      <c r="U58" s="83">
        <f>Tarievenblad!$E$22*'perceel 3Z'!U57*'perceel 3Z'!U55</f>
        <v>0</v>
      </c>
      <c r="V58" s="83">
        <f>Tarievenblad!$E$23*'perceel 3Z'!V57*'perceel 3Z'!V55</f>
        <v>0</v>
      </c>
      <c r="W58" s="83"/>
      <c r="X58" s="83"/>
      <c r="Y58" s="83"/>
      <c r="Z58" s="83">
        <f>Tarievenblad!$E$28*'perceel 3Z'!Z57</f>
        <v>0</v>
      </c>
      <c r="AA58" s="83">
        <f>Tarievenblad!$E$29*'perceel 3Z'!AA57</f>
        <v>0</v>
      </c>
      <c r="AB58" s="83">
        <f>Tarievenblad!$E$31*'perceel 3Z'!AB57</f>
        <v>0</v>
      </c>
      <c r="AC58" s="83">
        <f>Tarievenblad!$E$32*'perceel 3Z'!AC57</f>
        <v>0</v>
      </c>
      <c r="AD58" s="83">
        <f>Tarievenblad!$E$33*'perceel 3Z'!AD57</f>
        <v>0</v>
      </c>
      <c r="AE58" s="84">
        <f>Tarievenblad!$E$34*'perceel 3Z'!AE57</f>
        <v>0</v>
      </c>
      <c r="AF58" s="89">
        <f>SUM(B58:AE58)</f>
        <v>0</v>
      </c>
    </row>
    <row r="59" spans="1:32">
      <c r="A59" s="67" t="s">
        <v>28</v>
      </c>
      <c r="B59" s="56" t="s">
        <v>1</v>
      </c>
      <c r="C59" s="68">
        <f>D59+F59</f>
        <v>5</v>
      </c>
      <c r="D59" s="68">
        <v>3</v>
      </c>
      <c r="E59" s="68">
        <f>D59</f>
        <v>3</v>
      </c>
      <c r="F59" s="68">
        <v>2</v>
      </c>
      <c r="G59" s="68">
        <f>F59</f>
        <v>2</v>
      </c>
      <c r="H59" s="68">
        <v>1</v>
      </c>
      <c r="I59" s="68">
        <f>D59+F59</f>
        <v>5</v>
      </c>
      <c r="J59" s="68">
        <v>1</v>
      </c>
      <c r="K59" s="68"/>
      <c r="L59" s="68">
        <v>1</v>
      </c>
      <c r="M59" s="68">
        <f>L59</f>
        <v>1</v>
      </c>
      <c r="N59" s="68">
        <f>L59</f>
        <v>1</v>
      </c>
      <c r="O59" s="68">
        <v>1</v>
      </c>
      <c r="P59" s="68">
        <f>N59+O59</f>
        <v>2</v>
      </c>
      <c r="Q59" s="68">
        <f>P59</f>
        <v>2</v>
      </c>
      <c r="R59" s="69">
        <f>P59</f>
        <v>2</v>
      </c>
      <c r="S59" s="69">
        <f>7.5*(N59+O59)</f>
        <v>15</v>
      </c>
      <c r="T59" s="69">
        <f>7.5*(N59+O59)</f>
        <v>15</v>
      </c>
      <c r="U59" s="69">
        <f>7.5*(N59+O59)</f>
        <v>15</v>
      </c>
      <c r="V59" s="69">
        <f>N59+O59</f>
        <v>2</v>
      </c>
      <c r="W59" s="69">
        <f>P59</f>
        <v>2</v>
      </c>
      <c r="X59" s="69">
        <f>D59+F59</f>
        <v>5</v>
      </c>
      <c r="Y59" s="69"/>
      <c r="Z59" s="69"/>
      <c r="AA59" s="85"/>
      <c r="AB59" s="102">
        <v>0</v>
      </c>
      <c r="AC59" s="102">
        <v>0</v>
      </c>
      <c r="AD59" s="69"/>
      <c r="AE59" s="70"/>
      <c r="AF59" s="70"/>
    </row>
    <row r="60" spans="1:32">
      <c r="A60" s="71"/>
      <c r="B60" s="57" t="s">
        <v>48</v>
      </c>
      <c r="C60" s="72"/>
      <c r="D60" s="72">
        <f>Tarievenblad!$D$3*D59</f>
        <v>0</v>
      </c>
      <c r="E60" s="72">
        <f>Tarievenblad!$D$4*E59</f>
        <v>0</v>
      </c>
      <c r="F60" s="72">
        <f>Tarievenblad!$D$5*F59</f>
        <v>0</v>
      </c>
      <c r="G60" s="72">
        <f>Tarievenblad!$D$6*G59</f>
        <v>0</v>
      </c>
      <c r="H60" s="72">
        <f>Tarievenblad!$D$7*H59</f>
        <v>0</v>
      </c>
      <c r="I60" s="72">
        <f>Tarievenblad!$D$8*I59</f>
        <v>0</v>
      </c>
      <c r="J60" s="72">
        <f>Tarievenblad!$D$9*J59</f>
        <v>0</v>
      </c>
      <c r="K60" s="72"/>
      <c r="L60" s="72"/>
      <c r="M60" s="72">
        <f>Tarievenblad!$D$14*M59</f>
        <v>0</v>
      </c>
      <c r="N60" s="72"/>
      <c r="O60" s="72"/>
      <c r="P60" s="72">
        <f>Tarievenblad!$D$15*P59</f>
        <v>0</v>
      </c>
      <c r="Q60" s="72">
        <f>Tarievenblad!$D$16*Q59</f>
        <v>0</v>
      </c>
      <c r="R60" s="72">
        <f>Tarievenblad!$D$17*R59</f>
        <v>0</v>
      </c>
      <c r="S60" s="72">
        <f>S59*Tarievenblad!$D$20</f>
        <v>0</v>
      </c>
      <c r="T60" s="72"/>
      <c r="U60" s="72"/>
      <c r="V60" s="72">
        <f>Tarievenblad!$D$23*V59</f>
        <v>0</v>
      </c>
      <c r="W60" s="72">
        <f>W59*Tarievenblad!$D$25</f>
        <v>0</v>
      </c>
      <c r="X60" s="72">
        <f>X59*Tarievenblad!$D$26</f>
        <v>0</v>
      </c>
      <c r="Y60" s="103">
        <v>0</v>
      </c>
      <c r="Z60" s="72"/>
      <c r="AA60" s="72"/>
      <c r="AB60" s="72">
        <f>AB59*Tarievenblad!$D$31</f>
        <v>0</v>
      </c>
      <c r="AC60" s="72">
        <f>AC59*Tarievenblad!$D$32</f>
        <v>0</v>
      </c>
      <c r="AD60" s="72"/>
      <c r="AE60" s="90"/>
      <c r="AF60" s="88">
        <f>SUM(B60:AE60)</f>
        <v>0</v>
      </c>
    </row>
    <row r="61" spans="1:32">
      <c r="A61" s="73"/>
      <c r="B61" s="58" t="s">
        <v>172</v>
      </c>
      <c r="C61" s="100">
        <v>0</v>
      </c>
      <c r="D61" s="100">
        <v>0</v>
      </c>
      <c r="E61" s="100">
        <v>0</v>
      </c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86"/>
      <c r="N61" s="100">
        <v>0</v>
      </c>
      <c r="O61" s="100">
        <v>0</v>
      </c>
      <c r="P61" s="100">
        <v>0</v>
      </c>
      <c r="Q61" s="100">
        <v>0</v>
      </c>
      <c r="R61" s="101">
        <v>0</v>
      </c>
      <c r="S61" s="100">
        <v>0</v>
      </c>
      <c r="T61" s="100">
        <v>0</v>
      </c>
      <c r="U61" s="100">
        <v>0</v>
      </c>
      <c r="V61" s="100">
        <v>0</v>
      </c>
      <c r="W61" s="86"/>
      <c r="X61" s="86"/>
      <c r="Y61" s="86"/>
      <c r="Z61" s="100">
        <v>0</v>
      </c>
      <c r="AA61" s="100">
        <v>0</v>
      </c>
      <c r="AB61" s="100">
        <v>0</v>
      </c>
      <c r="AC61" s="100">
        <v>0</v>
      </c>
      <c r="AD61" s="100">
        <v>0</v>
      </c>
      <c r="AE61" s="104">
        <v>0</v>
      </c>
      <c r="AF61" s="92">
        <f>SUM(B61:AE61)</f>
        <v>0</v>
      </c>
    </row>
    <row r="62" spans="1:32" ht="12" thickBot="1">
      <c r="A62" s="74"/>
      <c r="B62" s="59" t="s">
        <v>50</v>
      </c>
      <c r="C62" s="75">
        <f>Tarievenblad!$E$10*'perceel 3Z'!C61*'perceel 3Z'!C59</f>
        <v>0</v>
      </c>
      <c r="D62" s="75">
        <f>Tarievenblad!$E$3*'perceel 3Z'!D61*'perceel 3Z'!D59</f>
        <v>0</v>
      </c>
      <c r="E62" s="75">
        <f>Tarievenblad!$E$4*'perceel 3Z'!E61*E59</f>
        <v>0</v>
      </c>
      <c r="F62" s="75">
        <f>Tarievenblad!$E$5*'perceel 3Z'!F61*F59</f>
        <v>0</v>
      </c>
      <c r="G62" s="75">
        <f>Tarievenblad!$E$6*'perceel 3Z'!G61*G59</f>
        <v>0</v>
      </c>
      <c r="H62" s="75">
        <f>Tarievenblad!$E$7*'perceel 3Z'!H61*H59</f>
        <v>0</v>
      </c>
      <c r="I62" s="75">
        <f>Tarievenblad!$E$8*'perceel 3Z'!I61*I59</f>
        <v>0</v>
      </c>
      <c r="J62" s="75">
        <f>Tarievenblad!$E$9*'perceel 3Z'!J61*J59</f>
        <v>0</v>
      </c>
      <c r="K62" s="75">
        <f>Tarievenblad!$E$12*'perceel 3Z'!K61</f>
        <v>0</v>
      </c>
      <c r="L62" s="75">
        <f>Tarievenblad!$E$13*'perceel 3Z'!L61*'perceel 3Z'!L59</f>
        <v>0</v>
      </c>
      <c r="M62" s="75"/>
      <c r="N62" s="75">
        <f>Tarievenblad!$E$18*'perceel 3Z'!N61*'perceel 3Z'!N59</f>
        <v>0</v>
      </c>
      <c r="O62" s="75">
        <f>Tarievenblad!$E$19*'perceel 3Z'!O61*'perceel 3Z'!O59</f>
        <v>0</v>
      </c>
      <c r="P62" s="75">
        <f>Tarievenblad!$E$15*'perceel 3Z'!P61*'perceel 3Z'!P59</f>
        <v>0</v>
      </c>
      <c r="Q62" s="75">
        <f>Tarievenblad!$E$16*'perceel 3Z'!Q61</f>
        <v>0</v>
      </c>
      <c r="R62" s="75">
        <f>Tarievenblad!$E$17*'perceel 3Z'!R61*R59</f>
        <v>0</v>
      </c>
      <c r="S62" s="75">
        <f>Tarievenblad!$E$20*'perceel 3Z'!S61*'perceel 3Z'!S59</f>
        <v>0</v>
      </c>
      <c r="T62" s="75">
        <f>Tarievenblad!$E$21*'perceel 3Z'!T61*'perceel 3Z'!T59</f>
        <v>0</v>
      </c>
      <c r="U62" s="75">
        <f>Tarievenblad!$E$22*'perceel 3Z'!U61*'perceel 3Z'!U59</f>
        <v>0</v>
      </c>
      <c r="V62" s="75">
        <f>Tarievenblad!$E$23*'perceel 3Z'!V61*'perceel 3Z'!V59</f>
        <v>0</v>
      </c>
      <c r="W62" s="75"/>
      <c r="X62" s="75"/>
      <c r="Y62" s="75"/>
      <c r="Z62" s="75">
        <f>Tarievenblad!$E$28*'perceel 3Z'!Z61</f>
        <v>0</v>
      </c>
      <c r="AA62" s="75">
        <f>Tarievenblad!$E$29*'perceel 3Z'!AA61</f>
        <v>0</v>
      </c>
      <c r="AB62" s="75">
        <f>Tarievenblad!$E$31*'perceel 3Z'!AB61</f>
        <v>0</v>
      </c>
      <c r="AC62" s="75">
        <f>Tarievenblad!$E$32*'perceel 3Z'!AC61</f>
        <v>0</v>
      </c>
      <c r="AD62" s="75">
        <f>Tarievenblad!$E$33*'perceel 3Z'!AD61</f>
        <v>0</v>
      </c>
      <c r="AE62" s="76">
        <f>Tarievenblad!$E$34*'perceel 3Z'!AE61</f>
        <v>0</v>
      </c>
      <c r="AF62" s="89">
        <f>SUM(B62:AE62)</f>
        <v>0</v>
      </c>
    </row>
    <row r="63" spans="1:32">
      <c r="A63" s="39" t="s">
        <v>29</v>
      </c>
      <c r="B63" s="60" t="s">
        <v>49</v>
      </c>
      <c r="C63" s="77">
        <f>D63+F63</f>
        <v>23</v>
      </c>
      <c r="D63" s="77">
        <v>17</v>
      </c>
      <c r="E63" s="77">
        <f>D63</f>
        <v>17</v>
      </c>
      <c r="F63" s="77">
        <v>6</v>
      </c>
      <c r="G63" s="77">
        <f>F63</f>
        <v>6</v>
      </c>
      <c r="H63" s="77">
        <v>1</v>
      </c>
      <c r="I63" s="77">
        <f>D63+F63</f>
        <v>23</v>
      </c>
      <c r="J63" s="77">
        <v>1</v>
      </c>
      <c r="K63" s="77"/>
      <c r="L63" s="77">
        <v>5</v>
      </c>
      <c r="M63" s="77">
        <f>L63</f>
        <v>5</v>
      </c>
      <c r="N63" s="77">
        <f>L63</f>
        <v>5</v>
      </c>
      <c r="O63" s="77">
        <v>1</v>
      </c>
      <c r="P63" s="77">
        <f>N63+O63</f>
        <v>6</v>
      </c>
      <c r="Q63" s="77">
        <f>P63</f>
        <v>6</v>
      </c>
      <c r="R63" s="78">
        <f>P63</f>
        <v>6</v>
      </c>
      <c r="S63" s="78">
        <f>7.5*(N63+O63)</f>
        <v>45</v>
      </c>
      <c r="T63" s="78">
        <f>7.5*(N63+O63)</f>
        <v>45</v>
      </c>
      <c r="U63" s="78">
        <f>7.5*(N63+O63)</f>
        <v>45</v>
      </c>
      <c r="V63" s="78">
        <f>N63+O63</f>
        <v>6</v>
      </c>
      <c r="W63" s="78">
        <f>P63</f>
        <v>6</v>
      </c>
      <c r="X63" s="78">
        <f>D63+F63</f>
        <v>23</v>
      </c>
      <c r="Y63" s="69"/>
      <c r="Z63" s="78"/>
      <c r="AA63" s="79"/>
      <c r="AB63" s="102">
        <v>0</v>
      </c>
      <c r="AC63" s="102">
        <v>0</v>
      </c>
      <c r="AD63" s="78"/>
      <c r="AE63" s="80"/>
      <c r="AF63" s="80"/>
    </row>
    <row r="64" spans="1:32">
      <c r="A64" s="40"/>
      <c r="B64" s="61" t="s">
        <v>48</v>
      </c>
      <c r="C64" s="81"/>
      <c r="D64" s="81">
        <f>Tarievenblad!$D$3*D63</f>
        <v>0</v>
      </c>
      <c r="E64" s="81">
        <f>Tarievenblad!$D$4*E63</f>
        <v>0</v>
      </c>
      <c r="F64" s="81">
        <f>Tarievenblad!$D$5*F63</f>
        <v>0</v>
      </c>
      <c r="G64" s="81">
        <f>Tarievenblad!$D$6*G63</f>
        <v>0</v>
      </c>
      <c r="H64" s="81">
        <f>Tarievenblad!$D$7*H63</f>
        <v>0</v>
      </c>
      <c r="I64" s="81">
        <f>Tarievenblad!$D$8*I63</f>
        <v>0</v>
      </c>
      <c r="J64" s="81">
        <f>Tarievenblad!$D$9*J63</f>
        <v>0</v>
      </c>
      <c r="K64" s="81"/>
      <c r="L64" s="81"/>
      <c r="M64" s="81">
        <f>Tarievenblad!$D$14*M63</f>
        <v>0</v>
      </c>
      <c r="N64" s="81"/>
      <c r="O64" s="81"/>
      <c r="P64" s="81">
        <f>Tarievenblad!$D$15*P63</f>
        <v>0</v>
      </c>
      <c r="Q64" s="81">
        <f>Tarievenblad!$D$16*Q63</f>
        <v>0</v>
      </c>
      <c r="R64" s="81">
        <f>Tarievenblad!$D$17*R63</f>
        <v>0</v>
      </c>
      <c r="S64" s="81">
        <f>S63*Tarievenblad!$D$20</f>
        <v>0</v>
      </c>
      <c r="T64" s="81"/>
      <c r="U64" s="81"/>
      <c r="V64" s="81">
        <f>Tarievenblad!$D$23*V63</f>
        <v>0</v>
      </c>
      <c r="W64" s="81">
        <f>W63*Tarievenblad!$D$25</f>
        <v>0</v>
      </c>
      <c r="X64" s="81">
        <f>X63*Tarievenblad!$D$26</f>
        <v>0</v>
      </c>
      <c r="Y64" s="103">
        <v>0</v>
      </c>
      <c r="Z64" s="81"/>
      <c r="AA64" s="81"/>
      <c r="AB64" s="81">
        <f>AB63*Tarievenblad!$D$31</f>
        <v>0</v>
      </c>
      <c r="AC64" s="81">
        <f>AC63*Tarievenblad!$D$32</f>
        <v>0</v>
      </c>
      <c r="AD64" s="81"/>
      <c r="AE64" s="91"/>
      <c r="AF64" s="88">
        <f>SUM(B64:AE64)</f>
        <v>0</v>
      </c>
    </row>
    <row r="65" spans="1:32">
      <c r="A65" s="40"/>
      <c r="B65" s="62" t="s">
        <v>172</v>
      </c>
      <c r="C65" s="100">
        <v>0</v>
      </c>
      <c r="D65" s="100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87"/>
      <c r="N65" s="100">
        <v>0</v>
      </c>
      <c r="O65" s="100">
        <v>0</v>
      </c>
      <c r="P65" s="100">
        <v>0</v>
      </c>
      <c r="Q65" s="100">
        <v>0</v>
      </c>
      <c r="R65" s="101">
        <v>0</v>
      </c>
      <c r="S65" s="100">
        <v>0</v>
      </c>
      <c r="T65" s="100">
        <v>0</v>
      </c>
      <c r="U65" s="100">
        <v>0</v>
      </c>
      <c r="V65" s="100">
        <v>0</v>
      </c>
      <c r="W65" s="82"/>
      <c r="X65" s="82"/>
      <c r="Y65" s="86"/>
      <c r="Z65" s="100">
        <v>0</v>
      </c>
      <c r="AA65" s="100">
        <v>0</v>
      </c>
      <c r="AB65" s="100">
        <v>0</v>
      </c>
      <c r="AC65" s="100">
        <v>0</v>
      </c>
      <c r="AD65" s="100">
        <v>0</v>
      </c>
      <c r="AE65" s="104">
        <v>0</v>
      </c>
      <c r="AF65" s="92">
        <f>SUM(B65:AE65)</f>
        <v>0</v>
      </c>
    </row>
    <row r="66" spans="1:32" ht="17.25" customHeight="1" thickBot="1">
      <c r="A66" s="41"/>
      <c r="B66" s="63" t="s">
        <v>50</v>
      </c>
      <c r="C66" s="83">
        <f>Tarievenblad!$E$10*'perceel 3Z'!C65*'perceel 3Z'!C63</f>
        <v>0</v>
      </c>
      <c r="D66" s="83">
        <f>Tarievenblad!$E$3*'perceel 3Z'!D65*'perceel 3Z'!D63</f>
        <v>0</v>
      </c>
      <c r="E66" s="83">
        <f>Tarievenblad!$E$4*'perceel 3Z'!E65*E63</f>
        <v>0</v>
      </c>
      <c r="F66" s="83">
        <f>Tarievenblad!$E$5*'perceel 3Z'!F65*F63</f>
        <v>0</v>
      </c>
      <c r="G66" s="83">
        <f>Tarievenblad!$E$6*'perceel 3Z'!G65*G63</f>
        <v>0</v>
      </c>
      <c r="H66" s="83">
        <f>Tarievenblad!$E$7*'perceel 3Z'!H65*H63</f>
        <v>0</v>
      </c>
      <c r="I66" s="83">
        <f>Tarievenblad!$E$8*'perceel 3Z'!I65*I63</f>
        <v>0</v>
      </c>
      <c r="J66" s="83">
        <f>Tarievenblad!$E$9*'perceel 3Z'!J65*J63</f>
        <v>0</v>
      </c>
      <c r="K66" s="83">
        <f>Tarievenblad!$E$12*'perceel 3Z'!K65</f>
        <v>0</v>
      </c>
      <c r="L66" s="83">
        <f>Tarievenblad!$E$13*'perceel 3Z'!L65*'perceel 3Z'!L63</f>
        <v>0</v>
      </c>
      <c r="M66" s="83"/>
      <c r="N66" s="83">
        <f>Tarievenblad!$E$18*'perceel 3Z'!N65*'perceel 3Z'!N63</f>
        <v>0</v>
      </c>
      <c r="O66" s="83">
        <f>Tarievenblad!$E$19*'perceel 3Z'!O65*'perceel 3Z'!O63</f>
        <v>0</v>
      </c>
      <c r="P66" s="83">
        <f>Tarievenblad!$E$15*'perceel 3Z'!P65*'perceel 3Z'!P63</f>
        <v>0</v>
      </c>
      <c r="Q66" s="75">
        <f>Tarievenblad!$E$16*'perceel 3Z'!Q65*Q63</f>
        <v>0</v>
      </c>
      <c r="R66" s="83">
        <f>Tarievenblad!$E$17*'perceel 3Z'!R65*R63</f>
        <v>0</v>
      </c>
      <c r="S66" s="83">
        <f>Tarievenblad!$E$20*'perceel 3Z'!S65*'perceel 3Z'!S63</f>
        <v>0</v>
      </c>
      <c r="T66" s="83">
        <f>Tarievenblad!$E$21*'perceel 3Z'!T65*'perceel 3Z'!T63</f>
        <v>0</v>
      </c>
      <c r="U66" s="83">
        <f>Tarievenblad!$E$22*'perceel 3Z'!U65*'perceel 3Z'!U63</f>
        <v>0</v>
      </c>
      <c r="V66" s="83">
        <f>Tarievenblad!$E$23*'perceel 3Z'!V65*'perceel 3Z'!V63</f>
        <v>0</v>
      </c>
      <c r="W66" s="83"/>
      <c r="X66" s="83"/>
      <c r="Y66" s="75"/>
      <c r="Z66" s="83">
        <f>Tarievenblad!$E$28*'perceel 3Z'!Z65</f>
        <v>0</v>
      </c>
      <c r="AA66" s="83">
        <f>Tarievenblad!$E$29*'perceel 3Z'!AA65</f>
        <v>0</v>
      </c>
      <c r="AB66" s="83">
        <f>Tarievenblad!$E$31*'perceel 3Z'!AB65</f>
        <v>0</v>
      </c>
      <c r="AC66" s="83">
        <f>Tarievenblad!$E$32*'perceel 3Z'!AC65</f>
        <v>0</v>
      </c>
      <c r="AD66" s="83">
        <f>Tarievenblad!$E$33*'perceel 3Z'!AD65</f>
        <v>0</v>
      </c>
      <c r="AE66" s="84">
        <f>Tarievenblad!$E$34*'perceel 3Z'!AE65</f>
        <v>0</v>
      </c>
      <c r="AF66" s="89">
        <f>SUM(B66:AE66)</f>
        <v>0</v>
      </c>
    </row>
    <row r="67" spans="1:32">
      <c r="A67" s="67" t="s">
        <v>19</v>
      </c>
      <c r="B67" s="68" t="s">
        <v>1</v>
      </c>
      <c r="C67" s="68">
        <f>D67+F67</f>
        <v>25</v>
      </c>
      <c r="D67" s="68">
        <v>15</v>
      </c>
      <c r="E67" s="68">
        <f>D67</f>
        <v>15</v>
      </c>
      <c r="F67" s="68">
        <v>10</v>
      </c>
      <c r="G67" s="68">
        <f>F67</f>
        <v>10</v>
      </c>
      <c r="H67" s="68">
        <v>1</v>
      </c>
      <c r="I67" s="68">
        <f>D67+F67</f>
        <v>25</v>
      </c>
      <c r="J67" s="68">
        <v>1</v>
      </c>
      <c r="K67" s="68"/>
      <c r="L67" s="68">
        <v>5</v>
      </c>
      <c r="M67" s="68">
        <f>L67</f>
        <v>5</v>
      </c>
      <c r="N67" s="68">
        <f>L67</f>
        <v>5</v>
      </c>
      <c r="O67" s="68">
        <v>1</v>
      </c>
      <c r="P67" s="68">
        <f>N67+O67</f>
        <v>6</v>
      </c>
      <c r="Q67" s="68">
        <f>P67</f>
        <v>6</v>
      </c>
      <c r="R67" s="69">
        <f>P67</f>
        <v>6</v>
      </c>
      <c r="S67" s="69">
        <f>7.5*(N67+O67)</f>
        <v>45</v>
      </c>
      <c r="T67" s="69">
        <f>7.5*(N67+O67)</f>
        <v>45</v>
      </c>
      <c r="U67" s="69">
        <f>7.5*(N67+O67)</f>
        <v>45</v>
      </c>
      <c r="V67" s="69">
        <f>N67+O67</f>
        <v>6</v>
      </c>
      <c r="W67" s="69">
        <f>P67</f>
        <v>6</v>
      </c>
      <c r="X67" s="69">
        <f>D67+F67</f>
        <v>25</v>
      </c>
      <c r="Y67" s="69"/>
      <c r="Z67" s="69"/>
      <c r="AA67" s="85"/>
      <c r="AB67" s="102">
        <v>0</v>
      </c>
      <c r="AC67" s="102">
        <v>0</v>
      </c>
      <c r="AD67" s="69"/>
      <c r="AE67" s="70"/>
      <c r="AF67" s="70"/>
    </row>
    <row r="68" spans="1:32">
      <c r="A68" s="71"/>
      <c r="B68" s="72" t="s">
        <v>48</v>
      </c>
      <c r="C68" s="72"/>
      <c r="D68" s="72">
        <f>Tarievenblad!$D$3*D67</f>
        <v>0</v>
      </c>
      <c r="E68" s="72">
        <f>Tarievenblad!$D$4*E67</f>
        <v>0</v>
      </c>
      <c r="F68" s="72">
        <f>Tarievenblad!$D$5*F67</f>
        <v>0</v>
      </c>
      <c r="G68" s="72">
        <f>Tarievenblad!$D$6*G67</f>
        <v>0</v>
      </c>
      <c r="H68" s="72">
        <f>Tarievenblad!$D$7*H67</f>
        <v>0</v>
      </c>
      <c r="I68" s="72">
        <f>Tarievenblad!$D$8*I67</f>
        <v>0</v>
      </c>
      <c r="J68" s="72">
        <f>Tarievenblad!$D$9*J67</f>
        <v>0</v>
      </c>
      <c r="K68" s="72"/>
      <c r="L68" s="72"/>
      <c r="M68" s="72">
        <f>Tarievenblad!$D$14*M67</f>
        <v>0</v>
      </c>
      <c r="N68" s="72"/>
      <c r="O68" s="72"/>
      <c r="P68" s="72">
        <f>Tarievenblad!$D$15*P67</f>
        <v>0</v>
      </c>
      <c r="Q68" s="72">
        <f>Tarievenblad!$D$16*Q67</f>
        <v>0</v>
      </c>
      <c r="R68" s="72">
        <f>Tarievenblad!$D$17*R67</f>
        <v>0</v>
      </c>
      <c r="S68" s="72">
        <f>S67*Tarievenblad!$D$20</f>
        <v>0</v>
      </c>
      <c r="T68" s="72"/>
      <c r="U68" s="72"/>
      <c r="V68" s="72">
        <f>Tarievenblad!$D$23*V67</f>
        <v>0</v>
      </c>
      <c r="W68" s="72">
        <f>W67*Tarievenblad!$D$25</f>
        <v>0</v>
      </c>
      <c r="X68" s="72">
        <f>X67*Tarievenblad!$D$26</f>
        <v>0</v>
      </c>
      <c r="Y68" s="103">
        <v>0</v>
      </c>
      <c r="Z68" s="72"/>
      <c r="AA68" s="72"/>
      <c r="AB68" s="72">
        <f>AB67*Tarievenblad!$D$31</f>
        <v>0</v>
      </c>
      <c r="AC68" s="72">
        <f>AC67*Tarievenblad!$D$32</f>
        <v>0</v>
      </c>
      <c r="AD68" s="72"/>
      <c r="AE68" s="90"/>
      <c r="AF68" s="88">
        <f>SUM(B68:AE68)</f>
        <v>0</v>
      </c>
    </row>
    <row r="69" spans="1:32">
      <c r="A69" s="73"/>
      <c r="B69" s="97" t="s">
        <v>172</v>
      </c>
      <c r="C69" s="100">
        <v>0</v>
      </c>
      <c r="D69" s="100">
        <v>0</v>
      </c>
      <c r="E69" s="100">
        <v>0</v>
      </c>
      <c r="F69" s="100">
        <v>0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  <c r="L69" s="100">
        <v>0</v>
      </c>
      <c r="M69" s="86"/>
      <c r="N69" s="100">
        <v>0</v>
      </c>
      <c r="O69" s="100">
        <v>0</v>
      </c>
      <c r="P69" s="100">
        <v>0</v>
      </c>
      <c r="Q69" s="100">
        <v>0</v>
      </c>
      <c r="R69" s="101">
        <v>0</v>
      </c>
      <c r="S69" s="100">
        <v>0</v>
      </c>
      <c r="T69" s="100">
        <v>0</v>
      </c>
      <c r="U69" s="100">
        <v>0</v>
      </c>
      <c r="V69" s="100">
        <v>0</v>
      </c>
      <c r="W69" s="86"/>
      <c r="X69" s="86"/>
      <c r="Y69" s="86"/>
      <c r="Z69" s="100">
        <v>0</v>
      </c>
      <c r="AA69" s="100">
        <v>0</v>
      </c>
      <c r="AB69" s="100">
        <v>0</v>
      </c>
      <c r="AC69" s="100">
        <v>0</v>
      </c>
      <c r="AD69" s="100">
        <v>0</v>
      </c>
      <c r="AE69" s="104">
        <v>0</v>
      </c>
      <c r="AF69" s="92">
        <f>SUM(B69:AE69)</f>
        <v>0</v>
      </c>
    </row>
    <row r="70" spans="1:32" ht="12" thickBot="1">
      <c r="A70" s="74"/>
      <c r="B70" s="75" t="s">
        <v>50</v>
      </c>
      <c r="C70" s="75">
        <f>Tarievenblad!$E$10*'perceel 3Z'!C69*'perceel 3Z'!C67</f>
        <v>0</v>
      </c>
      <c r="D70" s="75">
        <f>Tarievenblad!$E$3*'perceel 3Z'!D69*'perceel 3Z'!D67</f>
        <v>0</v>
      </c>
      <c r="E70" s="75">
        <f>Tarievenblad!$E$4*'perceel 3Z'!E69*E67</f>
        <v>0</v>
      </c>
      <c r="F70" s="75">
        <f>Tarievenblad!$E$5*'perceel 3Z'!F69*F67</f>
        <v>0</v>
      </c>
      <c r="G70" s="75">
        <f>Tarievenblad!$E$6*'perceel 3Z'!G69*G67</f>
        <v>0</v>
      </c>
      <c r="H70" s="75">
        <f>Tarievenblad!$E$7*'perceel 3Z'!H69*H67</f>
        <v>0</v>
      </c>
      <c r="I70" s="75">
        <f>Tarievenblad!$E$8*'perceel 3Z'!I69*I67</f>
        <v>0</v>
      </c>
      <c r="J70" s="75">
        <f>Tarievenblad!$E$9*'perceel 3Z'!J69*J67</f>
        <v>0</v>
      </c>
      <c r="K70" s="75">
        <f>Tarievenblad!$E$12*'perceel 3Z'!K69</f>
        <v>0</v>
      </c>
      <c r="L70" s="75">
        <f>Tarievenblad!$E$13*'perceel 3Z'!L69*'perceel 3Z'!L67</f>
        <v>0</v>
      </c>
      <c r="M70" s="75"/>
      <c r="N70" s="75">
        <f>Tarievenblad!$E$18*'perceel 3Z'!N69*'perceel 3Z'!N67</f>
        <v>0</v>
      </c>
      <c r="O70" s="75">
        <f>Tarievenblad!$E$19*'perceel 3Z'!O69*'perceel 3Z'!O67</f>
        <v>0</v>
      </c>
      <c r="P70" s="75">
        <f>Tarievenblad!$E$15*'perceel 3Z'!P69*'perceel 3Z'!P67</f>
        <v>0</v>
      </c>
      <c r="Q70" s="75">
        <f>Tarievenblad!$E$16*'perceel 3Z'!Q69*Q67</f>
        <v>0</v>
      </c>
      <c r="R70" s="75">
        <f>Tarievenblad!$E$17*'perceel 3Z'!R69*R67</f>
        <v>0</v>
      </c>
      <c r="S70" s="75">
        <f>Tarievenblad!$E$20*'perceel 3Z'!S69*'perceel 3Z'!S67</f>
        <v>0</v>
      </c>
      <c r="T70" s="75">
        <f>Tarievenblad!$E$21*'perceel 3Z'!T69*'perceel 3Z'!T67</f>
        <v>0</v>
      </c>
      <c r="U70" s="75">
        <f>Tarievenblad!$E$22*'perceel 3Z'!U69*'perceel 3Z'!U67</f>
        <v>0</v>
      </c>
      <c r="V70" s="75">
        <f>Tarievenblad!$E$23*'perceel 3Z'!V69*'perceel 3Z'!V67</f>
        <v>0</v>
      </c>
      <c r="W70" s="75"/>
      <c r="X70" s="75"/>
      <c r="Y70" s="75"/>
      <c r="Z70" s="75">
        <f>Tarievenblad!$E$28*'perceel 3Z'!Z69</f>
        <v>0</v>
      </c>
      <c r="AA70" s="75">
        <f>Tarievenblad!$E$29*'perceel 3Z'!AA69</f>
        <v>0</v>
      </c>
      <c r="AB70" s="75">
        <f>Tarievenblad!$E$31*'perceel 3Z'!AB69</f>
        <v>0</v>
      </c>
      <c r="AC70" s="75">
        <f>Tarievenblad!$E$32*'perceel 3Z'!AC69</f>
        <v>0</v>
      </c>
      <c r="AD70" s="75">
        <f>Tarievenblad!$E$33*'perceel 3Z'!AD69</f>
        <v>0</v>
      </c>
      <c r="AE70" s="76">
        <f>Tarievenblad!$E$34*'perceel 3Z'!AE69</f>
        <v>0</v>
      </c>
      <c r="AF70" s="89">
        <f>SUM(B70:AE70)</f>
        <v>0</v>
      </c>
    </row>
    <row r="71" spans="1:32">
      <c r="A71" s="39" t="s">
        <v>20</v>
      </c>
      <c r="B71" s="77" t="s">
        <v>49</v>
      </c>
      <c r="C71" s="77">
        <f>D71+F71</f>
        <v>5</v>
      </c>
      <c r="D71" s="77">
        <v>2</v>
      </c>
      <c r="E71" s="77">
        <f>D71</f>
        <v>2</v>
      </c>
      <c r="F71" s="77">
        <v>3</v>
      </c>
      <c r="G71" s="77">
        <f>F71</f>
        <v>3</v>
      </c>
      <c r="H71" s="77">
        <v>1</v>
      </c>
      <c r="I71" s="77">
        <f>D71+F71</f>
        <v>5</v>
      </c>
      <c r="J71" s="77">
        <v>1</v>
      </c>
      <c r="K71" s="77"/>
      <c r="L71" s="77">
        <v>1</v>
      </c>
      <c r="M71" s="77">
        <f>L71</f>
        <v>1</v>
      </c>
      <c r="N71" s="77">
        <f>L71</f>
        <v>1</v>
      </c>
      <c r="O71" s="77">
        <v>1</v>
      </c>
      <c r="P71" s="77">
        <f>N71+O71</f>
        <v>2</v>
      </c>
      <c r="Q71" s="77">
        <f>P71</f>
        <v>2</v>
      </c>
      <c r="R71" s="78">
        <f>P71</f>
        <v>2</v>
      </c>
      <c r="S71" s="78">
        <f>7.5*(N71+O71)</f>
        <v>15</v>
      </c>
      <c r="T71" s="78">
        <f>7.5*(N71+O71)</f>
        <v>15</v>
      </c>
      <c r="U71" s="78">
        <f>7.5*(N71+O71)</f>
        <v>15</v>
      </c>
      <c r="V71" s="78">
        <f>N71+O71</f>
        <v>2</v>
      </c>
      <c r="W71" s="78">
        <f>P71</f>
        <v>2</v>
      </c>
      <c r="X71" s="78">
        <f>D71+F71</f>
        <v>5</v>
      </c>
      <c r="Y71" s="78"/>
      <c r="Z71" s="78"/>
      <c r="AA71" s="79"/>
      <c r="AB71" s="102">
        <v>0</v>
      </c>
      <c r="AC71" s="102">
        <v>0</v>
      </c>
      <c r="AD71" s="78"/>
      <c r="AE71" s="80"/>
      <c r="AF71" s="80"/>
    </row>
    <row r="72" spans="1:32">
      <c r="A72" s="40"/>
      <c r="B72" s="81" t="s">
        <v>48</v>
      </c>
      <c r="C72" s="81"/>
      <c r="D72" s="81">
        <f>Tarievenblad!$D$3*D71</f>
        <v>0</v>
      </c>
      <c r="E72" s="81">
        <f>Tarievenblad!$D$4*E71</f>
        <v>0</v>
      </c>
      <c r="F72" s="81">
        <f>Tarievenblad!$D$5*F71</f>
        <v>0</v>
      </c>
      <c r="G72" s="81">
        <f>Tarievenblad!$D$6*G71</f>
        <v>0</v>
      </c>
      <c r="H72" s="81">
        <f>Tarievenblad!$D$7*H71</f>
        <v>0</v>
      </c>
      <c r="I72" s="81">
        <f>Tarievenblad!$D$8*I71</f>
        <v>0</v>
      </c>
      <c r="J72" s="81">
        <f>Tarievenblad!$D$9*J71</f>
        <v>0</v>
      </c>
      <c r="K72" s="81"/>
      <c r="L72" s="81"/>
      <c r="M72" s="81">
        <f>Tarievenblad!$D$14*M71</f>
        <v>0</v>
      </c>
      <c r="N72" s="81"/>
      <c r="O72" s="81"/>
      <c r="P72" s="81">
        <f>Tarievenblad!$D$15*P71</f>
        <v>0</v>
      </c>
      <c r="Q72" s="81">
        <f>Tarievenblad!$D$16*Q71</f>
        <v>0</v>
      </c>
      <c r="R72" s="81">
        <f>Tarievenblad!$D$17*R71</f>
        <v>0</v>
      </c>
      <c r="S72" s="81">
        <f>S71*Tarievenblad!$D$20</f>
        <v>0</v>
      </c>
      <c r="T72" s="81"/>
      <c r="U72" s="81"/>
      <c r="V72" s="81">
        <f>Tarievenblad!$D$23*V71</f>
        <v>0</v>
      </c>
      <c r="W72" s="81">
        <f>W71*Tarievenblad!$D$25</f>
        <v>0</v>
      </c>
      <c r="X72" s="81">
        <f>X71*Tarievenblad!$D$26</f>
        <v>0</v>
      </c>
      <c r="Y72" s="103">
        <v>0</v>
      </c>
      <c r="Z72" s="81"/>
      <c r="AA72" s="81"/>
      <c r="AB72" s="81">
        <f>AB71*Tarievenblad!$D$31</f>
        <v>0</v>
      </c>
      <c r="AC72" s="81">
        <f>AC71*Tarievenblad!$D$32</f>
        <v>0</v>
      </c>
      <c r="AD72" s="81"/>
      <c r="AE72" s="91"/>
      <c r="AF72" s="88">
        <f>SUM(B72:AE72)</f>
        <v>0</v>
      </c>
    </row>
    <row r="73" spans="1:32">
      <c r="A73" s="40"/>
      <c r="B73" s="98" t="s">
        <v>172</v>
      </c>
      <c r="C73" s="100">
        <v>0</v>
      </c>
      <c r="D73" s="100">
        <v>0</v>
      </c>
      <c r="E73" s="100">
        <v>0</v>
      </c>
      <c r="F73" s="100">
        <v>0</v>
      </c>
      <c r="G73" s="100">
        <v>0</v>
      </c>
      <c r="H73" s="100">
        <v>0</v>
      </c>
      <c r="I73" s="100">
        <v>0</v>
      </c>
      <c r="J73" s="100">
        <v>0</v>
      </c>
      <c r="K73" s="100">
        <v>0</v>
      </c>
      <c r="L73" s="100">
        <v>0</v>
      </c>
      <c r="M73" s="87"/>
      <c r="N73" s="100">
        <v>0</v>
      </c>
      <c r="O73" s="100">
        <v>0</v>
      </c>
      <c r="P73" s="100">
        <v>0</v>
      </c>
      <c r="Q73" s="100">
        <v>0</v>
      </c>
      <c r="R73" s="101">
        <v>0</v>
      </c>
      <c r="S73" s="100">
        <v>0</v>
      </c>
      <c r="T73" s="100">
        <v>0</v>
      </c>
      <c r="U73" s="100">
        <v>0</v>
      </c>
      <c r="V73" s="100">
        <v>0</v>
      </c>
      <c r="W73" s="82"/>
      <c r="X73" s="82"/>
      <c r="Y73" s="87"/>
      <c r="Z73" s="100">
        <v>0</v>
      </c>
      <c r="AA73" s="100">
        <v>0</v>
      </c>
      <c r="AB73" s="100">
        <v>0</v>
      </c>
      <c r="AC73" s="100">
        <v>0</v>
      </c>
      <c r="AD73" s="100">
        <v>0</v>
      </c>
      <c r="AE73" s="104">
        <v>0</v>
      </c>
      <c r="AF73" s="92">
        <f>SUM(B73:AE73)</f>
        <v>0</v>
      </c>
    </row>
    <row r="74" spans="1:32" ht="12" thickBot="1">
      <c r="A74" s="41"/>
      <c r="B74" s="83" t="s">
        <v>50</v>
      </c>
      <c r="C74" s="83">
        <f>Tarievenblad!$E$10*'perceel 3Z'!C73*'perceel 3Z'!C71</f>
        <v>0</v>
      </c>
      <c r="D74" s="83">
        <f>Tarievenblad!$E$3*'perceel 3Z'!D73*'perceel 3Z'!D71</f>
        <v>0</v>
      </c>
      <c r="E74" s="83">
        <f>Tarievenblad!$E$4*'perceel 3Z'!E73*E71</f>
        <v>0</v>
      </c>
      <c r="F74" s="83">
        <f>Tarievenblad!$E$5*'perceel 3Z'!F73*F71</f>
        <v>0</v>
      </c>
      <c r="G74" s="83">
        <f>Tarievenblad!$E$6*'perceel 3Z'!G73*G71</f>
        <v>0</v>
      </c>
      <c r="H74" s="83">
        <f>Tarievenblad!$E$7*'perceel 3Z'!H73*H71</f>
        <v>0</v>
      </c>
      <c r="I74" s="83">
        <f>Tarievenblad!$E$8*'perceel 3Z'!I73*I71</f>
        <v>0</v>
      </c>
      <c r="J74" s="83">
        <f>Tarievenblad!$E$9*'perceel 3Z'!J73*J71</f>
        <v>0</v>
      </c>
      <c r="K74" s="83">
        <f>Tarievenblad!$E$12*'perceel 3Z'!K73</f>
        <v>0</v>
      </c>
      <c r="L74" s="83">
        <f>Tarievenblad!$E$13*'perceel 3Z'!L73*'perceel 3Z'!L71</f>
        <v>0</v>
      </c>
      <c r="M74" s="83"/>
      <c r="N74" s="83">
        <f>Tarievenblad!$E$18*'perceel 3Z'!N73*'perceel 3Z'!N71</f>
        <v>0</v>
      </c>
      <c r="O74" s="83">
        <f>Tarievenblad!$E$19*'perceel 3Z'!O73*'perceel 3Z'!O71</f>
        <v>0</v>
      </c>
      <c r="P74" s="83">
        <f>Tarievenblad!$E$15*'perceel 3Z'!P73*'perceel 3Z'!P71</f>
        <v>0</v>
      </c>
      <c r="Q74" s="75">
        <f>Tarievenblad!$E$16*'perceel 3Z'!Q73*Q71</f>
        <v>0</v>
      </c>
      <c r="R74" s="83">
        <f>Tarievenblad!$E$17*'perceel 3Z'!R73*R71</f>
        <v>0</v>
      </c>
      <c r="S74" s="83">
        <f>Tarievenblad!$E$20*'perceel 3Z'!S73*'perceel 3Z'!S71</f>
        <v>0</v>
      </c>
      <c r="T74" s="83">
        <f>Tarievenblad!$E$21*'perceel 3Z'!T73*'perceel 3Z'!T71</f>
        <v>0</v>
      </c>
      <c r="U74" s="83">
        <f>Tarievenblad!$E$22*'perceel 3Z'!U73*'perceel 3Z'!U71</f>
        <v>0</v>
      </c>
      <c r="V74" s="83">
        <f>Tarievenblad!$E$23*'perceel 3Z'!V73*'perceel 3Z'!V71</f>
        <v>0</v>
      </c>
      <c r="W74" s="83"/>
      <c r="X74" s="83"/>
      <c r="Y74" s="83"/>
      <c r="Z74" s="83">
        <f>Tarievenblad!$E$28*'perceel 3Z'!Z73</f>
        <v>0</v>
      </c>
      <c r="AA74" s="83">
        <f>Tarievenblad!$E$29*'perceel 3Z'!AA73</f>
        <v>0</v>
      </c>
      <c r="AB74" s="83">
        <f>Tarievenblad!$E$31*'perceel 3Z'!AB73</f>
        <v>0</v>
      </c>
      <c r="AC74" s="83">
        <f>Tarievenblad!$E$32*'perceel 3Z'!AC73</f>
        <v>0</v>
      </c>
      <c r="AD74" s="83">
        <f>Tarievenblad!$E$33*'perceel 3Z'!AD73</f>
        <v>0</v>
      </c>
      <c r="AE74" s="84">
        <f>Tarievenblad!$E$34*'perceel 3Z'!AE73</f>
        <v>0</v>
      </c>
      <c r="AF74" s="89">
        <f>SUM(B74:AE74)</f>
        <v>0</v>
      </c>
    </row>
    <row r="75" spans="1:32">
      <c r="A75" s="96" t="s">
        <v>21</v>
      </c>
      <c r="B75" s="68" t="s">
        <v>1</v>
      </c>
      <c r="C75" s="68">
        <f>D75+F75</f>
        <v>21</v>
      </c>
      <c r="D75" s="68">
        <v>15</v>
      </c>
      <c r="E75" s="68">
        <f>D75</f>
        <v>15</v>
      </c>
      <c r="F75" s="68">
        <v>6</v>
      </c>
      <c r="G75" s="68">
        <f>F75</f>
        <v>6</v>
      </c>
      <c r="H75" s="68">
        <v>1</v>
      </c>
      <c r="I75" s="68">
        <f>D75+F75</f>
        <v>21</v>
      </c>
      <c r="J75" s="68">
        <v>1</v>
      </c>
      <c r="K75" s="68"/>
      <c r="L75" s="68">
        <v>4</v>
      </c>
      <c r="M75" s="68">
        <f>L75</f>
        <v>4</v>
      </c>
      <c r="N75" s="68">
        <f>L75</f>
        <v>4</v>
      </c>
      <c r="O75" s="68">
        <v>1</v>
      </c>
      <c r="P75" s="68">
        <f>N75+O75</f>
        <v>5</v>
      </c>
      <c r="Q75" s="68">
        <f>P75</f>
        <v>5</v>
      </c>
      <c r="R75" s="69">
        <f>P75</f>
        <v>5</v>
      </c>
      <c r="S75" s="69">
        <f>7.5*(N75+O75)</f>
        <v>37.5</v>
      </c>
      <c r="T75" s="69">
        <f>7.5*(N75+O75)</f>
        <v>37.5</v>
      </c>
      <c r="U75" s="69">
        <f>7.5*(N75+O75)</f>
        <v>37.5</v>
      </c>
      <c r="V75" s="69">
        <f>N75+O75</f>
        <v>5</v>
      </c>
      <c r="W75" s="69">
        <f>P75</f>
        <v>5</v>
      </c>
      <c r="X75" s="69">
        <f>D75+F75</f>
        <v>21</v>
      </c>
      <c r="Y75" s="69"/>
      <c r="Z75" s="69"/>
      <c r="AA75" s="85"/>
      <c r="AB75" s="102">
        <v>0</v>
      </c>
      <c r="AC75" s="102">
        <v>0</v>
      </c>
      <c r="AD75" s="69"/>
      <c r="AE75" s="70"/>
      <c r="AF75" s="70"/>
    </row>
    <row r="76" spans="1:32">
      <c r="A76" s="71"/>
      <c r="B76" s="72" t="s">
        <v>48</v>
      </c>
      <c r="C76" s="72"/>
      <c r="D76" s="72">
        <f>Tarievenblad!$D$3*D75</f>
        <v>0</v>
      </c>
      <c r="E76" s="72">
        <f>Tarievenblad!$D$4*E75</f>
        <v>0</v>
      </c>
      <c r="F76" s="72">
        <f>Tarievenblad!$D$5*F75</f>
        <v>0</v>
      </c>
      <c r="G76" s="72">
        <f>Tarievenblad!$D$6*G75</f>
        <v>0</v>
      </c>
      <c r="H76" s="72">
        <f>Tarievenblad!$D$7*H75</f>
        <v>0</v>
      </c>
      <c r="I76" s="72">
        <f>Tarievenblad!$D$8*I75</f>
        <v>0</v>
      </c>
      <c r="J76" s="72">
        <f>Tarievenblad!$D$9*J75</f>
        <v>0</v>
      </c>
      <c r="K76" s="72"/>
      <c r="L76" s="72"/>
      <c r="M76" s="72">
        <f>Tarievenblad!$D$14*M75</f>
        <v>0</v>
      </c>
      <c r="N76" s="72"/>
      <c r="O76" s="72"/>
      <c r="P76" s="72">
        <f>Tarievenblad!$D$15*P75</f>
        <v>0</v>
      </c>
      <c r="Q76" s="72">
        <f>Tarievenblad!$D$16*Q75</f>
        <v>0</v>
      </c>
      <c r="R76" s="72">
        <f>Tarievenblad!$D$17*R75</f>
        <v>0</v>
      </c>
      <c r="S76" s="72">
        <f>S75*Tarievenblad!$D$20</f>
        <v>0</v>
      </c>
      <c r="T76" s="72"/>
      <c r="U76" s="72"/>
      <c r="V76" s="72">
        <f>Tarievenblad!$D$23*V75</f>
        <v>0</v>
      </c>
      <c r="W76" s="72">
        <f>W75*Tarievenblad!$D$25</f>
        <v>0</v>
      </c>
      <c r="X76" s="72">
        <f>X75*Tarievenblad!$D$26</f>
        <v>0</v>
      </c>
      <c r="Y76" s="103">
        <v>0</v>
      </c>
      <c r="Z76" s="72"/>
      <c r="AA76" s="72"/>
      <c r="AB76" s="72">
        <f>AB75*Tarievenblad!$D$31</f>
        <v>0</v>
      </c>
      <c r="AC76" s="72">
        <f>AC75*Tarievenblad!$D$32</f>
        <v>0</v>
      </c>
      <c r="AD76" s="72"/>
      <c r="AE76" s="90"/>
      <c r="AF76" s="88">
        <f>SUM(B76:AE76)</f>
        <v>0</v>
      </c>
    </row>
    <row r="77" spans="1:32">
      <c r="A77" s="73"/>
      <c r="B77" s="97" t="s">
        <v>172</v>
      </c>
      <c r="C77" s="100">
        <v>0</v>
      </c>
      <c r="D77" s="100">
        <v>0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  <c r="M77" s="86"/>
      <c r="N77" s="100">
        <v>0</v>
      </c>
      <c r="O77" s="100">
        <v>0</v>
      </c>
      <c r="P77" s="100">
        <v>0</v>
      </c>
      <c r="Q77" s="100">
        <v>0</v>
      </c>
      <c r="R77" s="101">
        <v>0</v>
      </c>
      <c r="S77" s="100">
        <v>0</v>
      </c>
      <c r="T77" s="100">
        <v>0</v>
      </c>
      <c r="U77" s="100">
        <v>0</v>
      </c>
      <c r="V77" s="100">
        <v>0</v>
      </c>
      <c r="W77" s="86"/>
      <c r="X77" s="86"/>
      <c r="Y77" s="86"/>
      <c r="Z77" s="100">
        <v>0</v>
      </c>
      <c r="AA77" s="100">
        <v>0</v>
      </c>
      <c r="AB77" s="100">
        <v>0</v>
      </c>
      <c r="AC77" s="100">
        <v>0</v>
      </c>
      <c r="AD77" s="100">
        <v>0</v>
      </c>
      <c r="AE77" s="104">
        <v>0</v>
      </c>
      <c r="AF77" s="92">
        <f>SUM(B77:AE77)</f>
        <v>0</v>
      </c>
    </row>
    <row r="78" spans="1:32" ht="17.25" customHeight="1" thickBot="1">
      <c r="A78" s="74"/>
      <c r="B78" s="93" t="s">
        <v>50</v>
      </c>
      <c r="C78" s="93">
        <f>Tarievenblad!$E$10*'perceel 3Z'!C77*'perceel 3Z'!C75</f>
        <v>0</v>
      </c>
      <c r="D78" s="93">
        <f>Tarievenblad!$E$3*'perceel 3Z'!D77*'perceel 3Z'!D75</f>
        <v>0</v>
      </c>
      <c r="E78" s="93">
        <f>Tarievenblad!$E$4*'perceel 3Z'!E77*E75</f>
        <v>0</v>
      </c>
      <c r="F78" s="93">
        <f>Tarievenblad!$E$5*'perceel 3Z'!F77*F75</f>
        <v>0</v>
      </c>
      <c r="G78" s="93">
        <f>Tarievenblad!$E$6*'perceel 3Z'!G77*G75</f>
        <v>0</v>
      </c>
      <c r="H78" s="93">
        <f>Tarievenblad!$E$7*'perceel 3Z'!H77*H75</f>
        <v>0</v>
      </c>
      <c r="I78" s="93">
        <f>Tarievenblad!$E$8*'perceel 3Z'!I77*I75</f>
        <v>0</v>
      </c>
      <c r="J78" s="93">
        <f>Tarievenblad!$E$9*'perceel 3Z'!J77*J75</f>
        <v>0</v>
      </c>
      <c r="K78" s="93">
        <f>Tarievenblad!$E$12*'perceel 3Z'!K77</f>
        <v>0</v>
      </c>
      <c r="L78" s="93">
        <f>Tarievenblad!$E$13*'perceel 3Z'!L77*'perceel 3Z'!L75</f>
        <v>0</v>
      </c>
      <c r="M78" s="93"/>
      <c r="N78" s="93">
        <f>Tarievenblad!$E$18*'perceel 3Z'!N77*'perceel 3Z'!N75</f>
        <v>0</v>
      </c>
      <c r="O78" s="93">
        <f>Tarievenblad!$E$19*'perceel 3Z'!O77*'perceel 3Z'!O75</f>
        <v>0</v>
      </c>
      <c r="P78" s="93">
        <f>Tarievenblad!$E$15*'perceel 3Z'!P77*'perceel 3Z'!P75</f>
        <v>0</v>
      </c>
      <c r="Q78" s="75">
        <f>Tarievenblad!$E$16*'perceel 3Z'!Q77*Q75</f>
        <v>0</v>
      </c>
      <c r="R78" s="93">
        <f>Tarievenblad!$E$17*'perceel 3Z'!R77*R75</f>
        <v>0</v>
      </c>
      <c r="S78" s="93">
        <f>Tarievenblad!$E$20*'perceel 3Z'!S77*'perceel 3Z'!S75</f>
        <v>0</v>
      </c>
      <c r="T78" s="93">
        <f>Tarievenblad!$E$21*'perceel 3Z'!T77*'perceel 3Z'!T75</f>
        <v>0</v>
      </c>
      <c r="U78" s="93">
        <f>Tarievenblad!$E$22*'perceel 3Z'!U77*'perceel 3Z'!U75</f>
        <v>0</v>
      </c>
      <c r="V78" s="93">
        <f>Tarievenblad!$E$23*'perceel 3Z'!V77*'perceel 3Z'!V75</f>
        <v>0</v>
      </c>
      <c r="W78" s="93"/>
      <c r="X78" s="93"/>
      <c r="Y78" s="93"/>
      <c r="Z78" s="93">
        <f>Tarievenblad!$E$28*'perceel 3Z'!Z77</f>
        <v>0</v>
      </c>
      <c r="AA78" s="93">
        <f>Tarievenblad!$E$29*'perceel 3Z'!AA77</f>
        <v>0</v>
      </c>
      <c r="AB78" s="93">
        <f>Tarievenblad!$E$31*'perceel 3Z'!AB77</f>
        <v>0</v>
      </c>
      <c r="AC78" s="93">
        <f>Tarievenblad!$E$32*'perceel 3Z'!AC77</f>
        <v>0</v>
      </c>
      <c r="AD78" s="93">
        <f>Tarievenblad!$E$33*'perceel 3Z'!AD77</f>
        <v>0</v>
      </c>
      <c r="AE78" s="94">
        <f>Tarievenblad!$E$34*'perceel 3Z'!AE77</f>
        <v>0</v>
      </c>
      <c r="AF78" s="89">
        <f>SUM(B78:AE78)</f>
        <v>0</v>
      </c>
    </row>
  </sheetData>
  <sheetProtection algorithmName="SHA-512" hashValue="nnGWVn8r9CvM/h0A+YuzZBylzT1fRAzsVMDr7HP5YLyBVCQ+9K+ahD3X+keHo05hL17ZNIw9RlspH8BcJfcOww==" saltValue="ZJAWlwPFYo0k0MDp3jr6SQ==" spinCount="100000" sheet="1" objects="1" scenarios="1"/>
  <phoneticPr fontId="6" type="noConversion"/>
  <pageMargins left="0.7" right="0.7" top="0.75" bottom="0.75" header="0.3" footer="0.3"/>
  <pageSetup paperSize="8" scale="3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rcadis Document" ma:contentTypeID="0x010100B461F6A611BD4B3683134864140FA5460089627EA7150AF84D9006C87F3F40B50C" ma:contentTypeVersion="12" ma:contentTypeDescription=" " ma:contentTypeScope="" ma:versionID="a4c86f3ed6b5aa31c3c4eb7aa2d461c3">
  <xsd:schema xmlns:xsd="http://www.w3.org/2001/XMLSchema" xmlns:xs="http://www.w3.org/2001/XMLSchema" xmlns:p="http://schemas.microsoft.com/office/2006/metadata/properties" xmlns:ns2="b678f8a0-0278-4346-bdbc-aab98567635e" xmlns:ns3="89ab3f60-f0db-47df-a534-203506abbff4" targetNamespace="http://schemas.microsoft.com/office/2006/metadata/properties" ma:root="true" ma:fieldsID="4a9108ec0d3c4b35c829bf4ef0cc0329" ns2:_="" ns3:_="">
    <xsd:import namespace="b678f8a0-0278-4346-bdbc-aab98567635e"/>
    <xsd:import namespace="89ab3f60-f0db-47df-a534-203506abbff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9ab48ff457747d2978187f0c89531d3" minOccurs="0"/>
                <xsd:element ref="ns2:TaxCatchAll" minOccurs="0"/>
                <xsd:element ref="ns2:TaxCatchAllLabel" minOccurs="0"/>
                <xsd:element ref="ns2:PH_ApprovalStatus" minOccurs="0"/>
                <xsd:element ref="ns2:PH_ApprovalComment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8f8a0-0278-4346-bdbc-aab9856763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9ab48ff457747d2978187f0c89531d3" ma:index="11" nillable="true" ma:taxonomy="true" ma:internalName="m9ab48ff457747d2978187f0c89531d3" ma:taxonomyFieldName="PH_DocumentType" ma:displayName="Document type" ma:fieldId="{69ab48ff-4577-47d2-9781-87f0c89531d3}" ma:taxonomyMulti="true" ma:sspId="f35aeea7-e848-442f-a6c3-04e7a31ee3df" ma:termSetId="2be59371-a910-4df7-9b6b-b17e82a11a61" ma:anchorId="c38da1d8-d4e5-423a-8e02-92e13b7a269b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fc72514d-6d67-43c1-8047-0d4577e0c766}" ma:internalName="TaxCatchAll" ma:showField="CatchAllData" ma:web="b678f8a0-0278-4346-bdbc-aab98567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fc72514d-6d67-43c1-8047-0d4577e0c766}" ma:internalName="TaxCatchAllLabel" ma:readOnly="true" ma:showField="CatchAllDataLabel" ma:web="b678f8a0-0278-4346-bdbc-aab98567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H_ApprovalStatus" ma:index="15" nillable="true" ma:displayName="Approval Status" ma:default="Draft" ma:format="Dropdown" ma:hidden="true" ma:internalName="PH_ApprovalStatus" ma:readOnly="false">
      <xsd:simpleType>
        <xsd:restriction base="dms:Choice">
          <xsd:enumeration value="Draft"/>
          <xsd:enumeration value="Initializing"/>
          <xsd:enumeration value="Pending"/>
          <xsd:enumeration value="Pending Approval"/>
          <xsd:enumeration value="Pending Review"/>
          <xsd:enumeration value="Approved"/>
          <xsd:enumeration value="Rejected"/>
          <xsd:enumeration value="Review Approved"/>
          <xsd:enumeration value="Review Rejected"/>
          <xsd:enumeration value="Cancelled"/>
        </xsd:restriction>
      </xsd:simpleType>
    </xsd:element>
    <xsd:element name="PH_ApprovalComments" ma:index="17" nillable="true" ma:displayName="Approval Comments" ma:description="Approval Comments" ma:internalName="PH_ApprovalComment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b3f60-f0db-47df-a534-203506abb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678f8a0-0278-4346-bdbc-aab98567635e">2ZRPCKXPVDX4-1250191140-176</_dlc_DocId>
    <PH_ApprovalStatus xmlns="b678f8a0-0278-4346-bdbc-aab98567635e">Draft</PH_ApprovalStatus>
    <_dlc_DocIdUrl xmlns="b678f8a0-0278-4346-bdbc-aab98567635e">
      <Url>https://arcadiso365.sharepoint.com/teams/ch-103033913/_layouts/15/DocIdRedir.aspx?ID=2ZRPCKXPVDX4-1250191140-176</Url>
      <Description>2ZRPCKXPVDX4-1250191140-176</Description>
    </_dlc_DocIdUrl>
    <PH_ApprovalComments xmlns="b678f8a0-0278-4346-bdbc-aab98567635e" xsi:nil="true"/>
    <lcf76f155ced4ddcb4097134ff3c332f xmlns="89ab3f60-f0db-47df-a534-203506abbff4">
      <Terms xmlns="http://schemas.microsoft.com/office/infopath/2007/PartnerControls"/>
    </lcf76f155ced4ddcb4097134ff3c332f>
    <TaxCatchAll xmlns="b678f8a0-0278-4346-bdbc-aab98567635e" xsi:nil="true"/>
    <m9ab48ff457747d2978187f0c89531d3 xmlns="b678f8a0-0278-4346-bdbc-aab98567635e">
      <Terms xmlns="http://schemas.microsoft.com/office/infopath/2007/PartnerControls"/>
    </m9ab48ff457747d2978187f0c89531d3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88290B8-2202-462F-A6E2-B03F8183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78f8a0-0278-4346-bdbc-aab98567635e"/>
    <ds:schemaRef ds:uri="89ab3f60-f0db-47df-a534-203506abbf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6D4CC-66DA-4C49-8682-22C9338255DE}">
  <ds:schemaRefs>
    <ds:schemaRef ds:uri="http://schemas.microsoft.com/office/2006/metadata/properties"/>
    <ds:schemaRef ds:uri="http://schemas.microsoft.com/office/infopath/2007/PartnerControls"/>
    <ds:schemaRef ds:uri="b678f8a0-0278-4346-bdbc-aab98567635e"/>
    <ds:schemaRef ds:uri="89ab3f60-f0db-47df-a534-203506abbff4"/>
  </ds:schemaRefs>
</ds:datastoreItem>
</file>

<file path=customXml/itemProps3.xml><?xml version="1.0" encoding="utf-8"?>
<ds:datastoreItem xmlns:ds="http://schemas.openxmlformats.org/officeDocument/2006/customXml" ds:itemID="{9973BD10-9DED-4474-B0BD-4934D0B7FB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E887C7-568A-488E-8A35-4785EF8F2D3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Totalen 3Z</vt:lpstr>
      <vt:lpstr>Tarievenblad</vt:lpstr>
      <vt:lpstr>Armatureninvulblad</vt:lpstr>
      <vt:lpstr>perceel 3Z</vt:lpstr>
      <vt:lpstr>Armatureninvulblad!Afdrukbereik</vt:lpstr>
      <vt:lpstr>Tarievenblad!Afdrukbereik</vt:lpstr>
    </vt:vector>
  </TitlesOfParts>
  <Manager/>
  <Company>ARCADIS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der Linde</dc:creator>
  <cp:keywords/>
  <dc:description/>
  <cp:lastModifiedBy>Bosma, Paul (RWS CD)</cp:lastModifiedBy>
  <cp:revision/>
  <cp:lastPrinted>2025-02-20T07:07:12Z</cp:lastPrinted>
  <dcterms:created xsi:type="dcterms:W3CDTF">2002-01-31T07:58:54Z</dcterms:created>
  <dcterms:modified xsi:type="dcterms:W3CDTF">2025-06-17T15:22:27Z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0x010100B461F6A611BD4B3683134864140FA5460089627EA7150AF84D9006C87F3F40B50C</vt:lpwstr>
  </property>
  <property fmtid="{D5CDD505-2E9C-101B-9397-08002B2CF9AE}" pid="3" name="_dlc_DocIdItemGuid">
    <vt:lpwstr>c5bed486-5423-49dc-8513-07e8e079c58a</vt:lpwstr>
  </property>
  <property fmtid="{D5CDD505-2E9C-101B-9397-08002B2CF9AE}" pid="4" name="MediaServiceImageTags">
    <vt:lpwstr/>
  </property>
  <property fmtid="{D5CDD505-2E9C-101B-9397-08002B2CF9AE}" pid="5" name="PH_DocumentType">
    <vt:lpwstr/>
  </property>
</Properties>
</file>