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defaultThemeVersion="166925"/>
  <mc:AlternateContent xmlns:mc="http://schemas.openxmlformats.org/markup-compatibility/2006">
    <mc:Choice Requires="x15">
      <x15ac:absPath xmlns:x15ac="http://schemas.microsoft.com/office/spreadsheetml/2010/11/ac" url="https://keyquality275553.sharepoint.com/sites/Klanten/NL_Actief/Bonnefanten museum/CONSULTANCY/01. Aanbestedingen/2024 Bonnefanten EA Schoonmaak/10. Werkmap consultant/"/>
    </mc:Choice>
  </mc:AlternateContent>
  <xr:revisionPtr revIDLastSave="331" documentId="8_{CA23403D-72E6-4E24-A8C5-58D522F65728}" xr6:coauthVersionLast="47" xr6:coauthVersionMax="47" xr10:uidLastSave="{610B7058-4D05-4215-8869-674D3A5E6657}"/>
  <bookViews>
    <workbookView xWindow="-120" yWindow="-120" windowWidth="29040" windowHeight="15720" xr2:uid="{0C15AD36-B234-46CA-BFE4-96C9D24B8E16}"/>
  </bookViews>
  <sheets>
    <sheet name="Uitleg" sheetId="12" r:id="rId1"/>
    <sheet name="Totaalblad" sheetId="3" r:id="rId2"/>
    <sheet name="REGULIERE SCHOONMAAK" sheetId="1" r:id="rId3"/>
    <sheet name="REGIEOPDRACHTEN" sheetId="11" r:id="rId4"/>
  </sheets>
  <definedNames>
    <definedName name="_xlnm._FilterDatabase" localSheetId="2" hidden="1">'REGULIERE SCHOONMAAK'!$A$1:$N$129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9" i="1" l="1"/>
  <c r="M129" i="1"/>
  <c r="F129" i="1"/>
  <c r="N4" i="1" l="1"/>
  <c r="N5" i="1"/>
  <c r="N6" i="1"/>
  <c r="N9" i="1"/>
  <c r="N18" i="1"/>
  <c r="N20" i="1"/>
  <c r="N19" i="1"/>
  <c r="N21" i="1"/>
  <c r="N27" i="1"/>
  <c r="N28" i="1"/>
  <c r="N29" i="1"/>
  <c r="N30" i="1"/>
  <c r="N40" i="1"/>
  <c r="N77" i="1"/>
  <c r="N79" i="1"/>
  <c r="N120" i="1"/>
  <c r="M120" i="1"/>
  <c r="M79" i="1"/>
  <c r="M77" i="1"/>
  <c r="M40" i="1"/>
  <c r="M30" i="1"/>
  <c r="M29" i="1"/>
  <c r="M28" i="1"/>
  <c r="M27" i="1"/>
  <c r="M21" i="1"/>
  <c r="M20" i="1"/>
  <c r="M19" i="1"/>
  <c r="M18" i="1"/>
  <c r="B3" i="3" l="1"/>
  <c r="M91" i="1"/>
  <c r="N91" i="1" s="1"/>
  <c r="E62" i="11" l="1"/>
  <c r="E61" i="11"/>
  <c r="M128" i="1" l="1"/>
  <c r="M123" i="1"/>
  <c r="N123" i="1" s="1"/>
  <c r="M124" i="1"/>
  <c r="N124" i="1" s="1"/>
  <c r="M125" i="1"/>
  <c r="N125" i="1" s="1"/>
  <c r="M126" i="1"/>
  <c r="N126" i="1" s="1"/>
  <c r="M127" i="1"/>
  <c r="N127" i="1" s="1"/>
  <c r="M122" i="1"/>
  <c r="M3" i="1"/>
  <c r="N3" i="1" s="1"/>
  <c r="M4" i="1"/>
  <c r="M5" i="1"/>
  <c r="M6" i="1"/>
  <c r="M8" i="1"/>
  <c r="N8" i="1" s="1"/>
  <c r="M9" i="1"/>
  <c r="M10" i="1"/>
  <c r="N10" i="1" s="1"/>
  <c r="M13" i="1"/>
  <c r="N13" i="1" s="1"/>
  <c r="M14" i="1"/>
  <c r="N14" i="1" s="1"/>
  <c r="M17" i="1"/>
  <c r="N17" i="1" s="1"/>
  <c r="M25" i="1"/>
  <c r="N25" i="1" s="1"/>
  <c r="M26" i="1"/>
  <c r="N26" i="1" s="1"/>
  <c r="M31" i="1"/>
  <c r="N31" i="1" s="1"/>
  <c r="M32" i="1"/>
  <c r="N32" i="1" s="1"/>
  <c r="M33" i="1"/>
  <c r="N33" i="1" s="1"/>
  <c r="M34" i="1"/>
  <c r="N34" i="1" s="1"/>
  <c r="M35" i="1"/>
  <c r="N35" i="1" s="1"/>
  <c r="M36" i="1"/>
  <c r="N36" i="1" s="1"/>
  <c r="M37" i="1"/>
  <c r="N37" i="1" s="1"/>
  <c r="M38" i="1"/>
  <c r="N38" i="1" s="1"/>
  <c r="M39" i="1"/>
  <c r="N39" i="1" s="1"/>
  <c r="M42" i="1"/>
  <c r="N42" i="1" s="1"/>
  <c r="M43" i="1"/>
  <c r="N43" i="1" s="1"/>
  <c r="M44" i="1"/>
  <c r="N44" i="1" s="1"/>
  <c r="M45" i="1"/>
  <c r="N45" i="1" s="1"/>
  <c r="M46" i="1"/>
  <c r="N46" i="1" s="1"/>
  <c r="M47" i="1"/>
  <c r="N47" i="1" s="1"/>
  <c r="M48" i="1"/>
  <c r="N48" i="1" s="1"/>
  <c r="M49" i="1"/>
  <c r="N49" i="1" s="1"/>
  <c r="M50" i="1"/>
  <c r="N50" i="1" s="1"/>
  <c r="M51" i="1"/>
  <c r="N51" i="1" s="1"/>
  <c r="M52" i="1"/>
  <c r="N52" i="1" s="1"/>
  <c r="M53" i="1"/>
  <c r="N53" i="1" s="1"/>
  <c r="M54" i="1"/>
  <c r="N54" i="1" s="1"/>
  <c r="M55" i="1"/>
  <c r="N55" i="1" s="1"/>
  <c r="M56" i="1"/>
  <c r="N56" i="1" s="1"/>
  <c r="M57" i="1"/>
  <c r="N57" i="1" s="1"/>
  <c r="M58" i="1"/>
  <c r="N58" i="1" s="1"/>
  <c r="M59" i="1"/>
  <c r="N59" i="1" s="1"/>
  <c r="M60" i="1"/>
  <c r="N60" i="1" s="1"/>
  <c r="M61" i="1"/>
  <c r="N61" i="1" s="1"/>
  <c r="M62" i="1"/>
  <c r="N62" i="1" s="1"/>
  <c r="M65" i="1"/>
  <c r="N65" i="1" s="1"/>
  <c r="M66" i="1"/>
  <c r="N66" i="1" s="1"/>
  <c r="M67" i="1"/>
  <c r="N67" i="1" s="1"/>
  <c r="M68" i="1"/>
  <c r="N68" i="1" s="1"/>
  <c r="M69" i="1"/>
  <c r="N69" i="1" s="1"/>
  <c r="M70" i="1"/>
  <c r="N70" i="1" s="1"/>
  <c r="M71" i="1"/>
  <c r="N71" i="1" s="1"/>
  <c r="M72" i="1"/>
  <c r="N72" i="1" s="1"/>
  <c r="M73" i="1"/>
  <c r="N73" i="1" s="1"/>
  <c r="M74" i="1"/>
  <c r="N74" i="1" s="1"/>
  <c r="M75" i="1"/>
  <c r="N75" i="1" s="1"/>
  <c r="M76" i="1"/>
  <c r="N76" i="1" s="1"/>
  <c r="M80" i="1"/>
  <c r="N80" i="1" s="1"/>
  <c r="M81" i="1"/>
  <c r="N81" i="1" s="1"/>
  <c r="M82" i="1"/>
  <c r="N82" i="1" s="1"/>
  <c r="M83" i="1"/>
  <c r="N83" i="1" s="1"/>
  <c r="M84" i="1"/>
  <c r="N84" i="1" s="1"/>
  <c r="M85" i="1"/>
  <c r="N85" i="1" s="1"/>
  <c r="M86" i="1"/>
  <c r="N86" i="1" s="1"/>
  <c r="M87" i="1"/>
  <c r="N87" i="1" s="1"/>
  <c r="M88" i="1"/>
  <c r="N88" i="1" s="1"/>
  <c r="M89" i="1"/>
  <c r="N89" i="1" s="1"/>
  <c r="M90" i="1"/>
  <c r="N90" i="1" s="1"/>
  <c r="M92" i="1"/>
  <c r="N92" i="1" s="1"/>
  <c r="M93" i="1"/>
  <c r="N93" i="1" s="1"/>
  <c r="M94" i="1"/>
  <c r="N94" i="1" s="1"/>
  <c r="M95" i="1"/>
  <c r="N95" i="1" s="1"/>
  <c r="M96" i="1"/>
  <c r="N96" i="1" s="1"/>
  <c r="M97" i="1"/>
  <c r="N97" i="1" s="1"/>
  <c r="M98" i="1"/>
  <c r="N98" i="1" s="1"/>
  <c r="M99" i="1"/>
  <c r="N99" i="1" s="1"/>
  <c r="M100" i="1"/>
  <c r="N100" i="1" s="1"/>
  <c r="M101" i="1"/>
  <c r="N101" i="1" s="1"/>
  <c r="M102" i="1"/>
  <c r="N102" i="1" s="1"/>
  <c r="M103" i="1"/>
  <c r="N103" i="1" s="1"/>
  <c r="M104" i="1"/>
  <c r="N104" i="1" s="1"/>
  <c r="M105" i="1"/>
  <c r="N105" i="1" s="1"/>
  <c r="M106" i="1"/>
  <c r="N106" i="1" s="1"/>
  <c r="M107" i="1"/>
  <c r="N107" i="1" s="1"/>
  <c r="M108" i="1"/>
  <c r="N108" i="1" s="1"/>
  <c r="M109" i="1"/>
  <c r="N109" i="1" s="1"/>
  <c r="M110" i="1"/>
  <c r="N110" i="1" s="1"/>
  <c r="M111" i="1"/>
  <c r="N111" i="1" s="1"/>
  <c r="M112" i="1"/>
  <c r="N112" i="1" s="1"/>
  <c r="M113" i="1"/>
  <c r="N113" i="1" s="1"/>
  <c r="M114" i="1"/>
  <c r="N114" i="1" s="1"/>
  <c r="M115" i="1"/>
  <c r="N115" i="1" s="1"/>
  <c r="M116" i="1"/>
  <c r="N116" i="1" s="1"/>
  <c r="M117" i="1"/>
  <c r="N117" i="1" s="1"/>
  <c r="M118" i="1"/>
  <c r="N118" i="1" s="1"/>
  <c r="M119" i="1"/>
  <c r="N119" i="1" s="1"/>
  <c r="M2" i="1"/>
  <c r="N2" i="1" l="1"/>
  <c r="E3" i="3" s="1"/>
  <c r="F3" i="3" s="1"/>
  <c r="C3" i="3"/>
  <c r="D3" i="3" s="1"/>
  <c r="N128" i="1"/>
  <c r="N122" i="1"/>
  <c r="G77" i="11" l="1"/>
  <c r="E74" i="11"/>
  <c r="E73" i="11"/>
  <c r="E72" i="11"/>
  <c r="E70" i="11"/>
  <c r="E69" i="11"/>
  <c r="E68" i="11"/>
  <c r="E67" i="11"/>
  <c r="E66" i="11"/>
  <c r="E65" i="11"/>
  <c r="E60" i="11"/>
  <c r="E59" i="11"/>
  <c r="E58" i="11"/>
  <c r="E57" i="11"/>
  <c r="E56" i="11"/>
  <c r="E52" i="11"/>
  <c r="E51" i="11"/>
  <c r="E50" i="11"/>
  <c r="E49" i="11"/>
  <c r="E45" i="11"/>
  <c r="E44" i="11"/>
  <c r="E40" i="11"/>
  <c r="E38" i="11"/>
  <c r="E37" i="11"/>
  <c r="E36" i="11"/>
  <c r="E35" i="11"/>
  <c r="E34" i="11"/>
  <c r="E30" i="11"/>
  <c r="E28" i="11"/>
  <c r="E24" i="11"/>
  <c r="E23" i="11"/>
  <c r="E25" i="11" s="1"/>
  <c r="E19" i="11"/>
  <c r="E18" i="11"/>
  <c r="E17" i="11"/>
  <c r="E16" i="11"/>
  <c r="E15" i="11"/>
  <c r="E14" i="11"/>
  <c r="E13" i="11"/>
  <c r="E12" i="11"/>
  <c r="E11" i="11"/>
  <c r="E10" i="11"/>
  <c r="E9" i="11"/>
  <c r="E8" i="11"/>
  <c r="E7" i="11"/>
  <c r="E6" i="11"/>
  <c r="E5" i="11"/>
  <c r="E4" i="11"/>
  <c r="E46" i="11" l="1"/>
  <c r="E20" i="11"/>
  <c r="E31" i="11"/>
  <c r="E41" i="11"/>
  <c r="E53" i="11"/>
  <c r="E75" i="11"/>
</calcChain>
</file>

<file path=xl/sharedStrings.xml><?xml version="1.0" encoding="utf-8"?>
<sst xmlns="http://schemas.openxmlformats.org/spreadsheetml/2006/main" count="933" uniqueCount="302">
  <si>
    <t>Bijlage Prijzenblad</t>
  </si>
  <si>
    <t>Uitleg bij het invullen van het prijzenblad</t>
  </si>
  <si>
    <t xml:space="preserve">Alle kosten dienen te worden opgegeven exclusief BTW.                                                                                                                      </t>
  </si>
  <si>
    <t xml:space="preserve">De door inschrijver aangeboden tarieven zijn ‘all-in’, dat wil zeggen dat er dient te worden uitgegaan van een integraal calculatie-uurtarief voor de schoonmaak en glasbewassing waarin alle kosten, waaronder de kosten voor direct toezicht, administratieve werkzaamheden, suppletiekosten, investeringskosten, vervoerskosten, (duurzame) machines en overige additionele kosten zijn inbegrepen. </t>
  </si>
  <si>
    <t xml:space="preserve">Eenmalige bonussen of vergoedingen, worden niet in de beoordeling meegenomen.
</t>
  </si>
  <si>
    <t>Tabblad Totaalblad</t>
  </si>
  <si>
    <t>Regieopdrachten</t>
  </si>
  <si>
    <t>Gebouw</t>
  </si>
  <si>
    <t>Oppervlakte</t>
  </si>
  <si>
    <t>Uren per jaar</t>
  </si>
  <si>
    <t>Kosten per jaar</t>
  </si>
  <si>
    <t>Totaal:</t>
  </si>
  <si>
    <t>Etage</t>
  </si>
  <si>
    <t>Ruimtenummer</t>
  </si>
  <si>
    <t>Ruimte-omschrijving</t>
  </si>
  <si>
    <t>Vloerafwerking</t>
  </si>
  <si>
    <t>Uurtarief</t>
  </si>
  <si>
    <t>Frequentie</t>
  </si>
  <si>
    <t>Prestatienorm</t>
  </si>
  <si>
    <t>Tegel</t>
  </si>
  <si>
    <t>Entree</t>
  </si>
  <si>
    <t>Lift</t>
  </si>
  <si>
    <t>Trap</t>
  </si>
  <si>
    <t>Gang</t>
  </si>
  <si>
    <t>Hout</t>
  </si>
  <si>
    <t>Verkeersruimte</t>
  </si>
  <si>
    <t>Kantine</t>
  </si>
  <si>
    <t>NIO</t>
  </si>
  <si>
    <t>Linoleum</t>
  </si>
  <si>
    <t>Beton</t>
  </si>
  <si>
    <t>Begane grond</t>
  </si>
  <si>
    <t>Sanitair</t>
  </si>
  <si>
    <t>Bureaukamers</t>
  </si>
  <si>
    <t>Repro</t>
  </si>
  <si>
    <t>1e verdieping</t>
  </si>
  <si>
    <t xml:space="preserve">Regie werkzaamheden worden op afroep aangevraagd. </t>
  </si>
  <si>
    <t>Werkzaamheden dienen exclusief BTW als volgt te worden afgeprijsd: Prijs per stuk of prijs per m2 in de betreffende staffel.</t>
  </si>
  <si>
    <t>A. VLOERONDERHOUD</t>
  </si>
  <si>
    <t xml:space="preserve">tot 100 m2 </t>
  </si>
  <si>
    <t>100 - 500 m2</t>
  </si>
  <si>
    <t>Vanaf 500 m2</t>
  </si>
  <si>
    <t>Totaal excl. Btw</t>
  </si>
  <si>
    <t>Diepreinigen (sproeiextractie) van tapijt</t>
  </si>
  <si>
    <t>Dieptereiningen (shamponeren) van tapijt</t>
  </si>
  <si>
    <t>Spotclean tapijt (vlekverwijderen en kauwgom)</t>
  </si>
  <si>
    <t>Stofzuigen harde vloeren</t>
  </si>
  <si>
    <t xml:space="preserve">Moppen van harde vloeren </t>
  </si>
  <si>
    <t xml:space="preserve">Schrobben van harde vloeren </t>
  </si>
  <si>
    <t>Opwrijven van harde vloeren</t>
  </si>
  <si>
    <t>Sprayen en opwrijven van linoleum</t>
  </si>
  <si>
    <t>Conserveren (topcoaten) van linoleum</t>
  </si>
  <si>
    <t>Conserveren (recoaten) van llnoleum</t>
  </si>
  <si>
    <t>Vegen buitenbestrating ruw steen/beton</t>
  </si>
  <si>
    <t>Hogedrukreiniging vloeren buitenterrein (steen/beton)</t>
  </si>
  <si>
    <t>Hogedrukreiniging wanden buitenterrein (steen/beton)</t>
  </si>
  <si>
    <t>Entree/ Buitenterrein onkruid verwijderen</t>
  </si>
  <si>
    <t>Entree/ Buitenterrein vegen en zwerfvuil verwijderen</t>
  </si>
  <si>
    <t xml:space="preserve">Entree / Buitenterrein kauwgom verwijderen </t>
  </si>
  <si>
    <t xml:space="preserve">TOTAAL ONDERDEEL A </t>
  </si>
  <si>
    <t>maximale score:</t>
  </si>
  <si>
    <t>B. BINNENZONWERING</t>
  </si>
  <si>
    <t>Totaal excl. btw</t>
  </si>
  <si>
    <t>Reinigen van horizontale lamellen</t>
  </si>
  <si>
    <t>Reinigen van verticale lamellen</t>
  </si>
  <si>
    <t>TOTAAL ONDERDEEL B</t>
  </si>
  <si>
    <t>C. PLAFONDREINIGING</t>
  </si>
  <si>
    <t>Spinragverwijderen plafond, overkappingen en wanden</t>
  </si>
  <si>
    <t>PLAFONDREINIGING OVERIG</t>
  </si>
  <si>
    <t>tot 10 Stuks</t>
  </si>
  <si>
    <t xml:space="preserve">10 - 50 stuks </t>
  </si>
  <si>
    <t>vanaf 50 stuks</t>
  </si>
  <si>
    <t xml:space="preserve">Luchtroosters buitenzijde reinigen </t>
  </si>
  <si>
    <t>TOTAAL ONDERDEEL C</t>
  </si>
  <si>
    <t xml:space="preserve">D. GEVELREINIGING </t>
  </si>
  <si>
    <t>Reiniging beplating</t>
  </si>
  <si>
    <t>Reinigen Steen</t>
  </si>
  <si>
    <t>Reinigen separatieglas (enkelzijdig)</t>
  </si>
  <si>
    <t>Reinigen gevelglas buitenzijde (enkelzijdig)</t>
  </si>
  <si>
    <t>Reinigen gevelglas binnenzijde (enkelzijdig)</t>
  </si>
  <si>
    <t>GEVELREINIGING OVERIG</t>
  </si>
  <si>
    <t>tot 10 m2</t>
  </si>
  <si>
    <t>10 - 50 m2</t>
  </si>
  <si>
    <t xml:space="preserve">vanaf 100 m2 </t>
  </si>
  <si>
    <t>Prijs per m2 graffiti verwijderen</t>
  </si>
  <si>
    <t>TOTAAL ONDERDEEL D</t>
  </si>
  <si>
    <t>E. BOUW / OPLEVERING</t>
  </si>
  <si>
    <t>Bouwschoonmaak: Geheel reinigen binnenruimten en glas na (ver)bouw(ing)</t>
  </si>
  <si>
    <t>Oplevering schoonmaak: Geheel reinigen binnenruimten en glas na inrichting</t>
  </si>
  <si>
    <t>TOTAAL ONDERDEEL E</t>
  </si>
  <si>
    <t>F. REGIETARIEVEN</t>
  </si>
  <si>
    <t>Door de week 06:00-21:30 u.</t>
  </si>
  <si>
    <t>Door de week 21:30-06:00 u.</t>
  </si>
  <si>
    <t>Vrijdag 21.30- maandag 6.00 u.</t>
  </si>
  <si>
    <t>Schoonmaakkracht</t>
  </si>
  <si>
    <t xml:space="preserve">Specialistisch </t>
  </si>
  <si>
    <t>Objectleiding</t>
  </si>
  <si>
    <t>Servicewerkzaamheden (servies, gastvrouw, ontvangst)</t>
  </si>
  <si>
    <t>TOTAAL ONDERDEEL F</t>
  </si>
  <si>
    <t xml:space="preserve">G. INTERIEUR </t>
  </si>
  <si>
    <t>Tot 100 stuks</t>
  </si>
  <si>
    <t>100 - 200 stuks</t>
  </si>
  <si>
    <t>vanaf 200 stuks</t>
  </si>
  <si>
    <t>Reinigen stoelen (stoffen bekleding)</t>
  </si>
  <si>
    <t>Reinigen stoelen (o.a. hout, kunststof, leer)</t>
  </si>
  <si>
    <t>Reinigen banken (stoffen bekleding)</t>
  </si>
  <si>
    <t>Reinigen banken (o.a. hout, kunststof, leer)</t>
  </si>
  <si>
    <t xml:space="preserve">Reinigen lichtarmaturen </t>
  </si>
  <si>
    <t>TOTAAL ONDERDEEL G</t>
  </si>
  <si>
    <t>H. SANITAIR, KEUKEN EN DIVERSEN</t>
  </si>
  <si>
    <t>tot 3 Stuks</t>
  </si>
  <si>
    <t xml:space="preserve">3-5 stuks </t>
  </si>
  <si>
    <t>vanaf 5 stuks</t>
  </si>
  <si>
    <t>Koelkast geheel reinigen (binnenzijde en buitenzijde)</t>
  </si>
  <si>
    <t>Magnetron geheel reinigen</t>
  </si>
  <si>
    <t>Vaatwasser reinigen (binnenzijde en buitenzijde)</t>
  </si>
  <si>
    <t xml:space="preserve">Vaatwasser in-uitruimen </t>
  </si>
  <si>
    <t>Koffieapparaat/machine buitenzijde reinigen</t>
  </si>
  <si>
    <t xml:space="preserve">Vuilnisbakken buiten ledigen </t>
  </si>
  <si>
    <t>10  - 50 m2</t>
  </si>
  <si>
    <t>Extra toiletronde</t>
  </si>
  <si>
    <t xml:space="preserve">Geheel reinigen van afwasbare wanden </t>
  </si>
  <si>
    <t>Reinigen binnenzijde keukenkasten</t>
  </si>
  <si>
    <t>TOTAAL ONDERDEEL H</t>
  </si>
  <si>
    <t xml:space="preserve">TOTAAL TE SCOREN PUNTEN ALLE ONDERDELEN: </t>
  </si>
  <si>
    <t>TOELICHTING</t>
  </si>
  <si>
    <t>De inschrijver dient de prijzen per onderdeel helemaal in te vullen. Per onderdeel (alle prijzen per onderdeel worden bij elkaar opgeteld) is er een maximaal aantal te behalen punten te scoren (zie kolom G). Het maximaal aantal punten wordt toegekend aan de inschrijver met de laagste prijs op dat onderdeel. De andere inschrijvers krijgen punten toegekend in de verhouding van hun prijs ten opzichte van de laagste prijs op dat onderdeel. De formule die (per onderdeel) gehanteerd wordt is de volgende:</t>
  </si>
  <si>
    <t>(Laagste prijs/prijs inschrijver) x maximaal haalbare aantal punten (2,4,6,8)</t>
  </si>
  <si>
    <t>De punten voor alle onderdelen worden bij elkaar opgeteld. De inschrijver met de meeste punten voor alle onderdelen ontvangt hiervoor het maximaal aantal te behalen punten voor de regiewerkzaamheden zoals vermeld in het aanbestedingsdocument. De andere inschrijvers krijgen punten toegekend in de verhouding van hun aantal punten ten opzichte van het aantal punten van de inschrijver die de meeste punten op alle onderdelen in totaal heeft gescoord. De formule die gehanteerd wordt is de volgende:</t>
  </si>
  <si>
    <t>(Aantal punten inschrijver/aantal punten inschrijver met de meeste punten) x maximaal haalbare aantal punten.</t>
  </si>
  <si>
    <t>Uren per maand</t>
  </si>
  <si>
    <t>Kosten per maand</t>
  </si>
  <si>
    <t>Opmerkingen</t>
  </si>
  <si>
    <t>0.10</t>
  </si>
  <si>
    <t>0.11</t>
  </si>
  <si>
    <t>0.12</t>
  </si>
  <si>
    <t>0.14</t>
  </si>
  <si>
    <t>0.18</t>
  </si>
  <si>
    <t>0.19</t>
  </si>
  <si>
    <t>0.20</t>
  </si>
  <si>
    <t>0.21</t>
  </si>
  <si>
    <t>0.22</t>
  </si>
  <si>
    <t>0.23</t>
  </si>
  <si>
    <t>0.25</t>
  </si>
  <si>
    <t>0.26</t>
  </si>
  <si>
    <t>Werkprogramma</t>
  </si>
  <si>
    <t>Reinigen plafondeilanden met armaturen en roosters</t>
  </si>
  <si>
    <t>Bonnefantenmuseum</t>
  </si>
  <si>
    <t>-1.05</t>
  </si>
  <si>
    <t>-1.14</t>
  </si>
  <si>
    <t>Gangen</t>
  </si>
  <si>
    <t>0.01a</t>
  </si>
  <si>
    <t>Buitenentree</t>
  </si>
  <si>
    <t>0.01</t>
  </si>
  <si>
    <t>0.02</t>
  </si>
  <si>
    <t>0.03</t>
  </si>
  <si>
    <t>0.04</t>
  </si>
  <si>
    <t>Noodtrappenhuis</t>
  </si>
  <si>
    <t>0.05</t>
  </si>
  <si>
    <t>Entreehal</t>
  </si>
  <si>
    <t>0.06</t>
  </si>
  <si>
    <t>Auditorium</t>
  </si>
  <si>
    <t>0.07</t>
  </si>
  <si>
    <t>Goederenlift</t>
  </si>
  <si>
    <t>0.08</t>
  </si>
  <si>
    <t>Kunstuitleen</t>
  </si>
  <si>
    <t>0.09</t>
  </si>
  <si>
    <t>Laad- en losplaats</t>
  </si>
  <si>
    <t>0.15a</t>
  </si>
  <si>
    <t>Garderobe links</t>
  </si>
  <si>
    <t>0.15b</t>
  </si>
  <si>
    <t>Garderobe rechts</t>
  </si>
  <si>
    <t>0.16a</t>
  </si>
  <si>
    <t>0.16b</t>
  </si>
  <si>
    <t>Restaurant</t>
  </si>
  <si>
    <t>Toren restaurant</t>
  </si>
  <si>
    <t>Winkel</t>
  </si>
  <si>
    <t>0.24</t>
  </si>
  <si>
    <t>0.27</t>
  </si>
  <si>
    <t>Vergader-belcel</t>
  </si>
  <si>
    <t>0.28</t>
  </si>
  <si>
    <t>0.29</t>
  </si>
  <si>
    <t>Vergaderkamer</t>
  </si>
  <si>
    <t>0.30</t>
  </si>
  <si>
    <t>Security-CMK</t>
  </si>
  <si>
    <t>0.31</t>
  </si>
  <si>
    <t>0.32</t>
  </si>
  <si>
    <t>Directiekantoor</t>
  </si>
  <si>
    <t>0.33</t>
  </si>
  <si>
    <t>0.34</t>
  </si>
  <si>
    <t>Kantoortuin</t>
  </si>
  <si>
    <t>0.50</t>
  </si>
  <si>
    <t>Trap centraal</t>
  </si>
  <si>
    <t>1.01</t>
  </si>
  <si>
    <t>1.02</t>
  </si>
  <si>
    <t>1.03</t>
  </si>
  <si>
    <t>1.04</t>
  </si>
  <si>
    <t>Toonzaal</t>
  </si>
  <si>
    <t>1.05</t>
  </si>
  <si>
    <t>1.06</t>
  </si>
  <si>
    <t>1.07</t>
  </si>
  <si>
    <t>1.08</t>
  </si>
  <si>
    <t>1.09</t>
  </si>
  <si>
    <t>1.10</t>
  </si>
  <si>
    <t>1.11</t>
  </si>
  <si>
    <t>1.12</t>
  </si>
  <si>
    <t>1.13</t>
  </si>
  <si>
    <t>1.14</t>
  </si>
  <si>
    <t>1.15</t>
  </si>
  <si>
    <t>1.16</t>
  </si>
  <si>
    <t>1.17</t>
  </si>
  <si>
    <t>1.18</t>
  </si>
  <si>
    <t>1.19</t>
  </si>
  <si>
    <t>1.20</t>
  </si>
  <si>
    <t>1.21</t>
  </si>
  <si>
    <t>1.22</t>
  </si>
  <si>
    <t>1.23</t>
  </si>
  <si>
    <t>1.24</t>
  </si>
  <si>
    <t>SRAL</t>
  </si>
  <si>
    <t>1.25</t>
  </si>
  <si>
    <t>1.26</t>
  </si>
  <si>
    <t>Zilverkamer</t>
  </si>
  <si>
    <t>1.27</t>
  </si>
  <si>
    <t>1.28</t>
  </si>
  <si>
    <t>1.29</t>
  </si>
  <si>
    <t>1.30</t>
  </si>
  <si>
    <t>1.31</t>
  </si>
  <si>
    <t>1.32</t>
  </si>
  <si>
    <t>1.33</t>
  </si>
  <si>
    <t>1.34</t>
  </si>
  <si>
    <t>1.35</t>
  </si>
  <si>
    <t>1.36</t>
  </si>
  <si>
    <t>1.37</t>
  </si>
  <si>
    <t>2.01</t>
  </si>
  <si>
    <t>2.02</t>
  </si>
  <si>
    <t>2.03</t>
  </si>
  <si>
    <t>2.04</t>
  </si>
  <si>
    <t>2.05</t>
  </si>
  <si>
    <t>2.06</t>
  </si>
  <si>
    <t>2.07</t>
  </si>
  <si>
    <t>2.08</t>
  </si>
  <si>
    <t>2.09</t>
  </si>
  <si>
    <t>2.10</t>
  </si>
  <si>
    <t>2.11</t>
  </si>
  <si>
    <t>2.12</t>
  </si>
  <si>
    <t>2.13</t>
  </si>
  <si>
    <t>2.14</t>
  </si>
  <si>
    <t>2.15</t>
  </si>
  <si>
    <t>2.16</t>
  </si>
  <si>
    <t>2.17</t>
  </si>
  <si>
    <t>2.18</t>
  </si>
  <si>
    <t>2.19</t>
  </si>
  <si>
    <t>2.20</t>
  </si>
  <si>
    <t>2.21</t>
  </si>
  <si>
    <t>2.22</t>
  </si>
  <si>
    <t>Bordes</t>
  </si>
  <si>
    <t>2.23</t>
  </si>
  <si>
    <t>2.24</t>
  </si>
  <si>
    <t>2.25</t>
  </si>
  <si>
    <t>2.26</t>
  </si>
  <si>
    <t>2.27</t>
  </si>
  <si>
    <t>2.28</t>
  </si>
  <si>
    <t>2.29</t>
  </si>
  <si>
    <t>2.30</t>
  </si>
  <si>
    <t>2.31</t>
  </si>
  <si>
    <t>2.32</t>
  </si>
  <si>
    <t>2.33</t>
  </si>
  <si>
    <t>2.34</t>
  </si>
  <si>
    <t>2.35</t>
  </si>
  <si>
    <t>2.36</t>
  </si>
  <si>
    <t>2.37</t>
  </si>
  <si>
    <t>2.38</t>
  </si>
  <si>
    <t>2.39</t>
  </si>
  <si>
    <t>2.40</t>
  </si>
  <si>
    <t>2.41</t>
  </si>
  <si>
    <t>2.42</t>
  </si>
  <si>
    <t>2.43</t>
  </si>
  <si>
    <t>3.01</t>
  </si>
  <si>
    <t>3.02</t>
  </si>
  <si>
    <t>3.03</t>
  </si>
  <si>
    <t>3.04</t>
  </si>
  <si>
    <t>3.05</t>
  </si>
  <si>
    <t>3.06</t>
  </si>
  <si>
    <t>3.07</t>
  </si>
  <si>
    <t>3.08</t>
  </si>
  <si>
    <t>3.09</t>
  </si>
  <si>
    <t>Souterrain</t>
  </si>
  <si>
    <t>2e verdieping</t>
  </si>
  <si>
    <t>3e verdieping</t>
  </si>
  <si>
    <t>Mat</t>
  </si>
  <si>
    <t>Staal</t>
  </si>
  <si>
    <t>Gietbeton</t>
  </si>
  <si>
    <t>Vloerbedekking</t>
  </si>
  <si>
    <t>Droogloopmat</t>
  </si>
  <si>
    <t>Toonzalen</t>
  </si>
  <si>
    <t>Kaartverkoop</t>
  </si>
  <si>
    <t>Security</t>
  </si>
  <si>
    <t>Reguliere schoonmaak</t>
  </si>
  <si>
    <t>Uurtarief za/zo</t>
  </si>
  <si>
    <t>Frequentie za/zo</t>
  </si>
  <si>
    <t>Deze kosten in dit tabblad vormen samen de totale jaarprijs schoonmaak exclusief BTW. Op dit tabblad hoeft de inschrijver niks in te vullen, de totalen worden automatisch berekend.</t>
  </si>
  <si>
    <t xml:space="preserve">In tabblad "REGIEOPDRACHTEN" dient de inschrijver in de kolommen B, C en D de prijs in te vullen voor de gevraagde werkzaamheden als beschreven in kolom A. Kolom E telt de totalen per onderdeel samen. De inschrijver met de laagste prijs per onderdeel ontvangt de maximale punten (kolom G) voor dit onderdeel. De inschrijver met de meeste punten voor alle onderdelen ontvangt het volledige aantal punten voor regiewerkzaamheden (2). De andere inschrijvers krijgen punten toegekend in de verhouding van hun aantal punten ten opzichte van het aantal punten van de inschrijver die de meeste punten op alle onderdelen in totaal heeft gescoord. </t>
  </si>
  <si>
    <t>In het tabblad "REGULIERE SCHOONMAAK" zijn alle ruimtes van het Bonnefantenmuseum opgenomen. In kolom F worden de vierkante meters weergegeven van de ruimten die in onderhoud zijn bij de opdrachtnemer. Kolom E geeft het werkprogramma weer welke in de betreffende ruimte van toepassing is. Kolom I geeft aan in welke frequentie de ruimte dient te worden schoongemaakt. De inschrijver dient in kolom J de prestatienorm in te vullen. De totale kosten voor de schoonmaak wordt berekend door de vermenigvuldiging van de gecalculeerde productie-uren op jaarbasis (kolom M) met het opgegeven uurtarief (kolom H &amp; K). De prestatienorm dient te zijn gebaseerd op het reguliere onderhoud zoals beschreven in het werkprogramma en periodieke werkzaamheden. Er zijn bepaalde ruimtes waar weekendwerk benodigd is, inschrijver kan hiervoor in kolom K het uurtarief voor het weekend invoeren.
De ruimtes met frequentie 4 worden uitgevraagd op afroep en worden ook pas gefactureerd na uitvoer. Het bedrag voor deze schoonmaak wordt dan ook niet meegenomen in het vaste maandbedrag. Inschrijver dient zich wel te houden aan de geoffreerde prijzen en deze dienen in lijn te zijn met de rest van de offerte.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</si>
</sst>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000"/>
  </numFmts>
  <fonts count="28" x14ac:knownFonts="1">
    <font>
      <sz val="10"/>
      <color theme="1"/>
      <name val="Verdana"/>
      <family val="2"/>
    </font>
    <font>
      <sz val="10"/>
      <color theme="1"/>
      <name val="Verdana"/>
      <family val="2"/>
    </font>
    <font>
      <b/>
      <sz val="10"/>
      <color theme="1"/>
      <name val="Verdana"/>
      <family val="2"/>
    </font>
    <font>
      <sz val="10"/>
      <name val="Arial"/>
      <family val="2"/>
    </font>
    <font>
      <b/>
      <sz val="10"/>
      <color indexed="9"/>
      <name val="Verdana"/>
      <family val="2"/>
    </font>
    <font>
      <b/>
      <sz val="10"/>
      <name val="Verdana"/>
      <family val="2"/>
    </font>
    <font>
      <sz val="10"/>
      <name val="Verdana"/>
      <family val="2"/>
    </font>
    <font>
      <sz val="11"/>
      <color theme="1"/>
      <name val="Calibri"/>
      <family val="2"/>
      <scheme val="minor"/>
    </font>
    <font>
      <sz val="8"/>
      <name val="Verdana"/>
      <family val="2"/>
    </font>
    <font>
      <sz val="9"/>
      <color theme="1"/>
      <name val="Verdana"/>
      <family val="2"/>
    </font>
    <font>
      <sz val="11"/>
      <color theme="1"/>
      <name val="Verdana"/>
      <family val="2"/>
    </font>
    <font>
      <sz val="11"/>
      <color theme="1"/>
      <name val="Trebuchet MS"/>
      <family val="2"/>
    </font>
    <font>
      <b/>
      <sz val="9"/>
      <color theme="0"/>
      <name val="Verdana"/>
      <family val="2"/>
    </font>
    <font>
      <b/>
      <sz val="9"/>
      <color indexed="9"/>
      <name val="Verdana"/>
      <family val="2"/>
    </font>
    <font>
      <sz val="9"/>
      <name val="Verdana"/>
      <family val="2"/>
    </font>
    <font>
      <sz val="9"/>
      <color indexed="8"/>
      <name val="Verdana"/>
      <family val="2"/>
    </font>
    <font>
      <b/>
      <sz val="9"/>
      <name val="Verdana"/>
      <family val="2"/>
    </font>
    <font>
      <b/>
      <sz val="9"/>
      <color theme="1"/>
      <name val="Verdana"/>
      <family val="2"/>
    </font>
    <font>
      <sz val="10"/>
      <name val="Trebuchet MS"/>
      <family val="2"/>
    </font>
    <font>
      <sz val="8"/>
      <color theme="1"/>
      <name val="Verdana"/>
      <family val="2"/>
    </font>
    <font>
      <b/>
      <sz val="12"/>
      <color theme="3"/>
      <name val="Verdana"/>
      <family val="2"/>
    </font>
    <font>
      <b/>
      <i/>
      <sz val="11"/>
      <color theme="3"/>
      <name val="Verdana"/>
      <family val="2"/>
    </font>
    <font>
      <b/>
      <sz val="11"/>
      <color theme="0"/>
      <name val="Verdana"/>
      <family val="2"/>
    </font>
    <font>
      <sz val="11"/>
      <color rgb="FF000000"/>
      <name val="Verdana"/>
      <family val="2"/>
    </font>
    <font>
      <sz val="11"/>
      <name val="Verdana"/>
      <family val="2"/>
    </font>
    <font>
      <sz val="10"/>
      <name val="Arial"/>
      <family val="2"/>
    </font>
    <font>
      <sz val="10"/>
      <color indexed="0"/>
      <name val="Verdana"/>
      <family val="2"/>
    </font>
    <font>
      <b/>
      <sz val="10"/>
      <color rgb="FFFF0000"/>
      <name val="Verdana"/>
      <family val="2"/>
    </font>
  </fonts>
  <fills count="12">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00"/>
        <bgColor indexed="64"/>
      </patternFill>
    </fill>
    <fill>
      <patternFill patternType="solid">
        <fgColor rgb="FF1F497D"/>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FF0000"/>
        <bgColor indexed="64"/>
      </patternFill>
    </fill>
    <fill>
      <patternFill patternType="solid">
        <fgColor rgb="FFDDEBF7"/>
        <bgColor rgb="FF000000"/>
      </patternFill>
    </fill>
    <fill>
      <patternFill patternType="solid">
        <fgColor theme="4"/>
        <bgColor indexed="64"/>
      </patternFill>
    </fill>
    <fill>
      <patternFill patternType="solid">
        <fgColor rgb="FFFFFFFF"/>
        <bgColor rgb="FFFFFFFF"/>
      </patternFill>
    </fill>
  </fills>
  <borders count="2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medium">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s>
  <cellStyleXfs count="25">
    <xf numFmtId="0" fontId="0" fillId="0" borderId="0"/>
    <xf numFmtId="44" fontId="1" fillId="0" borderId="0" applyFont="0" applyFill="0" applyBorder="0" applyAlignment="0" applyProtection="0"/>
    <xf numFmtId="0" fontId="3" fillId="0" borderId="0"/>
    <xf numFmtId="0" fontId="3" fillId="0" borderId="0"/>
    <xf numFmtId="0" fontId="7" fillId="0" borderId="0"/>
    <xf numFmtId="0" fontId="3" fillId="0" borderId="0" applyNumberFormat="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applyNumberFormat="0" applyFont="0" applyFill="0" applyBorder="0" applyAlignment="0" applyProtection="0"/>
    <xf numFmtId="165" fontId="19" fillId="11" borderId="22" applyNumberFormat="0" applyAlignment="0" applyProtection="0">
      <alignment horizontal="left" vertical="center" indent="1"/>
    </xf>
  </cellStyleXfs>
  <cellXfs count="108">
    <xf numFmtId="0" fontId="0" fillId="0" borderId="0" xfId="0"/>
    <xf numFmtId="0" fontId="17" fillId="3" borderId="0" xfId="0" applyFont="1" applyFill="1" applyAlignment="1">
      <alignment horizontal="center"/>
    </xf>
    <xf numFmtId="0" fontId="1" fillId="0" borderId="0" xfId="0" applyFont="1"/>
    <xf numFmtId="0" fontId="1" fillId="0" borderId="1" xfId="0" applyFont="1" applyBorder="1"/>
    <xf numFmtId="0" fontId="1" fillId="0" borderId="1" xfId="0" applyFont="1" applyBorder="1" applyAlignment="1">
      <alignment horizontal="center"/>
    </xf>
    <xf numFmtId="0" fontId="1" fillId="0" borderId="3" xfId="0"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2" fillId="0" borderId="4" xfId="0" applyFont="1" applyBorder="1" applyAlignment="1">
      <alignment horizontal="center" vertical="center"/>
    </xf>
    <xf numFmtId="4" fontId="2" fillId="0" borderId="13" xfId="0" applyNumberFormat="1" applyFont="1" applyBorder="1" applyAlignment="1">
      <alignment horizontal="center" vertical="center"/>
    </xf>
    <xf numFmtId="0" fontId="4" fillId="2" borderId="1" xfId="2" applyFont="1" applyFill="1" applyBorder="1" applyAlignment="1">
      <alignment horizontal="center" vertical="center"/>
    </xf>
    <xf numFmtId="0" fontId="0" fillId="0" borderId="1" xfId="0" applyBorder="1" applyAlignment="1">
      <alignment horizontal="center"/>
    </xf>
    <xf numFmtId="44" fontId="1" fillId="0" borderId="0" xfId="1" applyFont="1" applyAlignment="1">
      <alignment horizontal="center"/>
    </xf>
    <xf numFmtId="0" fontId="4" fillId="2" borderId="5" xfId="2" applyFont="1" applyFill="1" applyBorder="1" applyAlignment="1">
      <alignment horizontal="center" vertical="center"/>
    </xf>
    <xf numFmtId="0" fontId="9" fillId="3" borderId="0" xfId="0" applyFont="1" applyFill="1"/>
    <xf numFmtId="0" fontId="10" fillId="0" borderId="0" xfId="0" applyFont="1"/>
    <xf numFmtId="0" fontId="11" fillId="3" borderId="0" xfId="0" applyFont="1" applyFill="1" applyAlignment="1">
      <alignment horizontal="center"/>
    </xf>
    <xf numFmtId="0" fontId="11" fillId="3" borderId="0" xfId="0" applyFont="1" applyFill="1"/>
    <xf numFmtId="0" fontId="12" fillId="5" borderId="0" xfId="3" applyFont="1" applyFill="1"/>
    <xf numFmtId="0" fontId="13" fillId="5" borderId="1" xfId="3" applyFont="1" applyFill="1" applyBorder="1" applyAlignment="1">
      <alignment horizontal="center" vertical="top" wrapText="1"/>
    </xf>
    <xf numFmtId="0" fontId="13" fillId="5" borderId="1" xfId="0" applyFont="1" applyFill="1" applyBorder="1" applyAlignment="1">
      <alignment horizontal="left" vertical="top"/>
    </xf>
    <xf numFmtId="0" fontId="14" fillId="0" borderId="1" xfId="3" applyFont="1" applyBorder="1"/>
    <xf numFmtId="164" fontId="15" fillId="6" borderId="1" xfId="6" applyFont="1" applyFill="1" applyBorder="1" applyAlignment="1" applyProtection="1">
      <alignment vertical="top"/>
    </xf>
    <xf numFmtId="164" fontId="15" fillId="6" borderId="5" xfId="6" applyFont="1" applyFill="1" applyBorder="1" applyAlignment="1" applyProtection="1">
      <alignment vertical="top"/>
    </xf>
    <xf numFmtId="164" fontId="15" fillId="7" borderId="1" xfId="6" applyFont="1" applyFill="1" applyBorder="1" applyAlignment="1" applyProtection="1">
      <alignment vertical="top"/>
    </xf>
    <xf numFmtId="164" fontId="15" fillId="7" borderId="3" xfId="6" applyFont="1" applyFill="1" applyBorder="1" applyAlignment="1" applyProtection="1">
      <alignment vertical="top"/>
    </xf>
    <xf numFmtId="0" fontId="16" fillId="3" borderId="0" xfId="3" applyFont="1" applyFill="1"/>
    <xf numFmtId="164" fontId="17" fillId="3" borderId="17" xfId="0" applyNumberFormat="1" applyFont="1" applyFill="1" applyBorder="1"/>
    <xf numFmtId="0" fontId="17" fillId="3" borderId="0" xfId="0" applyFont="1" applyFill="1"/>
    <xf numFmtId="0" fontId="17" fillId="3" borderId="1" xfId="0" applyFont="1" applyFill="1" applyBorder="1" applyAlignment="1">
      <alignment horizontal="center"/>
    </xf>
    <xf numFmtId="0" fontId="13" fillId="5" borderId="5" xfId="3" applyFont="1" applyFill="1" applyBorder="1" applyAlignment="1">
      <alignment horizontal="center" vertical="top" wrapText="1"/>
    </xf>
    <xf numFmtId="0" fontId="12" fillId="5" borderId="1" xfId="3" applyFont="1" applyFill="1" applyBorder="1" applyAlignment="1">
      <alignment wrapText="1"/>
    </xf>
    <xf numFmtId="0" fontId="13" fillId="5" borderId="1" xfId="3" applyFont="1" applyFill="1" applyBorder="1" applyAlignment="1">
      <alignment vertical="top" wrapText="1"/>
    </xf>
    <xf numFmtId="0" fontId="12" fillId="5" borderId="1" xfId="3" applyFont="1" applyFill="1" applyBorder="1" applyAlignment="1">
      <alignment vertical="top" wrapText="1"/>
    </xf>
    <xf numFmtId="0" fontId="14" fillId="0" borderId="1" xfId="3" applyFont="1" applyBorder="1" applyAlignment="1">
      <alignment vertical="top" wrapText="1"/>
    </xf>
    <xf numFmtId="0" fontId="14" fillId="3" borderId="0" xfId="3" applyFont="1" applyFill="1"/>
    <xf numFmtId="0" fontId="18" fillId="3" borderId="0" xfId="3" applyFont="1" applyFill="1"/>
    <xf numFmtId="0" fontId="13" fillId="5" borderId="18" xfId="3" applyFont="1" applyFill="1" applyBorder="1" applyAlignment="1">
      <alignment vertical="top" wrapText="1"/>
    </xf>
    <xf numFmtId="0" fontId="12" fillId="5" borderId="0" xfId="0" applyFont="1" applyFill="1"/>
    <xf numFmtId="0" fontId="14" fillId="3" borderId="0" xfId="3" applyFont="1" applyFill="1" applyAlignment="1">
      <alignment vertical="top" wrapText="1"/>
    </xf>
    <xf numFmtId="0" fontId="16" fillId="5" borderId="1" xfId="3" applyFont="1" applyFill="1" applyBorder="1" applyAlignment="1">
      <alignment vertical="top" wrapText="1"/>
    </xf>
    <xf numFmtId="0" fontId="17" fillId="3" borderId="17" xfId="0" applyFont="1" applyFill="1" applyBorder="1" applyAlignment="1">
      <alignment horizontal="center"/>
    </xf>
    <xf numFmtId="0" fontId="17" fillId="3" borderId="0" xfId="0" applyFont="1" applyFill="1" applyAlignment="1">
      <alignment horizontal="justify" vertical="center"/>
    </xf>
    <xf numFmtId="0" fontId="9" fillId="0" borderId="0" xfId="0" applyFont="1"/>
    <xf numFmtId="0" fontId="9" fillId="3" borderId="0" xfId="0" applyFont="1" applyFill="1" applyAlignment="1">
      <alignment horizontal="justify" vertical="center"/>
    </xf>
    <xf numFmtId="0" fontId="6" fillId="0" borderId="0" xfId="0" applyFont="1" applyAlignment="1">
      <alignment horizontal="center"/>
    </xf>
    <xf numFmtId="0" fontId="20" fillId="0" borderId="0" xfId="0" applyFont="1" applyAlignment="1">
      <alignment horizontal="left" vertical="top"/>
    </xf>
    <xf numFmtId="0" fontId="21" fillId="0" borderId="0" xfId="0" applyFont="1"/>
    <xf numFmtId="0" fontId="23" fillId="9" borderId="1" xfId="0" applyFont="1" applyFill="1" applyBorder="1" applyAlignment="1">
      <alignment vertical="top"/>
    </xf>
    <xf numFmtId="0" fontId="23" fillId="0" borderId="1" xfId="0" applyFont="1" applyBorder="1" applyAlignment="1">
      <alignment vertical="top" wrapText="1"/>
    </xf>
    <xf numFmtId="0" fontId="24" fillId="0" borderId="1" xfId="0" applyFont="1" applyBorder="1" applyAlignment="1">
      <alignment vertical="top" wrapText="1"/>
    </xf>
    <xf numFmtId="4" fontId="26" fillId="0" borderId="1" xfId="23" applyNumberFormat="1" applyFont="1" applyFill="1" applyBorder="1" applyAlignment="1" applyProtection="1">
      <alignment horizontal="center" vertical="center"/>
    </xf>
    <xf numFmtId="4" fontId="26" fillId="0" borderId="3" xfId="23" applyNumberFormat="1" applyFont="1" applyFill="1" applyBorder="1" applyAlignment="1" applyProtection="1">
      <alignment horizontal="center" vertical="center"/>
    </xf>
    <xf numFmtId="0" fontId="2" fillId="0" borderId="16" xfId="0" applyFont="1" applyBorder="1"/>
    <xf numFmtId="0" fontId="2" fillId="0" borderId="4" xfId="0" applyFont="1" applyBorder="1"/>
    <xf numFmtId="4" fontId="2" fillId="0" borderId="4" xfId="0" applyNumberFormat="1" applyFont="1" applyBorder="1" applyAlignment="1">
      <alignment horizontal="center"/>
    </xf>
    <xf numFmtId="0" fontId="26" fillId="0" borderId="1" xfId="23" applyNumberFormat="1" applyFont="1" applyFill="1" applyBorder="1" applyAlignment="1" applyProtection="1">
      <alignment horizontal="center" vertical="center"/>
    </xf>
    <xf numFmtId="0" fontId="26" fillId="0" borderId="3" xfId="23" applyNumberFormat="1" applyFont="1" applyFill="1" applyBorder="1" applyAlignment="1" applyProtection="1">
      <alignment horizontal="center" vertical="center"/>
    </xf>
    <xf numFmtId="0" fontId="2" fillId="0" borderId="4" xfId="0" applyFont="1" applyBorder="1" applyAlignment="1">
      <alignment horizontal="center"/>
    </xf>
    <xf numFmtId="44" fontId="0" fillId="4" borderId="1" xfId="1" applyFont="1" applyFill="1" applyBorder="1" applyAlignment="1">
      <alignment horizontal="center"/>
    </xf>
    <xf numFmtId="44" fontId="1" fillId="4" borderId="1" xfId="1" applyFont="1" applyFill="1" applyBorder="1" applyAlignment="1">
      <alignment horizontal="center"/>
    </xf>
    <xf numFmtId="0" fontId="4" fillId="2" borderId="0" xfId="2" applyFont="1" applyFill="1" applyAlignment="1">
      <alignment horizontal="center" vertical="center"/>
    </xf>
    <xf numFmtId="0" fontId="1" fillId="4" borderId="1" xfId="0" applyFont="1" applyFill="1" applyBorder="1" applyAlignment="1">
      <alignment horizontal="center" vertical="center"/>
    </xf>
    <xf numFmtId="0" fontId="1" fillId="4" borderId="3" xfId="0" applyFont="1" applyFill="1" applyBorder="1" applyAlignment="1">
      <alignment horizontal="center" vertical="center"/>
    </xf>
    <xf numFmtId="0" fontId="0" fillId="4" borderId="1" xfId="0" applyFill="1" applyBorder="1" applyAlignment="1">
      <alignment horizontal="center" vertical="center"/>
    </xf>
    <xf numFmtId="4" fontId="4" fillId="2" borderId="1" xfId="2" applyNumberFormat="1" applyFont="1" applyFill="1" applyBorder="1" applyAlignment="1">
      <alignment horizontal="center" vertical="center"/>
    </xf>
    <xf numFmtId="4" fontId="1" fillId="0" borderId="0" xfId="0" applyNumberFormat="1" applyFont="1" applyAlignment="1">
      <alignment horizontal="center" vertical="center"/>
    </xf>
    <xf numFmtId="44" fontId="2" fillId="8" borderId="13" xfId="1" applyFont="1" applyFill="1" applyBorder="1" applyAlignment="1">
      <alignment horizontal="center" vertical="center"/>
    </xf>
    <xf numFmtId="0" fontId="1" fillId="0" borderId="19" xfId="0" applyFont="1" applyBorder="1"/>
    <xf numFmtId="0" fontId="5" fillId="3" borderId="15" xfId="2" applyFont="1" applyFill="1" applyBorder="1" applyAlignment="1">
      <alignment horizontal="right"/>
    </xf>
    <xf numFmtId="0" fontId="4" fillId="10" borderId="9" xfId="2" applyFont="1" applyFill="1" applyBorder="1"/>
    <xf numFmtId="0" fontId="4" fillId="10" borderId="10" xfId="2" applyFont="1" applyFill="1" applyBorder="1" applyAlignment="1">
      <alignment horizontal="center" vertical="center"/>
    </xf>
    <xf numFmtId="0" fontId="4" fillId="10" borderId="10" xfId="2" applyFont="1" applyFill="1" applyBorder="1" applyAlignment="1">
      <alignment horizontal="center"/>
    </xf>
    <xf numFmtId="0" fontId="4" fillId="10" borderId="11" xfId="2" applyFont="1" applyFill="1" applyBorder="1"/>
    <xf numFmtId="4" fontId="2" fillId="0" borderId="12" xfId="0" applyNumberFormat="1" applyFont="1" applyBorder="1" applyAlignment="1">
      <alignment horizontal="center" vertical="center"/>
    </xf>
    <xf numFmtId="44" fontId="1" fillId="0" borderId="0" xfId="0" applyNumberFormat="1" applyFont="1"/>
    <xf numFmtId="44" fontId="1" fillId="0" borderId="1" xfId="1" applyFont="1" applyBorder="1" applyAlignment="1">
      <alignment horizontal="center" vertical="center"/>
    </xf>
    <xf numFmtId="44" fontId="2" fillId="0" borderId="4" xfId="1" applyFont="1" applyBorder="1" applyAlignment="1">
      <alignment horizontal="center"/>
    </xf>
    <xf numFmtId="44" fontId="1" fillId="0" borderId="5" xfId="1" applyFont="1" applyBorder="1"/>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right"/>
    </xf>
    <xf numFmtId="44" fontId="1" fillId="2" borderId="1" xfId="1" applyFont="1" applyFill="1" applyBorder="1" applyAlignment="1">
      <alignment horizontal="center" vertical="center"/>
    </xf>
    <xf numFmtId="44" fontId="1" fillId="2" borderId="5" xfId="1" applyFont="1" applyFill="1" applyBorder="1"/>
    <xf numFmtId="0" fontId="27" fillId="0" borderId="1" xfId="0" applyFont="1" applyBorder="1" applyAlignment="1">
      <alignment horizontal="center"/>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0" fillId="2" borderId="1" xfId="0" applyFill="1" applyBorder="1" applyAlignment="1">
      <alignment horizontal="center" vertical="center"/>
    </xf>
    <xf numFmtId="44" fontId="1" fillId="4" borderId="1" xfId="1" applyFont="1" applyFill="1" applyBorder="1" applyAlignment="1">
      <alignment horizontal="center" vertical="center"/>
    </xf>
    <xf numFmtId="0" fontId="1" fillId="0" borderId="5" xfId="1" applyNumberFormat="1" applyFont="1" applyBorder="1"/>
    <xf numFmtId="2" fontId="4" fillId="2" borderId="1" xfId="2" applyNumberFormat="1" applyFont="1" applyFill="1" applyBorder="1" applyAlignment="1">
      <alignment horizontal="center" vertical="center"/>
    </xf>
    <xf numFmtId="2" fontId="4" fillId="2" borderId="1" xfId="2" applyNumberFormat="1" applyFont="1" applyFill="1" applyBorder="1" applyAlignment="1">
      <alignment horizontal="center" vertical="center" wrapText="1"/>
    </xf>
    <xf numFmtId="0" fontId="4" fillId="2" borderId="0" xfId="2" applyFont="1" applyFill="1" applyAlignment="1">
      <alignment horizontal="center" vertical="center" wrapText="1"/>
    </xf>
    <xf numFmtId="44" fontId="2" fillId="0" borderId="14" xfId="1" applyFont="1" applyBorder="1"/>
    <xf numFmtId="0" fontId="22" fillId="5" borderId="6" xfId="0" applyFont="1" applyFill="1" applyBorder="1" applyAlignment="1">
      <alignment horizontal="left" vertical="top" wrapText="1"/>
    </xf>
    <xf numFmtId="0" fontId="22" fillId="5" borderId="8" xfId="0" applyFont="1" applyFill="1" applyBorder="1" applyAlignment="1">
      <alignment horizontal="left" vertical="top" wrapText="1"/>
    </xf>
    <xf numFmtId="0" fontId="22" fillId="5" borderId="1" xfId="0" applyFont="1" applyFill="1" applyBorder="1" applyAlignment="1">
      <alignment horizontal="left" vertical="top" wrapText="1"/>
    </xf>
    <xf numFmtId="0" fontId="4" fillId="10" borderId="18" xfId="2" applyFont="1" applyFill="1" applyBorder="1" applyAlignment="1">
      <alignment horizontal="center" vertical="center"/>
    </xf>
    <xf numFmtId="0" fontId="4" fillId="10" borderId="0" xfId="2" applyFont="1" applyFill="1" applyAlignment="1">
      <alignment horizontal="center" vertical="center"/>
    </xf>
    <xf numFmtId="0" fontId="4" fillId="10" borderId="20" xfId="2" applyFont="1" applyFill="1" applyBorder="1" applyAlignment="1">
      <alignment horizontal="center" vertical="center"/>
    </xf>
    <xf numFmtId="0" fontId="4" fillId="10" borderId="8" xfId="2" applyFont="1" applyFill="1" applyBorder="1" applyAlignment="1">
      <alignment horizontal="center" vertical="top"/>
    </xf>
    <xf numFmtId="0" fontId="4" fillId="10" borderId="21" xfId="2" applyFont="1" applyFill="1" applyBorder="1" applyAlignment="1">
      <alignment horizontal="center" vertical="top"/>
    </xf>
    <xf numFmtId="0" fontId="17" fillId="3" borderId="0" xfId="0" applyFont="1" applyFill="1" applyAlignment="1">
      <alignment horizontal="center"/>
    </xf>
    <xf numFmtId="0" fontId="19" fillId="0" borderId="5" xfId="0" applyFont="1" applyBorder="1" applyAlignment="1">
      <alignment horizontal="center" vertical="top" wrapText="1"/>
    </xf>
    <xf numFmtId="0" fontId="19" fillId="0" borderId="2" xfId="0" applyFont="1" applyBorder="1" applyAlignment="1">
      <alignment horizontal="center" vertical="top" wrapText="1"/>
    </xf>
    <xf numFmtId="0" fontId="19" fillId="0" borderId="7" xfId="0" applyFont="1" applyBorder="1" applyAlignment="1">
      <alignment horizontal="center" vertical="top" wrapText="1"/>
    </xf>
    <xf numFmtId="0" fontId="17" fillId="3" borderId="0" xfId="0" applyFont="1" applyFill="1" applyAlignment="1">
      <alignment horizontal="center" vertical="center"/>
    </xf>
    <xf numFmtId="0" fontId="17" fillId="3" borderId="0" xfId="0" applyFont="1" applyFill="1" applyAlignment="1">
      <alignment horizontal="center" vertical="center" wrapText="1"/>
    </xf>
  </cellXfs>
  <cellStyles count="25">
    <cellStyle name="Euro 2" xfId="6" xr:uid="{9FF7CFA1-7022-4209-991E-DFEE5BC2AAF1}"/>
    <cellStyle name="Normal" xfId="23" xr:uid="{50314ECA-7238-491E-A284-3DAF032B5DF5}"/>
    <cellStyle name="SAPMemberCell" xfId="24" xr:uid="{C3CDEF11-4044-4ECD-A748-236F4C03E216}"/>
    <cellStyle name="Standaard" xfId="0" builtinId="0"/>
    <cellStyle name="Standaard 10" xfId="2" xr:uid="{D2DA56D8-1687-45EB-A380-98FF869EAD02}"/>
    <cellStyle name="Standaard 2" xfId="3" xr:uid="{53C21E7D-9BE1-4B8D-8796-89897C0414E4}"/>
    <cellStyle name="Standaard 3" xfId="4" xr:uid="{88721639-3E1D-4802-A097-E2861F854825}"/>
    <cellStyle name="Standaard 33" xfId="8" xr:uid="{6531AD23-6029-4476-9A8A-01FA324DBBA6}"/>
    <cellStyle name="Standaard 34" xfId="9" xr:uid="{F92A41F7-51F0-449F-B424-A4C71358B214}"/>
    <cellStyle name="Standaard 35" xfId="11" xr:uid="{DE49EEDF-4A07-48E2-9B47-360CC342282F}"/>
    <cellStyle name="Standaard 36" xfId="12" xr:uid="{64B8B974-3B92-4700-8E1E-B0049B1E2A12}"/>
    <cellStyle name="Standaard 37" xfId="13" xr:uid="{5FAF0911-1BA3-4554-A5D2-CB07B8228A3C}"/>
    <cellStyle name="Standaard 38" xfId="14" xr:uid="{3DC1EAFF-5AFB-44BD-9628-D18919A2E411}"/>
    <cellStyle name="Standaard 39" xfId="15" xr:uid="{B9625C76-4040-4B81-80EA-CCA99E04FAD7}"/>
    <cellStyle name="Standaard 4" xfId="5" xr:uid="{A4B230CD-9361-4D20-A5CC-66726B0EE1C2}"/>
    <cellStyle name="Standaard 40" xfId="16" xr:uid="{A4C04737-85A2-481B-AAC2-557A260E76F5}"/>
    <cellStyle name="Standaard 41" xfId="17" xr:uid="{5637E8C6-5C7E-4978-99E3-0D5EFC35A763}"/>
    <cellStyle name="Standaard 42" xfId="18" xr:uid="{603993F5-A624-4847-AB41-B0CDE7EB08BC}"/>
    <cellStyle name="Standaard 43" xfId="19" xr:uid="{031ED539-526E-48A3-AB54-AB75B2515776}"/>
    <cellStyle name="Standaard 44" xfId="20" xr:uid="{46730CF7-2A9C-4751-B6F5-A39643FC3490}"/>
    <cellStyle name="Standaard 45" xfId="21" xr:uid="{F08474AC-9D19-4593-9C3E-1D55AFEAE353}"/>
    <cellStyle name="Standaard 46" xfId="22" xr:uid="{60CBDFCF-9DD7-4B6F-9DB9-971666BA1857}"/>
    <cellStyle name="Standaard 48" xfId="10" xr:uid="{E0EF548B-B6AF-4D08-95E9-5CBE43C68797}"/>
    <cellStyle name="Valuta" xfId="1" builtinId="4"/>
    <cellStyle name="Valuta 2" xfId="7" xr:uid="{0D2F4295-2B7A-4CF1-8BE7-8B44869387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D96BA-E8CC-45C2-BE2A-BCE068432916}">
  <sheetPr>
    <tabColor theme="7" tint="0.79998168889431442"/>
  </sheetPr>
  <dimension ref="A1:B10"/>
  <sheetViews>
    <sheetView tabSelected="1" workbookViewId="0">
      <selection activeCell="B17" sqref="B16:B17"/>
    </sheetView>
  </sheetViews>
  <sheetFormatPr defaultRowHeight="12.75" x14ac:dyDescent="0.2"/>
  <cols>
    <col min="1" max="1" width="50" customWidth="1"/>
    <col min="2" max="2" width="96.5" customWidth="1"/>
  </cols>
  <sheetData>
    <row r="1" spans="1:2" ht="15" x14ac:dyDescent="0.2">
      <c r="A1" s="46" t="s">
        <v>0</v>
      </c>
      <c r="B1" s="45"/>
    </row>
    <row r="2" spans="1:2" x14ac:dyDescent="0.2">
      <c r="A2" s="45"/>
      <c r="B2" s="45"/>
    </row>
    <row r="3" spans="1:2" ht="14.25" x14ac:dyDescent="0.2">
      <c r="A3" s="47" t="s">
        <v>1</v>
      </c>
      <c r="B3" s="45"/>
    </row>
    <row r="4" spans="1:2" x14ac:dyDescent="0.2">
      <c r="A4" s="45"/>
      <c r="B4" s="45"/>
    </row>
    <row r="5" spans="1:2" ht="14.25" x14ac:dyDescent="0.2">
      <c r="A5" s="94" t="s">
        <v>2</v>
      </c>
      <c r="B5" s="95"/>
    </row>
    <row r="6" spans="1:2" ht="14.25" x14ac:dyDescent="0.2">
      <c r="A6" s="96" t="s">
        <v>3</v>
      </c>
      <c r="B6" s="96"/>
    </row>
    <row r="7" spans="1:2" ht="14.25" x14ac:dyDescent="0.2">
      <c r="A7" s="96" t="s">
        <v>4</v>
      </c>
      <c r="B7" s="96"/>
    </row>
    <row r="8" spans="1:2" ht="28.5" x14ac:dyDescent="0.2">
      <c r="A8" s="48" t="s">
        <v>5</v>
      </c>
      <c r="B8" s="49" t="s">
        <v>299</v>
      </c>
    </row>
    <row r="9" spans="1:2" ht="199.5" x14ac:dyDescent="0.2">
      <c r="A9" s="48" t="s">
        <v>296</v>
      </c>
      <c r="B9" s="50" t="s">
        <v>301</v>
      </c>
    </row>
    <row r="10" spans="1:2" ht="99.75" x14ac:dyDescent="0.2">
      <c r="A10" s="48" t="s">
        <v>6</v>
      </c>
      <c r="B10" s="50" t="s">
        <v>300</v>
      </c>
    </row>
  </sheetData>
  <mergeCells count="3">
    <mergeCell ref="A5:B5"/>
    <mergeCell ref="A6:B6"/>
    <mergeCell ref="A7:B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A2A84-6254-4526-AC7A-B99C89916A23}">
  <sheetPr>
    <tabColor rgb="FFFF0000"/>
  </sheetPr>
  <dimension ref="A1:F7"/>
  <sheetViews>
    <sheetView workbookViewId="0">
      <selection activeCell="B16" sqref="B16"/>
    </sheetView>
  </sheetViews>
  <sheetFormatPr defaultColWidth="9" defaultRowHeight="12.75" x14ac:dyDescent="0.2"/>
  <cols>
    <col min="1" max="1" width="46.75" style="2" customWidth="1"/>
    <col min="2" max="2" width="15.625" style="2" customWidth="1"/>
    <col min="3" max="3" width="17.625" style="2" bestFit="1" customWidth="1"/>
    <col min="4" max="4" width="17.625" style="7" customWidth="1"/>
    <col min="5" max="5" width="17.625" style="2" bestFit="1" customWidth="1"/>
    <col min="6" max="6" width="17.625" style="2" customWidth="1"/>
    <col min="7" max="16384" width="9" style="2"/>
  </cols>
  <sheetData>
    <row r="1" spans="1:6" ht="13.5" thickBot="1" x14ac:dyDescent="0.25">
      <c r="A1" s="100"/>
      <c r="B1" s="97" t="s">
        <v>296</v>
      </c>
      <c r="C1" s="98"/>
      <c r="D1" s="98"/>
      <c r="E1" s="98"/>
      <c r="F1" s="99"/>
    </row>
    <row r="2" spans="1:6" ht="13.5" thickBot="1" x14ac:dyDescent="0.25">
      <c r="A2" s="101"/>
      <c r="B2" s="70" t="s">
        <v>8</v>
      </c>
      <c r="C2" s="71" t="s">
        <v>9</v>
      </c>
      <c r="D2" s="71" t="s">
        <v>129</v>
      </c>
      <c r="E2" s="72" t="s">
        <v>10</v>
      </c>
      <c r="F2" s="73" t="s">
        <v>130</v>
      </c>
    </row>
    <row r="3" spans="1:6" ht="13.5" thickBot="1" x14ac:dyDescent="0.25">
      <c r="A3" s="69" t="s">
        <v>11</v>
      </c>
      <c r="B3" s="74">
        <f>'REGULIERE SCHOONMAAK'!F129</f>
        <v>7101.5300000000043</v>
      </c>
      <c r="C3" s="9" t="e">
        <f>'REGULIERE SCHOONMAAK'!M129</f>
        <v>#DIV/0!</v>
      </c>
      <c r="D3" s="9" t="e">
        <f>C3/12</f>
        <v>#DIV/0!</v>
      </c>
      <c r="E3" s="67" t="e">
        <f>'REGULIERE SCHOONMAAK'!N129</f>
        <v>#DIV/0!</v>
      </c>
      <c r="F3" s="93" t="e">
        <f>E3/12</f>
        <v>#DIV/0!</v>
      </c>
    </row>
    <row r="7" spans="1:6" x14ac:dyDescent="0.2">
      <c r="B7" s="75"/>
    </row>
  </sheetData>
  <mergeCells count="2">
    <mergeCell ref="B1:F1"/>
    <mergeCell ref="A1:A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61405-EA17-4DCC-8054-37FE7FA5FACB}">
  <sheetPr>
    <tabColor theme="4"/>
    <pageSetUpPr fitToPage="1"/>
  </sheetPr>
  <dimension ref="A1:O129"/>
  <sheetViews>
    <sheetView zoomScale="90" zoomScaleNormal="90" workbookViewId="0">
      <pane ySplit="1" topLeftCell="A84" activePane="bottomLeft" state="frozen"/>
      <selection pane="bottomLeft" activeCell="E106" sqref="E106"/>
    </sheetView>
  </sheetViews>
  <sheetFormatPr defaultColWidth="9" defaultRowHeight="12.75" x14ac:dyDescent="0.2"/>
  <cols>
    <col min="1" max="1" width="19.875" style="2" bestFit="1" customWidth="1"/>
    <col min="2" max="2" width="15.875" style="2" bestFit="1" customWidth="1"/>
    <col min="3" max="3" width="17.25" style="2" bestFit="1" customWidth="1"/>
    <col min="4" max="4" width="28" style="7" bestFit="1" customWidth="1"/>
    <col min="5" max="5" width="28" style="7" customWidth="1"/>
    <col min="6" max="6" width="14.25" style="2" bestFit="1" customWidth="1"/>
    <col min="7" max="7" width="21.25" style="7" customWidth="1"/>
    <col min="8" max="8" width="14.875" style="6" customWidth="1"/>
    <col min="9" max="9" width="13" style="7" bestFit="1" customWidth="1"/>
    <col min="10" max="10" width="16.25" style="7" bestFit="1" customWidth="1"/>
    <col min="11" max="11" width="13.125" style="7" customWidth="1"/>
    <col min="12" max="12" width="16.25" style="7" customWidth="1"/>
    <col min="13" max="13" width="18.75" style="66" bestFit="1" customWidth="1"/>
    <col min="14" max="14" width="20" style="12" bestFit="1" customWidth="1"/>
    <col min="15" max="15" width="53.125" style="2" customWidth="1"/>
    <col min="16" max="16384" width="9" style="2"/>
  </cols>
  <sheetData>
    <row r="1" spans="1:15" ht="25.5" x14ac:dyDescent="0.2">
      <c r="A1" s="10" t="s">
        <v>7</v>
      </c>
      <c r="B1" s="10" t="s">
        <v>12</v>
      </c>
      <c r="C1" s="10" t="s">
        <v>13</v>
      </c>
      <c r="D1" s="10" t="s">
        <v>14</v>
      </c>
      <c r="E1" s="10" t="s">
        <v>144</v>
      </c>
      <c r="F1" s="90" t="s">
        <v>8</v>
      </c>
      <c r="G1" s="13" t="s">
        <v>15</v>
      </c>
      <c r="H1" s="90" t="s">
        <v>16</v>
      </c>
      <c r="I1" s="13" t="s">
        <v>17</v>
      </c>
      <c r="J1" s="61" t="s">
        <v>18</v>
      </c>
      <c r="K1" s="91" t="s">
        <v>297</v>
      </c>
      <c r="L1" s="92" t="s">
        <v>298</v>
      </c>
      <c r="M1" s="65" t="s">
        <v>9</v>
      </c>
      <c r="N1" s="10" t="s">
        <v>10</v>
      </c>
      <c r="O1" s="10" t="s">
        <v>131</v>
      </c>
    </row>
    <row r="2" spans="1:15" x14ac:dyDescent="0.2">
      <c r="A2" s="3" t="s">
        <v>146</v>
      </c>
      <c r="B2" s="4" t="s">
        <v>285</v>
      </c>
      <c r="C2" s="4" t="s">
        <v>147</v>
      </c>
      <c r="D2" s="4" t="s">
        <v>21</v>
      </c>
      <c r="E2" s="4" t="s">
        <v>25</v>
      </c>
      <c r="F2" s="51">
        <v>5</v>
      </c>
      <c r="G2" s="56" t="s">
        <v>28</v>
      </c>
      <c r="H2" s="60">
        <v>0</v>
      </c>
      <c r="I2" s="4">
        <v>203</v>
      </c>
      <c r="J2" s="62"/>
      <c r="K2" s="85"/>
      <c r="L2" s="85"/>
      <c r="M2" s="76" t="e">
        <f>F2/J2*I2</f>
        <v>#DIV/0!</v>
      </c>
      <c r="N2" s="78" t="e">
        <f>M2*H2</f>
        <v>#DIV/0!</v>
      </c>
      <c r="O2" s="3"/>
    </row>
    <row r="3" spans="1:15" x14ac:dyDescent="0.2">
      <c r="A3" s="3" t="s">
        <v>146</v>
      </c>
      <c r="B3" s="4" t="s">
        <v>285</v>
      </c>
      <c r="C3" s="4" t="s">
        <v>148</v>
      </c>
      <c r="D3" s="4" t="s">
        <v>149</v>
      </c>
      <c r="E3" s="4" t="s">
        <v>25</v>
      </c>
      <c r="F3" s="51">
        <v>303</v>
      </c>
      <c r="G3" s="56" t="s">
        <v>29</v>
      </c>
      <c r="H3" s="60">
        <v>0</v>
      </c>
      <c r="I3" s="84">
        <v>4</v>
      </c>
      <c r="J3" s="62"/>
      <c r="K3" s="85"/>
      <c r="L3" s="85"/>
      <c r="M3" s="76" t="e">
        <f t="shared" ref="M3:M65" si="0">F3/J3*I3</f>
        <v>#DIV/0!</v>
      </c>
      <c r="N3" s="78" t="e">
        <f t="shared" ref="N3:N65" si="1">M3*H3</f>
        <v>#DIV/0!</v>
      </c>
      <c r="O3" s="3"/>
    </row>
    <row r="4" spans="1:15" x14ac:dyDescent="0.2">
      <c r="A4" s="3" t="s">
        <v>146</v>
      </c>
      <c r="B4" s="4" t="s">
        <v>30</v>
      </c>
      <c r="C4" s="4" t="s">
        <v>150</v>
      </c>
      <c r="D4" s="4" t="s">
        <v>151</v>
      </c>
      <c r="E4" s="4" t="s">
        <v>25</v>
      </c>
      <c r="F4" s="51">
        <v>25</v>
      </c>
      <c r="G4" s="56" t="s">
        <v>29</v>
      </c>
      <c r="H4" s="60">
        <v>0</v>
      </c>
      <c r="I4" s="4">
        <v>203</v>
      </c>
      <c r="J4" s="62"/>
      <c r="K4" s="88">
        <v>0</v>
      </c>
      <c r="L4" s="79">
        <v>104</v>
      </c>
      <c r="M4" s="76" t="e">
        <f t="shared" si="0"/>
        <v>#DIV/0!</v>
      </c>
      <c r="N4" s="89" t="e">
        <f>((F4/J4*I4)*H4)+((F4/J4*L4)*K4)</f>
        <v>#DIV/0!</v>
      </c>
      <c r="O4" s="3"/>
    </row>
    <row r="5" spans="1:15" x14ac:dyDescent="0.2">
      <c r="A5" s="3" t="s">
        <v>146</v>
      </c>
      <c r="B5" s="4" t="s">
        <v>30</v>
      </c>
      <c r="C5" s="4" t="s">
        <v>152</v>
      </c>
      <c r="D5" s="4" t="s">
        <v>20</v>
      </c>
      <c r="E5" s="4" t="s">
        <v>25</v>
      </c>
      <c r="F5" s="51">
        <v>13.4</v>
      </c>
      <c r="G5" s="56" t="s">
        <v>288</v>
      </c>
      <c r="H5" s="60">
        <v>0</v>
      </c>
      <c r="I5" s="4">
        <v>203</v>
      </c>
      <c r="J5" s="62"/>
      <c r="K5" s="88">
        <v>0</v>
      </c>
      <c r="L5" s="79">
        <v>104</v>
      </c>
      <c r="M5" s="76" t="e">
        <f t="shared" si="0"/>
        <v>#DIV/0!</v>
      </c>
      <c r="N5" s="89" t="e">
        <f>((F5/J5*I5)*H5)+((F5/J5*L5)*K5)</f>
        <v>#DIV/0!</v>
      </c>
      <c r="O5" s="3"/>
    </row>
    <row r="6" spans="1:15" x14ac:dyDescent="0.2">
      <c r="A6" s="3" t="s">
        <v>146</v>
      </c>
      <c r="B6" s="4" t="s">
        <v>30</v>
      </c>
      <c r="C6" s="4" t="s">
        <v>153</v>
      </c>
      <c r="D6" s="4" t="s">
        <v>31</v>
      </c>
      <c r="E6" s="4" t="s">
        <v>31</v>
      </c>
      <c r="F6" s="51">
        <v>6.3</v>
      </c>
      <c r="G6" s="56" t="s">
        <v>19</v>
      </c>
      <c r="H6" s="60">
        <v>0</v>
      </c>
      <c r="I6" s="4">
        <v>203</v>
      </c>
      <c r="J6" s="62"/>
      <c r="K6" s="88">
        <v>0</v>
      </c>
      <c r="L6" s="79">
        <v>104</v>
      </c>
      <c r="M6" s="76" t="e">
        <f t="shared" si="0"/>
        <v>#DIV/0!</v>
      </c>
      <c r="N6" s="89" t="e">
        <f>((F6/J6*I6)*H6)+((F6/J6*L6)*K6)</f>
        <v>#DIV/0!</v>
      </c>
      <c r="O6" s="3"/>
    </row>
    <row r="7" spans="1:15" x14ac:dyDescent="0.2">
      <c r="A7" s="3" t="s">
        <v>146</v>
      </c>
      <c r="B7" s="4" t="s">
        <v>30</v>
      </c>
      <c r="C7" s="4" t="s">
        <v>154</v>
      </c>
      <c r="D7" s="4" t="s">
        <v>21</v>
      </c>
      <c r="E7" s="4" t="s">
        <v>27</v>
      </c>
      <c r="F7" s="51" t="s">
        <v>27</v>
      </c>
      <c r="G7" s="56" t="s">
        <v>28</v>
      </c>
      <c r="H7" s="82"/>
      <c r="I7" s="82"/>
      <c r="J7" s="82"/>
      <c r="K7" s="82"/>
      <c r="L7" s="82"/>
      <c r="M7" s="82"/>
      <c r="N7" s="83"/>
      <c r="O7" s="3"/>
    </row>
    <row r="8" spans="1:15" x14ac:dyDescent="0.2">
      <c r="A8" s="3" t="s">
        <v>146</v>
      </c>
      <c r="B8" s="4" t="s">
        <v>30</v>
      </c>
      <c r="C8" s="4" t="s">
        <v>155</v>
      </c>
      <c r="D8" s="4" t="s">
        <v>156</v>
      </c>
      <c r="E8" s="4" t="s">
        <v>25</v>
      </c>
      <c r="F8" s="51">
        <v>18</v>
      </c>
      <c r="G8" s="56" t="s">
        <v>29</v>
      </c>
      <c r="H8" s="60">
        <v>0</v>
      </c>
      <c r="I8" s="84">
        <v>4</v>
      </c>
      <c r="J8" s="62"/>
      <c r="K8" s="85"/>
      <c r="L8" s="85"/>
      <c r="M8" s="76" t="e">
        <f t="shared" si="0"/>
        <v>#DIV/0!</v>
      </c>
      <c r="N8" s="78" t="e">
        <f t="shared" si="1"/>
        <v>#DIV/0!</v>
      </c>
      <c r="O8" s="3"/>
    </row>
    <row r="9" spans="1:15" x14ac:dyDescent="0.2">
      <c r="A9" s="3" t="s">
        <v>146</v>
      </c>
      <c r="B9" s="4" t="s">
        <v>30</v>
      </c>
      <c r="C9" s="4" t="s">
        <v>157</v>
      </c>
      <c r="D9" s="4" t="s">
        <v>158</v>
      </c>
      <c r="E9" s="4" t="s">
        <v>25</v>
      </c>
      <c r="F9" s="51">
        <v>243</v>
      </c>
      <c r="G9" s="56" t="s">
        <v>24</v>
      </c>
      <c r="H9" s="60">
        <v>0</v>
      </c>
      <c r="I9" s="4">
        <v>203</v>
      </c>
      <c r="J9" s="62"/>
      <c r="K9" s="88">
        <v>0</v>
      </c>
      <c r="L9" s="79">
        <v>104</v>
      </c>
      <c r="M9" s="76" t="e">
        <f t="shared" si="0"/>
        <v>#DIV/0!</v>
      </c>
      <c r="N9" s="89" t="e">
        <f>((F9/J9*I9)*H9)+((F9/J9*L9)*K9)</f>
        <v>#DIV/0!</v>
      </c>
      <c r="O9" s="3"/>
    </row>
    <row r="10" spans="1:15" x14ac:dyDescent="0.2">
      <c r="A10" s="3" t="s">
        <v>146</v>
      </c>
      <c r="B10" s="4" t="s">
        <v>30</v>
      </c>
      <c r="C10" s="4" t="s">
        <v>159</v>
      </c>
      <c r="D10" s="4" t="s">
        <v>160</v>
      </c>
      <c r="E10" s="4" t="s">
        <v>293</v>
      </c>
      <c r="F10" s="51">
        <v>247</v>
      </c>
      <c r="G10" s="56" t="s">
        <v>24</v>
      </c>
      <c r="H10" s="60">
        <v>0</v>
      </c>
      <c r="I10" s="4">
        <v>203</v>
      </c>
      <c r="J10" s="62"/>
      <c r="K10" s="85"/>
      <c r="L10" s="85"/>
      <c r="M10" s="76" t="e">
        <f t="shared" si="0"/>
        <v>#DIV/0!</v>
      </c>
      <c r="N10" s="78" t="e">
        <f t="shared" si="1"/>
        <v>#DIV/0!</v>
      </c>
      <c r="O10" s="3"/>
    </row>
    <row r="11" spans="1:15" x14ac:dyDescent="0.2">
      <c r="A11" s="3" t="s">
        <v>146</v>
      </c>
      <c r="B11" s="4" t="s">
        <v>30</v>
      </c>
      <c r="C11" s="4" t="s">
        <v>161</v>
      </c>
      <c r="D11" s="4" t="s">
        <v>162</v>
      </c>
      <c r="E11" s="4" t="s">
        <v>27</v>
      </c>
      <c r="F11" s="51" t="s">
        <v>27</v>
      </c>
      <c r="G11" s="56" t="s">
        <v>289</v>
      </c>
      <c r="H11" s="83"/>
      <c r="I11" s="82"/>
      <c r="J11" s="83"/>
      <c r="K11" s="83"/>
      <c r="L11" s="83"/>
      <c r="M11" s="82"/>
      <c r="N11" s="83"/>
      <c r="O11" s="3"/>
    </row>
    <row r="12" spans="1:15" x14ac:dyDescent="0.2">
      <c r="A12" s="3" t="s">
        <v>146</v>
      </c>
      <c r="B12" s="4" t="s">
        <v>30</v>
      </c>
      <c r="C12" s="4" t="s">
        <v>163</v>
      </c>
      <c r="D12" s="4" t="s">
        <v>164</v>
      </c>
      <c r="E12" s="4" t="s">
        <v>27</v>
      </c>
      <c r="F12" s="51" t="s">
        <v>27</v>
      </c>
      <c r="G12" s="56" t="s">
        <v>29</v>
      </c>
      <c r="H12" s="83"/>
      <c r="I12" s="82"/>
      <c r="J12" s="83"/>
      <c r="K12" s="83"/>
      <c r="L12" s="83"/>
      <c r="M12" s="82"/>
      <c r="N12" s="83"/>
      <c r="O12" s="3"/>
    </row>
    <row r="13" spans="1:15" x14ac:dyDescent="0.2">
      <c r="A13" s="3" t="s">
        <v>146</v>
      </c>
      <c r="B13" s="4" t="s">
        <v>30</v>
      </c>
      <c r="C13" s="4" t="s">
        <v>165</v>
      </c>
      <c r="D13" s="4" t="s">
        <v>31</v>
      </c>
      <c r="E13" s="4" t="s">
        <v>31</v>
      </c>
      <c r="F13" s="51">
        <v>10</v>
      </c>
      <c r="G13" s="56" t="s">
        <v>19</v>
      </c>
      <c r="H13" s="60">
        <v>0</v>
      </c>
      <c r="I13" s="4">
        <v>104</v>
      </c>
      <c r="J13" s="62"/>
      <c r="K13" s="85"/>
      <c r="L13" s="85"/>
      <c r="M13" s="76" t="e">
        <f t="shared" si="0"/>
        <v>#DIV/0!</v>
      </c>
      <c r="N13" s="78" t="e">
        <f t="shared" si="1"/>
        <v>#DIV/0!</v>
      </c>
      <c r="O13" s="3"/>
    </row>
    <row r="14" spans="1:15" x14ac:dyDescent="0.2">
      <c r="A14" s="3" t="s">
        <v>146</v>
      </c>
      <c r="B14" s="4" t="s">
        <v>30</v>
      </c>
      <c r="C14" s="4" t="s">
        <v>132</v>
      </c>
      <c r="D14" s="4" t="s">
        <v>31</v>
      </c>
      <c r="E14" s="4" t="s">
        <v>31</v>
      </c>
      <c r="F14" s="51">
        <v>22.6</v>
      </c>
      <c r="G14" s="56" t="s">
        <v>19</v>
      </c>
      <c r="H14" s="60">
        <v>0</v>
      </c>
      <c r="I14" s="4">
        <v>104</v>
      </c>
      <c r="J14" s="62"/>
      <c r="K14" s="85"/>
      <c r="L14" s="85"/>
      <c r="M14" s="76" t="e">
        <f t="shared" si="0"/>
        <v>#DIV/0!</v>
      </c>
      <c r="N14" s="78" t="e">
        <f t="shared" si="1"/>
        <v>#DIV/0!</v>
      </c>
      <c r="O14" s="3"/>
    </row>
    <row r="15" spans="1:15" x14ac:dyDescent="0.2">
      <c r="A15" s="3" t="s">
        <v>146</v>
      </c>
      <c r="B15" s="4" t="s">
        <v>30</v>
      </c>
      <c r="C15" s="4" t="s">
        <v>133</v>
      </c>
      <c r="D15" s="4" t="s">
        <v>149</v>
      </c>
      <c r="E15" s="4" t="s">
        <v>27</v>
      </c>
      <c r="F15" s="51" t="s">
        <v>27</v>
      </c>
      <c r="G15" s="56" t="s">
        <v>29</v>
      </c>
      <c r="H15" s="83"/>
      <c r="I15" s="83"/>
      <c r="J15" s="83"/>
      <c r="K15" s="83"/>
      <c r="L15" s="83"/>
      <c r="M15" s="83"/>
      <c r="N15" s="83"/>
      <c r="O15" s="3"/>
    </row>
    <row r="16" spans="1:15" x14ac:dyDescent="0.2">
      <c r="A16" s="3" t="s">
        <v>146</v>
      </c>
      <c r="B16" s="4" t="s">
        <v>30</v>
      </c>
      <c r="C16" s="4" t="s">
        <v>134</v>
      </c>
      <c r="D16" s="4" t="s">
        <v>166</v>
      </c>
      <c r="E16" s="4" t="s">
        <v>27</v>
      </c>
      <c r="F16" s="51" t="s">
        <v>27</v>
      </c>
      <c r="G16" s="56" t="s">
        <v>29</v>
      </c>
      <c r="H16" s="83"/>
      <c r="I16" s="83"/>
      <c r="J16" s="83"/>
      <c r="K16" s="83"/>
      <c r="L16" s="83"/>
      <c r="M16" s="83"/>
      <c r="N16" s="83"/>
      <c r="O16" s="3"/>
    </row>
    <row r="17" spans="1:15" x14ac:dyDescent="0.2">
      <c r="A17" s="3" t="s">
        <v>146</v>
      </c>
      <c r="B17" s="4" t="s">
        <v>30</v>
      </c>
      <c r="C17" s="4" t="s">
        <v>135</v>
      </c>
      <c r="D17" s="4" t="s">
        <v>156</v>
      </c>
      <c r="E17" s="4" t="s">
        <v>25</v>
      </c>
      <c r="F17" s="51">
        <v>7</v>
      </c>
      <c r="G17" s="56" t="s">
        <v>29</v>
      </c>
      <c r="H17" s="60">
        <v>0</v>
      </c>
      <c r="I17" s="84">
        <v>4</v>
      </c>
      <c r="J17" s="62"/>
      <c r="K17" s="85"/>
      <c r="L17" s="85"/>
      <c r="M17" s="76" t="e">
        <f t="shared" si="0"/>
        <v>#DIV/0!</v>
      </c>
      <c r="N17" s="78" t="e">
        <f t="shared" si="1"/>
        <v>#DIV/0!</v>
      </c>
      <c r="O17" s="3"/>
    </row>
    <row r="18" spans="1:15" x14ac:dyDescent="0.2">
      <c r="A18" s="3" t="s">
        <v>146</v>
      </c>
      <c r="B18" s="4" t="s">
        <v>30</v>
      </c>
      <c r="C18" s="4" t="s">
        <v>167</v>
      </c>
      <c r="D18" s="4" t="s">
        <v>168</v>
      </c>
      <c r="E18" s="4" t="s">
        <v>25</v>
      </c>
      <c r="F18" s="51">
        <v>80</v>
      </c>
      <c r="G18" s="56" t="s">
        <v>24</v>
      </c>
      <c r="H18" s="60">
        <v>0</v>
      </c>
      <c r="I18" s="4">
        <v>203</v>
      </c>
      <c r="J18" s="62"/>
      <c r="K18" s="88">
        <v>0</v>
      </c>
      <c r="L18" s="79">
        <v>104</v>
      </c>
      <c r="M18" s="76" t="e">
        <f>(F18/J18*I18)+(F18/J18*L18)</f>
        <v>#DIV/0!</v>
      </c>
      <c r="N18" s="89" t="e">
        <f>((F18/J18*I18)*H18)+((F18/J18*L18)*K18)</f>
        <v>#DIV/0!</v>
      </c>
      <c r="O18" s="3"/>
    </row>
    <row r="19" spans="1:15" x14ac:dyDescent="0.2">
      <c r="A19" s="3" t="s">
        <v>146</v>
      </c>
      <c r="B19" s="4" t="s">
        <v>30</v>
      </c>
      <c r="C19" s="4" t="s">
        <v>169</v>
      </c>
      <c r="D19" s="4" t="s">
        <v>170</v>
      </c>
      <c r="E19" s="4" t="s">
        <v>25</v>
      </c>
      <c r="F19" s="51">
        <v>80</v>
      </c>
      <c r="G19" s="56" t="s">
        <v>24</v>
      </c>
      <c r="H19" s="60">
        <v>0</v>
      </c>
      <c r="I19" s="4">
        <v>203</v>
      </c>
      <c r="J19" s="62"/>
      <c r="K19" s="88">
        <v>0</v>
      </c>
      <c r="L19" s="79">
        <v>104</v>
      </c>
      <c r="M19" s="76" t="e">
        <f>(F19/J19*I19)+(F19/J19*L19)</f>
        <v>#DIV/0!</v>
      </c>
      <c r="N19" s="89" t="e">
        <f>((F19/J19*I19)*H19)+((F19/J19*L19)*K19)</f>
        <v>#DIV/0!</v>
      </c>
      <c r="O19" s="3"/>
    </row>
    <row r="20" spans="1:15" x14ac:dyDescent="0.2">
      <c r="A20" s="3" t="s">
        <v>146</v>
      </c>
      <c r="B20" s="4" t="s">
        <v>30</v>
      </c>
      <c r="C20" s="4" t="s">
        <v>171</v>
      </c>
      <c r="D20" s="4" t="s">
        <v>31</v>
      </c>
      <c r="E20" s="4" t="s">
        <v>31</v>
      </c>
      <c r="F20" s="51">
        <v>12.7</v>
      </c>
      <c r="G20" s="56" t="s">
        <v>19</v>
      </c>
      <c r="H20" s="60">
        <v>0</v>
      </c>
      <c r="I20" s="4">
        <v>203</v>
      </c>
      <c r="J20" s="62"/>
      <c r="K20" s="88">
        <v>0</v>
      </c>
      <c r="L20" s="79">
        <v>104</v>
      </c>
      <c r="M20" s="76" t="e">
        <f>(F20/J20*I20)+(F20/J20*L20)</f>
        <v>#DIV/0!</v>
      </c>
      <c r="N20" s="89" t="e">
        <f>((F20/J20*I20)*H20)+((F20/J20*L20)*K20)</f>
        <v>#DIV/0!</v>
      </c>
      <c r="O20" s="3"/>
    </row>
    <row r="21" spans="1:15" x14ac:dyDescent="0.2">
      <c r="A21" s="3" t="s">
        <v>146</v>
      </c>
      <c r="B21" s="4" t="s">
        <v>30</v>
      </c>
      <c r="C21" s="4" t="s">
        <v>172</v>
      </c>
      <c r="D21" s="4" t="s">
        <v>31</v>
      </c>
      <c r="E21" s="4" t="s">
        <v>31</v>
      </c>
      <c r="F21" s="51">
        <v>12.7</v>
      </c>
      <c r="G21" s="56" t="s">
        <v>19</v>
      </c>
      <c r="H21" s="60">
        <v>0</v>
      </c>
      <c r="I21" s="4">
        <v>203</v>
      </c>
      <c r="J21" s="62"/>
      <c r="K21" s="88">
        <v>0</v>
      </c>
      <c r="L21" s="79">
        <v>104</v>
      </c>
      <c r="M21" s="76" t="e">
        <f>(F21/J21*I21)+(F21/J21*L21)</f>
        <v>#DIV/0!</v>
      </c>
      <c r="N21" s="89" t="e">
        <f>((F21/J21*I21)*H21)+((F21/J21*L21)*K21)</f>
        <v>#DIV/0!</v>
      </c>
      <c r="O21" s="3"/>
    </row>
    <row r="22" spans="1:15" x14ac:dyDescent="0.2">
      <c r="A22" s="3" t="s">
        <v>146</v>
      </c>
      <c r="B22" s="4" t="s">
        <v>30</v>
      </c>
      <c r="C22" s="4" t="s">
        <v>136</v>
      </c>
      <c r="D22" s="4" t="s">
        <v>173</v>
      </c>
      <c r="E22" s="4" t="s">
        <v>27</v>
      </c>
      <c r="F22" s="51" t="s">
        <v>27</v>
      </c>
      <c r="G22" s="56" t="s">
        <v>24</v>
      </c>
      <c r="H22" s="82"/>
      <c r="I22" s="82"/>
      <c r="J22" s="82"/>
      <c r="K22" s="82"/>
      <c r="L22" s="82"/>
      <c r="M22" s="82"/>
      <c r="N22" s="83"/>
      <c r="O22" s="3"/>
    </row>
    <row r="23" spans="1:15" x14ac:dyDescent="0.2">
      <c r="A23" s="3" t="s">
        <v>146</v>
      </c>
      <c r="B23" s="4" t="s">
        <v>30</v>
      </c>
      <c r="C23" s="4" t="s">
        <v>137</v>
      </c>
      <c r="D23" s="4" t="s">
        <v>23</v>
      </c>
      <c r="E23" s="4" t="s">
        <v>27</v>
      </c>
      <c r="F23" s="51" t="s">
        <v>27</v>
      </c>
      <c r="G23" s="56" t="s">
        <v>24</v>
      </c>
      <c r="H23" s="82"/>
      <c r="I23" s="82"/>
      <c r="J23" s="82"/>
      <c r="K23" s="82"/>
      <c r="L23" s="82"/>
      <c r="M23" s="82"/>
      <c r="N23" s="83"/>
      <c r="O23" s="3"/>
    </row>
    <row r="24" spans="1:15" x14ac:dyDescent="0.2">
      <c r="A24" s="3" t="s">
        <v>146</v>
      </c>
      <c r="B24" s="4" t="s">
        <v>30</v>
      </c>
      <c r="C24" s="4" t="s">
        <v>138</v>
      </c>
      <c r="D24" s="4" t="s">
        <v>174</v>
      </c>
      <c r="E24" s="4" t="s">
        <v>27</v>
      </c>
      <c r="F24" s="51" t="s">
        <v>27</v>
      </c>
      <c r="G24" s="56" t="s">
        <v>24</v>
      </c>
      <c r="H24" s="82"/>
      <c r="I24" s="82"/>
      <c r="J24" s="82"/>
      <c r="K24" s="82"/>
      <c r="L24" s="82"/>
      <c r="M24" s="82"/>
      <c r="N24" s="83"/>
      <c r="O24" s="3"/>
    </row>
    <row r="25" spans="1:15" x14ac:dyDescent="0.2">
      <c r="A25" s="3" t="s">
        <v>146</v>
      </c>
      <c r="B25" s="4" t="s">
        <v>30</v>
      </c>
      <c r="C25" s="4" t="s">
        <v>139</v>
      </c>
      <c r="D25" s="4" t="s">
        <v>156</v>
      </c>
      <c r="E25" s="4" t="s">
        <v>25</v>
      </c>
      <c r="F25" s="51">
        <v>4</v>
      </c>
      <c r="G25" s="56" t="s">
        <v>289</v>
      </c>
      <c r="H25" s="60">
        <v>0</v>
      </c>
      <c r="I25" s="84">
        <v>4</v>
      </c>
      <c r="J25" s="62"/>
      <c r="K25" s="85"/>
      <c r="L25" s="85"/>
      <c r="M25" s="76" t="e">
        <f t="shared" si="0"/>
        <v>#DIV/0!</v>
      </c>
      <c r="N25" s="78" t="e">
        <f t="shared" si="1"/>
        <v>#DIV/0!</v>
      </c>
      <c r="O25" s="3"/>
    </row>
    <row r="26" spans="1:15" x14ac:dyDescent="0.2">
      <c r="A26" s="3" t="s">
        <v>146</v>
      </c>
      <c r="B26" s="4" t="s">
        <v>30</v>
      </c>
      <c r="C26" s="4" t="s">
        <v>140</v>
      </c>
      <c r="D26" s="4" t="s">
        <v>156</v>
      </c>
      <c r="E26" s="4" t="s">
        <v>25</v>
      </c>
      <c r="F26" s="51">
        <v>4</v>
      </c>
      <c r="G26" s="56" t="s">
        <v>289</v>
      </c>
      <c r="H26" s="60">
        <v>0</v>
      </c>
      <c r="I26" s="84">
        <v>4</v>
      </c>
      <c r="J26" s="62"/>
      <c r="K26" s="85"/>
      <c r="L26" s="85"/>
      <c r="M26" s="76" t="e">
        <f t="shared" si="0"/>
        <v>#DIV/0!</v>
      </c>
      <c r="N26" s="78" t="e">
        <f t="shared" si="1"/>
        <v>#DIV/0!</v>
      </c>
      <c r="O26" s="3"/>
    </row>
    <row r="27" spans="1:15" x14ac:dyDescent="0.2">
      <c r="A27" s="3" t="s">
        <v>146</v>
      </c>
      <c r="B27" s="4" t="s">
        <v>30</v>
      </c>
      <c r="C27" s="4" t="s">
        <v>141</v>
      </c>
      <c r="D27" s="4" t="s">
        <v>175</v>
      </c>
      <c r="E27" s="4" t="s">
        <v>25</v>
      </c>
      <c r="F27" s="51">
        <v>247</v>
      </c>
      <c r="G27" s="56" t="s">
        <v>24</v>
      </c>
      <c r="H27" s="60">
        <v>0</v>
      </c>
      <c r="I27" s="4">
        <v>203</v>
      </c>
      <c r="J27" s="62"/>
      <c r="K27" s="88">
        <v>0</v>
      </c>
      <c r="L27" s="79">
        <v>104</v>
      </c>
      <c r="M27" s="76" t="e">
        <f>(F27/J27*I27)+(F27/J27*L27)</f>
        <v>#DIV/0!</v>
      </c>
      <c r="N27" s="89" t="e">
        <f>((F27/J27*I27)*H27)+((F27/J27*L27)*K27)</f>
        <v>#DIV/0!</v>
      </c>
      <c r="O27" s="3" t="s">
        <v>294</v>
      </c>
    </row>
    <row r="28" spans="1:15" x14ac:dyDescent="0.2">
      <c r="A28" s="3" t="s">
        <v>146</v>
      </c>
      <c r="B28" s="4" t="s">
        <v>30</v>
      </c>
      <c r="C28" s="4" t="s">
        <v>176</v>
      </c>
      <c r="D28" s="4" t="s">
        <v>26</v>
      </c>
      <c r="E28" s="4" t="s">
        <v>25</v>
      </c>
      <c r="F28" s="51">
        <v>130.4</v>
      </c>
      <c r="G28" s="56" t="s">
        <v>290</v>
      </c>
      <c r="H28" s="60">
        <v>0</v>
      </c>
      <c r="I28" s="4">
        <v>203</v>
      </c>
      <c r="J28" s="62"/>
      <c r="K28" s="88">
        <v>0</v>
      </c>
      <c r="L28" s="79">
        <v>104</v>
      </c>
      <c r="M28" s="76" t="e">
        <f>(F28/J28*I28)+(F28/J28*L28)</f>
        <v>#DIV/0!</v>
      </c>
      <c r="N28" s="89" t="e">
        <f>((F28/J28*I28)*H28)+((F28/J28*L28)*K28)</f>
        <v>#DIV/0!</v>
      </c>
      <c r="O28" s="3"/>
    </row>
    <row r="29" spans="1:15" x14ac:dyDescent="0.2">
      <c r="A29" s="3" t="s">
        <v>146</v>
      </c>
      <c r="B29" s="4" t="s">
        <v>30</v>
      </c>
      <c r="C29" s="4" t="s">
        <v>142</v>
      </c>
      <c r="D29" s="4" t="s">
        <v>31</v>
      </c>
      <c r="E29" s="4" t="s">
        <v>31</v>
      </c>
      <c r="F29" s="51">
        <v>16.2</v>
      </c>
      <c r="G29" s="56" t="s">
        <v>19</v>
      </c>
      <c r="H29" s="60">
        <v>0</v>
      </c>
      <c r="I29" s="4">
        <v>203</v>
      </c>
      <c r="J29" s="62"/>
      <c r="K29" s="88">
        <v>0</v>
      </c>
      <c r="L29" s="79">
        <v>104</v>
      </c>
      <c r="M29" s="76" t="e">
        <f>(F29/J29*I29)+(F29/J29*L29)</f>
        <v>#DIV/0!</v>
      </c>
      <c r="N29" s="89" t="e">
        <f>((F29/J29*I29)*H29)+((F29/J29*L29)*K29)</f>
        <v>#DIV/0!</v>
      </c>
      <c r="O29" s="3"/>
    </row>
    <row r="30" spans="1:15" x14ac:dyDescent="0.2">
      <c r="A30" s="3" t="s">
        <v>146</v>
      </c>
      <c r="B30" s="4" t="s">
        <v>30</v>
      </c>
      <c r="C30" s="4" t="s">
        <v>143</v>
      </c>
      <c r="D30" s="4" t="s">
        <v>31</v>
      </c>
      <c r="E30" s="4" t="s">
        <v>31</v>
      </c>
      <c r="F30" s="51">
        <v>15.9</v>
      </c>
      <c r="G30" s="56" t="s">
        <v>19</v>
      </c>
      <c r="H30" s="60">
        <v>0</v>
      </c>
      <c r="I30" s="4">
        <v>203</v>
      </c>
      <c r="J30" s="62"/>
      <c r="K30" s="88">
        <v>0</v>
      </c>
      <c r="L30" s="79">
        <v>104</v>
      </c>
      <c r="M30" s="76" t="e">
        <f>(F30/J30*I30)+(F30/J30*L30)</f>
        <v>#DIV/0!</v>
      </c>
      <c r="N30" s="89" t="e">
        <f>((F30/J30*I30)*H30)+((F30/J30*L30)*K30)</f>
        <v>#DIV/0!</v>
      </c>
      <c r="O30" s="3"/>
    </row>
    <row r="31" spans="1:15" x14ac:dyDescent="0.2">
      <c r="A31" s="3" t="s">
        <v>146</v>
      </c>
      <c r="B31" s="4" t="s">
        <v>30</v>
      </c>
      <c r="C31" s="4" t="s">
        <v>177</v>
      </c>
      <c r="D31" s="4" t="s">
        <v>178</v>
      </c>
      <c r="E31" s="4" t="s">
        <v>32</v>
      </c>
      <c r="F31" s="51">
        <v>12.5</v>
      </c>
      <c r="G31" s="56" t="s">
        <v>291</v>
      </c>
      <c r="H31" s="60">
        <v>0</v>
      </c>
      <c r="I31" s="4">
        <v>203</v>
      </c>
      <c r="J31" s="62"/>
      <c r="K31" s="85"/>
      <c r="L31" s="85"/>
      <c r="M31" s="76" t="e">
        <f t="shared" si="0"/>
        <v>#DIV/0!</v>
      </c>
      <c r="N31" s="78" t="e">
        <f t="shared" si="1"/>
        <v>#DIV/0!</v>
      </c>
      <c r="O31" s="3"/>
    </row>
    <row r="32" spans="1:15" x14ac:dyDescent="0.2">
      <c r="A32" s="3" t="s">
        <v>146</v>
      </c>
      <c r="B32" s="4" t="s">
        <v>30</v>
      </c>
      <c r="C32" s="4" t="s">
        <v>179</v>
      </c>
      <c r="D32" s="4" t="s">
        <v>33</v>
      </c>
      <c r="E32" s="4" t="s">
        <v>25</v>
      </c>
      <c r="F32" s="51">
        <v>13</v>
      </c>
      <c r="G32" s="56" t="s">
        <v>290</v>
      </c>
      <c r="H32" s="60">
        <v>0</v>
      </c>
      <c r="I32" s="4">
        <v>203</v>
      </c>
      <c r="J32" s="62"/>
      <c r="K32" s="85"/>
      <c r="L32" s="85"/>
      <c r="M32" s="76" t="e">
        <f t="shared" si="0"/>
        <v>#DIV/0!</v>
      </c>
      <c r="N32" s="78" t="e">
        <f t="shared" si="1"/>
        <v>#DIV/0!</v>
      </c>
      <c r="O32" s="3"/>
    </row>
    <row r="33" spans="1:15" x14ac:dyDescent="0.2">
      <c r="A33" s="3" t="s">
        <v>146</v>
      </c>
      <c r="B33" s="4" t="s">
        <v>30</v>
      </c>
      <c r="C33" s="4" t="s">
        <v>180</v>
      </c>
      <c r="D33" s="4" t="s">
        <v>181</v>
      </c>
      <c r="E33" s="4" t="s">
        <v>32</v>
      </c>
      <c r="F33" s="51">
        <v>24.2</v>
      </c>
      <c r="G33" s="56" t="s">
        <v>291</v>
      </c>
      <c r="H33" s="60">
        <v>0</v>
      </c>
      <c r="I33" s="4">
        <v>203</v>
      </c>
      <c r="J33" s="62"/>
      <c r="K33" s="85"/>
      <c r="L33" s="85"/>
      <c r="M33" s="76" t="e">
        <f t="shared" si="0"/>
        <v>#DIV/0!</v>
      </c>
      <c r="N33" s="78" t="e">
        <f t="shared" si="1"/>
        <v>#DIV/0!</v>
      </c>
      <c r="O33" s="3"/>
    </row>
    <row r="34" spans="1:15" x14ac:dyDescent="0.2">
      <c r="A34" s="3" t="s">
        <v>146</v>
      </c>
      <c r="B34" s="4" t="s">
        <v>30</v>
      </c>
      <c r="C34" s="4" t="s">
        <v>182</v>
      </c>
      <c r="D34" s="4" t="s">
        <v>183</v>
      </c>
      <c r="E34" s="4" t="s">
        <v>32</v>
      </c>
      <c r="F34" s="51">
        <v>23.5</v>
      </c>
      <c r="G34" s="56" t="s">
        <v>291</v>
      </c>
      <c r="H34" s="60">
        <v>0</v>
      </c>
      <c r="I34" s="4">
        <v>203</v>
      </c>
      <c r="J34" s="62"/>
      <c r="K34" s="85"/>
      <c r="L34" s="85"/>
      <c r="M34" s="76" t="e">
        <f t="shared" si="0"/>
        <v>#DIV/0!</v>
      </c>
      <c r="N34" s="78" t="e">
        <f t="shared" si="1"/>
        <v>#DIV/0!</v>
      </c>
      <c r="O34" s="3" t="s">
        <v>295</v>
      </c>
    </row>
    <row r="35" spans="1:15" x14ac:dyDescent="0.2">
      <c r="A35" s="3" t="s">
        <v>146</v>
      </c>
      <c r="B35" s="4" t="s">
        <v>30</v>
      </c>
      <c r="C35" s="4" t="s">
        <v>184</v>
      </c>
      <c r="D35" s="4" t="s">
        <v>156</v>
      </c>
      <c r="E35" s="4" t="s">
        <v>25</v>
      </c>
      <c r="F35" s="51">
        <v>26.6</v>
      </c>
      <c r="G35" s="56" t="s">
        <v>292</v>
      </c>
      <c r="H35" s="60">
        <v>0</v>
      </c>
      <c r="I35" s="4">
        <v>203</v>
      </c>
      <c r="J35" s="62"/>
      <c r="K35" s="85"/>
      <c r="L35" s="85"/>
      <c r="M35" s="76" t="e">
        <f t="shared" si="0"/>
        <v>#DIV/0!</v>
      </c>
      <c r="N35" s="78" t="e">
        <f t="shared" si="1"/>
        <v>#DIV/0!</v>
      </c>
      <c r="O35" s="3"/>
    </row>
    <row r="36" spans="1:15" x14ac:dyDescent="0.2">
      <c r="A36" s="3" t="s">
        <v>146</v>
      </c>
      <c r="B36" s="4" t="s">
        <v>30</v>
      </c>
      <c r="C36" s="4" t="s">
        <v>185</v>
      </c>
      <c r="D36" s="4" t="s">
        <v>186</v>
      </c>
      <c r="E36" s="4" t="s">
        <v>32</v>
      </c>
      <c r="F36" s="51">
        <v>18.739999999999998</v>
      </c>
      <c r="G36" s="56" t="s">
        <v>291</v>
      </c>
      <c r="H36" s="60">
        <v>0</v>
      </c>
      <c r="I36" s="4">
        <v>203</v>
      </c>
      <c r="J36" s="62"/>
      <c r="K36" s="85"/>
      <c r="L36" s="85"/>
      <c r="M36" s="76" t="e">
        <f t="shared" si="0"/>
        <v>#DIV/0!</v>
      </c>
      <c r="N36" s="78" t="e">
        <f t="shared" si="1"/>
        <v>#DIV/0!</v>
      </c>
      <c r="O36" s="3"/>
    </row>
    <row r="37" spans="1:15" x14ac:dyDescent="0.2">
      <c r="A37" s="3" t="s">
        <v>146</v>
      </c>
      <c r="B37" s="4" t="s">
        <v>30</v>
      </c>
      <c r="C37" s="4" t="s">
        <v>187</v>
      </c>
      <c r="D37" s="4" t="s">
        <v>186</v>
      </c>
      <c r="E37" s="4" t="s">
        <v>32</v>
      </c>
      <c r="F37" s="51">
        <v>18.739999999999998</v>
      </c>
      <c r="G37" s="56" t="s">
        <v>291</v>
      </c>
      <c r="H37" s="60">
        <v>0</v>
      </c>
      <c r="I37" s="4">
        <v>203</v>
      </c>
      <c r="J37" s="62"/>
      <c r="K37" s="85"/>
      <c r="L37" s="85"/>
      <c r="M37" s="76" t="e">
        <f t="shared" si="0"/>
        <v>#DIV/0!</v>
      </c>
      <c r="N37" s="78" t="e">
        <f t="shared" si="1"/>
        <v>#DIV/0!</v>
      </c>
      <c r="O37" s="3"/>
    </row>
    <row r="38" spans="1:15" x14ac:dyDescent="0.2">
      <c r="A38" s="3" t="s">
        <v>146</v>
      </c>
      <c r="B38" s="4" t="s">
        <v>30</v>
      </c>
      <c r="C38" s="4" t="s">
        <v>188</v>
      </c>
      <c r="D38" s="4" t="s">
        <v>189</v>
      </c>
      <c r="E38" s="4" t="s">
        <v>32</v>
      </c>
      <c r="F38" s="51">
        <v>381.8</v>
      </c>
      <c r="G38" s="56" t="s">
        <v>290</v>
      </c>
      <c r="H38" s="60">
        <v>0</v>
      </c>
      <c r="I38" s="4">
        <v>104</v>
      </c>
      <c r="J38" s="62"/>
      <c r="K38" s="85"/>
      <c r="L38" s="85"/>
      <c r="M38" s="76" t="e">
        <f t="shared" si="0"/>
        <v>#DIV/0!</v>
      </c>
      <c r="N38" s="78" t="e">
        <f t="shared" si="1"/>
        <v>#DIV/0!</v>
      </c>
      <c r="O38" s="3"/>
    </row>
    <row r="39" spans="1:15" x14ac:dyDescent="0.2">
      <c r="A39" s="3" t="s">
        <v>146</v>
      </c>
      <c r="B39" s="4" t="s">
        <v>30</v>
      </c>
      <c r="C39" s="4" t="s">
        <v>190</v>
      </c>
      <c r="D39" s="4" t="s">
        <v>191</v>
      </c>
      <c r="E39" s="4" t="s">
        <v>25</v>
      </c>
      <c r="F39" s="51">
        <v>137</v>
      </c>
      <c r="G39" s="56" t="s">
        <v>24</v>
      </c>
      <c r="H39" s="60">
        <v>0</v>
      </c>
      <c r="I39" s="4">
        <v>52</v>
      </c>
      <c r="J39" s="62"/>
      <c r="K39" s="85"/>
      <c r="L39" s="85"/>
      <c r="M39" s="76" t="e">
        <f t="shared" si="0"/>
        <v>#DIV/0!</v>
      </c>
      <c r="N39" s="78" t="e">
        <f t="shared" si="1"/>
        <v>#DIV/0!</v>
      </c>
      <c r="O39" s="3"/>
    </row>
    <row r="40" spans="1:15" x14ac:dyDescent="0.2">
      <c r="A40" s="3" t="s">
        <v>146</v>
      </c>
      <c r="B40" s="4" t="s">
        <v>34</v>
      </c>
      <c r="C40" s="4" t="s">
        <v>192</v>
      </c>
      <c r="D40" s="56" t="s">
        <v>31</v>
      </c>
      <c r="E40" s="4" t="s">
        <v>31</v>
      </c>
      <c r="F40" s="51">
        <v>6.3</v>
      </c>
      <c r="G40" s="56" t="s">
        <v>19</v>
      </c>
      <c r="H40" s="60">
        <v>0</v>
      </c>
      <c r="I40" s="4">
        <v>203</v>
      </c>
      <c r="J40" s="62"/>
      <c r="K40" s="88">
        <v>0</v>
      </c>
      <c r="L40" s="79">
        <v>104</v>
      </c>
      <c r="M40" s="76" t="e">
        <f>(F40/J40*I40)+(F40/J40*L40)</f>
        <v>#DIV/0!</v>
      </c>
      <c r="N40" s="89" t="e">
        <f>((F40/J40*I40)*H40)+((F40/J40*L40)*K40)</f>
        <v>#DIV/0!</v>
      </c>
      <c r="O40" s="3"/>
    </row>
    <row r="41" spans="1:15" x14ac:dyDescent="0.2">
      <c r="A41" s="3" t="s">
        <v>146</v>
      </c>
      <c r="B41" s="4" t="s">
        <v>34</v>
      </c>
      <c r="C41" s="4" t="s">
        <v>193</v>
      </c>
      <c r="D41" s="56" t="s">
        <v>21</v>
      </c>
      <c r="E41" s="4" t="s">
        <v>27</v>
      </c>
      <c r="F41" s="51" t="s">
        <v>27</v>
      </c>
      <c r="G41" s="56" t="s">
        <v>289</v>
      </c>
      <c r="H41" s="83"/>
      <c r="I41" s="83"/>
      <c r="J41" s="83"/>
      <c r="K41" s="83"/>
      <c r="L41" s="83"/>
      <c r="M41" s="83"/>
      <c r="N41" s="83"/>
      <c r="O41" s="3"/>
    </row>
    <row r="42" spans="1:15" x14ac:dyDescent="0.2">
      <c r="A42" s="3" t="s">
        <v>146</v>
      </c>
      <c r="B42" s="4" t="s">
        <v>34</v>
      </c>
      <c r="C42" s="4" t="s">
        <v>194</v>
      </c>
      <c r="D42" s="56" t="s">
        <v>156</v>
      </c>
      <c r="E42" s="4" t="s">
        <v>25</v>
      </c>
      <c r="F42" s="51">
        <v>16.5</v>
      </c>
      <c r="G42" s="56" t="s">
        <v>29</v>
      </c>
      <c r="H42" s="60">
        <v>0</v>
      </c>
      <c r="I42" s="84">
        <v>4</v>
      </c>
      <c r="J42" s="62"/>
      <c r="K42" s="85"/>
      <c r="L42" s="85"/>
      <c r="M42" s="76" t="e">
        <f t="shared" si="0"/>
        <v>#DIV/0!</v>
      </c>
      <c r="N42" s="78" t="e">
        <f t="shared" si="1"/>
        <v>#DIV/0!</v>
      </c>
      <c r="O42" s="3"/>
    </row>
    <row r="43" spans="1:15" x14ac:dyDescent="0.2">
      <c r="A43" s="3" t="s">
        <v>146</v>
      </c>
      <c r="B43" s="4" t="s">
        <v>34</v>
      </c>
      <c r="C43" s="4" t="s">
        <v>195</v>
      </c>
      <c r="D43" s="56" t="s">
        <v>196</v>
      </c>
      <c r="E43" s="4" t="s">
        <v>293</v>
      </c>
      <c r="F43" s="51">
        <v>237</v>
      </c>
      <c r="G43" s="56" t="s">
        <v>24</v>
      </c>
      <c r="H43" s="60">
        <v>0</v>
      </c>
      <c r="I43" s="4">
        <v>203</v>
      </c>
      <c r="J43" s="62"/>
      <c r="K43" s="85"/>
      <c r="L43" s="85"/>
      <c r="M43" s="76" t="e">
        <f t="shared" si="0"/>
        <v>#DIV/0!</v>
      </c>
      <c r="N43" s="78" t="e">
        <f t="shared" si="1"/>
        <v>#DIV/0!</v>
      </c>
      <c r="O43" s="3"/>
    </row>
    <row r="44" spans="1:15" x14ac:dyDescent="0.2">
      <c r="A44" s="3" t="s">
        <v>146</v>
      </c>
      <c r="B44" s="4" t="s">
        <v>34</v>
      </c>
      <c r="C44" s="4" t="s">
        <v>197</v>
      </c>
      <c r="D44" s="56" t="s">
        <v>196</v>
      </c>
      <c r="E44" s="4" t="s">
        <v>293</v>
      </c>
      <c r="F44" s="51">
        <v>120</v>
      </c>
      <c r="G44" s="56" t="s">
        <v>24</v>
      </c>
      <c r="H44" s="60">
        <v>0</v>
      </c>
      <c r="I44" s="4">
        <v>203</v>
      </c>
      <c r="J44" s="62"/>
      <c r="K44" s="85"/>
      <c r="L44" s="85"/>
      <c r="M44" s="76" t="e">
        <f t="shared" si="0"/>
        <v>#DIV/0!</v>
      </c>
      <c r="N44" s="78" t="e">
        <f t="shared" si="1"/>
        <v>#DIV/0!</v>
      </c>
      <c r="O44" s="3"/>
    </row>
    <row r="45" spans="1:15" x14ac:dyDescent="0.2">
      <c r="A45" s="3" t="s">
        <v>146</v>
      </c>
      <c r="B45" s="4" t="s">
        <v>34</v>
      </c>
      <c r="C45" s="4" t="s">
        <v>198</v>
      </c>
      <c r="D45" s="56" t="s">
        <v>196</v>
      </c>
      <c r="E45" s="4" t="s">
        <v>293</v>
      </c>
      <c r="F45" s="51">
        <v>115</v>
      </c>
      <c r="G45" s="56" t="s">
        <v>24</v>
      </c>
      <c r="H45" s="60">
        <v>0</v>
      </c>
      <c r="I45" s="4">
        <v>203</v>
      </c>
      <c r="J45" s="62"/>
      <c r="K45" s="85"/>
      <c r="L45" s="85"/>
      <c r="M45" s="76" t="e">
        <f t="shared" si="0"/>
        <v>#DIV/0!</v>
      </c>
      <c r="N45" s="78" t="e">
        <f t="shared" si="1"/>
        <v>#DIV/0!</v>
      </c>
      <c r="O45" s="3"/>
    </row>
    <row r="46" spans="1:15" x14ac:dyDescent="0.2">
      <c r="A46" s="3" t="s">
        <v>146</v>
      </c>
      <c r="B46" s="4" t="s">
        <v>34</v>
      </c>
      <c r="C46" s="4" t="s">
        <v>199</v>
      </c>
      <c r="D46" s="56" t="s">
        <v>196</v>
      </c>
      <c r="E46" s="4" t="s">
        <v>293</v>
      </c>
      <c r="F46" s="51">
        <v>66.599999999999994</v>
      </c>
      <c r="G46" s="56" t="s">
        <v>24</v>
      </c>
      <c r="H46" s="60">
        <v>0</v>
      </c>
      <c r="I46" s="4">
        <v>203</v>
      </c>
      <c r="J46" s="62"/>
      <c r="K46" s="85"/>
      <c r="L46" s="85"/>
      <c r="M46" s="76" t="e">
        <f t="shared" si="0"/>
        <v>#DIV/0!</v>
      </c>
      <c r="N46" s="78" t="e">
        <f t="shared" si="1"/>
        <v>#DIV/0!</v>
      </c>
      <c r="O46" s="3"/>
    </row>
    <row r="47" spans="1:15" x14ac:dyDescent="0.2">
      <c r="A47" s="3" t="s">
        <v>146</v>
      </c>
      <c r="B47" s="4" t="s">
        <v>34</v>
      </c>
      <c r="C47" s="4" t="s">
        <v>200</v>
      </c>
      <c r="D47" s="56" t="s">
        <v>196</v>
      </c>
      <c r="E47" s="4" t="s">
        <v>293</v>
      </c>
      <c r="F47" s="51">
        <v>75.599999999999994</v>
      </c>
      <c r="G47" s="56" t="s">
        <v>24</v>
      </c>
      <c r="H47" s="60">
        <v>0</v>
      </c>
      <c r="I47" s="4">
        <v>203</v>
      </c>
      <c r="J47" s="62"/>
      <c r="K47" s="85"/>
      <c r="L47" s="85"/>
      <c r="M47" s="76" t="e">
        <f t="shared" si="0"/>
        <v>#DIV/0!</v>
      </c>
      <c r="N47" s="78" t="e">
        <f t="shared" si="1"/>
        <v>#DIV/0!</v>
      </c>
      <c r="O47" s="3"/>
    </row>
    <row r="48" spans="1:15" x14ac:dyDescent="0.2">
      <c r="A48" s="3" t="s">
        <v>146</v>
      </c>
      <c r="B48" s="4" t="s">
        <v>34</v>
      </c>
      <c r="C48" s="4" t="s">
        <v>201</v>
      </c>
      <c r="D48" s="56" t="s">
        <v>196</v>
      </c>
      <c r="E48" s="4" t="s">
        <v>293</v>
      </c>
      <c r="F48" s="51">
        <v>73.599999999999994</v>
      </c>
      <c r="G48" s="56" t="s">
        <v>24</v>
      </c>
      <c r="H48" s="60">
        <v>0</v>
      </c>
      <c r="I48" s="4">
        <v>203</v>
      </c>
      <c r="J48" s="62"/>
      <c r="K48" s="85"/>
      <c r="L48" s="85"/>
      <c r="M48" s="76" t="e">
        <f t="shared" si="0"/>
        <v>#DIV/0!</v>
      </c>
      <c r="N48" s="78" t="e">
        <f t="shared" si="1"/>
        <v>#DIV/0!</v>
      </c>
      <c r="O48" s="3"/>
    </row>
    <row r="49" spans="1:15" x14ac:dyDescent="0.2">
      <c r="A49" s="3" t="s">
        <v>146</v>
      </c>
      <c r="B49" s="4" t="s">
        <v>34</v>
      </c>
      <c r="C49" s="4" t="s">
        <v>202</v>
      </c>
      <c r="D49" s="56" t="s">
        <v>23</v>
      </c>
      <c r="E49" s="4" t="s">
        <v>25</v>
      </c>
      <c r="F49" s="51">
        <v>4.1900000000000004</v>
      </c>
      <c r="G49" s="56" t="s">
        <v>29</v>
      </c>
      <c r="H49" s="60">
        <v>0</v>
      </c>
      <c r="I49" s="4">
        <v>203</v>
      </c>
      <c r="J49" s="62"/>
      <c r="K49" s="85"/>
      <c r="L49" s="85"/>
      <c r="M49" s="76" t="e">
        <f t="shared" si="0"/>
        <v>#DIV/0!</v>
      </c>
      <c r="N49" s="78" t="e">
        <f t="shared" si="1"/>
        <v>#DIV/0!</v>
      </c>
      <c r="O49" s="3"/>
    </row>
    <row r="50" spans="1:15" x14ac:dyDescent="0.2">
      <c r="A50" s="3" t="s">
        <v>146</v>
      </c>
      <c r="B50" s="4" t="s">
        <v>34</v>
      </c>
      <c r="C50" s="4" t="s">
        <v>203</v>
      </c>
      <c r="D50" s="56" t="s">
        <v>156</v>
      </c>
      <c r="E50" s="4" t="s">
        <v>25</v>
      </c>
      <c r="F50" s="51">
        <v>26</v>
      </c>
      <c r="G50" s="56" t="s">
        <v>29</v>
      </c>
      <c r="H50" s="60">
        <v>0</v>
      </c>
      <c r="I50" s="84">
        <v>4</v>
      </c>
      <c r="J50" s="62"/>
      <c r="K50" s="85"/>
      <c r="L50" s="85"/>
      <c r="M50" s="76" t="e">
        <f t="shared" si="0"/>
        <v>#DIV/0!</v>
      </c>
      <c r="N50" s="78" t="e">
        <f t="shared" si="1"/>
        <v>#DIV/0!</v>
      </c>
      <c r="O50" s="3"/>
    </row>
    <row r="51" spans="1:15" x14ac:dyDescent="0.2">
      <c r="A51" s="3" t="s">
        <v>146</v>
      </c>
      <c r="B51" s="4" t="s">
        <v>34</v>
      </c>
      <c r="C51" s="4" t="s">
        <v>204</v>
      </c>
      <c r="D51" s="56" t="s">
        <v>196</v>
      </c>
      <c r="E51" s="4" t="s">
        <v>293</v>
      </c>
      <c r="F51" s="51">
        <v>50.6</v>
      </c>
      <c r="G51" s="56" t="s">
        <v>24</v>
      </c>
      <c r="H51" s="60">
        <v>0</v>
      </c>
      <c r="I51" s="4">
        <v>203</v>
      </c>
      <c r="J51" s="62"/>
      <c r="K51" s="85"/>
      <c r="L51" s="85"/>
      <c r="M51" s="76" t="e">
        <f t="shared" si="0"/>
        <v>#DIV/0!</v>
      </c>
      <c r="N51" s="78" t="e">
        <f t="shared" si="1"/>
        <v>#DIV/0!</v>
      </c>
      <c r="O51" s="3"/>
    </row>
    <row r="52" spans="1:15" x14ac:dyDescent="0.2">
      <c r="A52" s="3" t="s">
        <v>146</v>
      </c>
      <c r="B52" s="4" t="s">
        <v>34</v>
      </c>
      <c r="C52" s="4" t="s">
        <v>205</v>
      </c>
      <c r="D52" s="56" t="s">
        <v>196</v>
      </c>
      <c r="E52" s="4" t="s">
        <v>293</v>
      </c>
      <c r="F52" s="51">
        <v>52.5</v>
      </c>
      <c r="G52" s="56" t="s">
        <v>24</v>
      </c>
      <c r="H52" s="60">
        <v>0</v>
      </c>
      <c r="I52" s="4">
        <v>203</v>
      </c>
      <c r="J52" s="62"/>
      <c r="K52" s="85"/>
      <c r="L52" s="85"/>
      <c r="M52" s="76" t="e">
        <f t="shared" si="0"/>
        <v>#DIV/0!</v>
      </c>
      <c r="N52" s="78" t="e">
        <f t="shared" si="1"/>
        <v>#DIV/0!</v>
      </c>
      <c r="O52" s="3"/>
    </row>
    <row r="53" spans="1:15" x14ac:dyDescent="0.2">
      <c r="A53" s="3" t="s">
        <v>146</v>
      </c>
      <c r="B53" s="4" t="s">
        <v>34</v>
      </c>
      <c r="C53" s="4" t="s">
        <v>206</v>
      </c>
      <c r="D53" s="56" t="s">
        <v>196</v>
      </c>
      <c r="E53" s="4" t="s">
        <v>293</v>
      </c>
      <c r="F53" s="51">
        <v>208</v>
      </c>
      <c r="G53" s="56" t="s">
        <v>24</v>
      </c>
      <c r="H53" s="60">
        <v>0</v>
      </c>
      <c r="I53" s="4">
        <v>203</v>
      </c>
      <c r="J53" s="62"/>
      <c r="K53" s="85"/>
      <c r="L53" s="85"/>
      <c r="M53" s="76" t="e">
        <f t="shared" si="0"/>
        <v>#DIV/0!</v>
      </c>
      <c r="N53" s="78" t="e">
        <f t="shared" si="1"/>
        <v>#DIV/0!</v>
      </c>
      <c r="O53" s="3"/>
    </row>
    <row r="54" spans="1:15" x14ac:dyDescent="0.2">
      <c r="A54" s="3" t="s">
        <v>146</v>
      </c>
      <c r="B54" s="4" t="s">
        <v>34</v>
      </c>
      <c r="C54" s="4" t="s">
        <v>207</v>
      </c>
      <c r="D54" s="56" t="s">
        <v>196</v>
      </c>
      <c r="E54" s="4" t="s">
        <v>293</v>
      </c>
      <c r="F54" s="51">
        <v>52.5</v>
      </c>
      <c r="G54" s="56" t="s">
        <v>24</v>
      </c>
      <c r="H54" s="60">
        <v>0</v>
      </c>
      <c r="I54" s="4">
        <v>203</v>
      </c>
      <c r="J54" s="62"/>
      <c r="K54" s="85"/>
      <c r="L54" s="85"/>
      <c r="M54" s="76" t="e">
        <f t="shared" si="0"/>
        <v>#DIV/0!</v>
      </c>
      <c r="N54" s="78" t="e">
        <f t="shared" si="1"/>
        <v>#DIV/0!</v>
      </c>
      <c r="O54" s="3"/>
    </row>
    <row r="55" spans="1:15" x14ac:dyDescent="0.2">
      <c r="A55" s="3" t="s">
        <v>146</v>
      </c>
      <c r="B55" s="4" t="s">
        <v>34</v>
      </c>
      <c r="C55" s="4" t="s">
        <v>208</v>
      </c>
      <c r="D55" s="56" t="s">
        <v>196</v>
      </c>
      <c r="E55" s="4" t="s">
        <v>293</v>
      </c>
      <c r="F55" s="51">
        <v>50.6</v>
      </c>
      <c r="G55" s="56" t="s">
        <v>24</v>
      </c>
      <c r="H55" s="60">
        <v>0</v>
      </c>
      <c r="I55" s="4">
        <v>203</v>
      </c>
      <c r="J55" s="62"/>
      <c r="K55" s="85"/>
      <c r="L55" s="85"/>
      <c r="M55" s="76" t="e">
        <f t="shared" si="0"/>
        <v>#DIV/0!</v>
      </c>
      <c r="N55" s="78" t="e">
        <f t="shared" si="1"/>
        <v>#DIV/0!</v>
      </c>
      <c r="O55" s="3"/>
    </row>
    <row r="56" spans="1:15" x14ac:dyDescent="0.2">
      <c r="A56" s="3" t="s">
        <v>146</v>
      </c>
      <c r="B56" s="4" t="s">
        <v>34</v>
      </c>
      <c r="C56" s="4" t="s">
        <v>209</v>
      </c>
      <c r="D56" s="56" t="s">
        <v>196</v>
      </c>
      <c r="E56" s="4" t="s">
        <v>293</v>
      </c>
      <c r="F56" s="51">
        <v>15</v>
      </c>
      <c r="G56" s="56" t="s">
        <v>24</v>
      </c>
      <c r="H56" s="60">
        <v>0</v>
      </c>
      <c r="I56" s="4">
        <v>203</v>
      </c>
      <c r="J56" s="62"/>
      <c r="K56" s="85"/>
      <c r="L56" s="85"/>
      <c r="M56" s="76" t="e">
        <f t="shared" si="0"/>
        <v>#DIV/0!</v>
      </c>
      <c r="N56" s="78" t="e">
        <f t="shared" si="1"/>
        <v>#DIV/0!</v>
      </c>
      <c r="O56" s="3"/>
    </row>
    <row r="57" spans="1:15" x14ac:dyDescent="0.2">
      <c r="A57" s="3" t="s">
        <v>146</v>
      </c>
      <c r="B57" s="4" t="s">
        <v>34</v>
      </c>
      <c r="C57" s="4" t="s">
        <v>210</v>
      </c>
      <c r="D57" s="56" t="s">
        <v>23</v>
      </c>
      <c r="E57" s="4" t="s">
        <v>25</v>
      </c>
      <c r="F57" s="51">
        <v>8.5</v>
      </c>
      <c r="G57" s="56" t="s">
        <v>24</v>
      </c>
      <c r="H57" s="60">
        <v>0</v>
      </c>
      <c r="I57" s="4">
        <v>203</v>
      </c>
      <c r="J57" s="62"/>
      <c r="K57" s="85"/>
      <c r="L57" s="85"/>
      <c r="M57" s="76" t="e">
        <f t="shared" si="0"/>
        <v>#DIV/0!</v>
      </c>
      <c r="N57" s="78" t="e">
        <f t="shared" si="1"/>
        <v>#DIV/0!</v>
      </c>
      <c r="O57" s="3"/>
    </row>
    <row r="58" spans="1:15" x14ac:dyDescent="0.2">
      <c r="A58" s="3" t="s">
        <v>146</v>
      </c>
      <c r="B58" s="4" t="s">
        <v>34</v>
      </c>
      <c r="C58" s="4" t="s">
        <v>211</v>
      </c>
      <c r="D58" s="56" t="s">
        <v>196</v>
      </c>
      <c r="E58" s="4" t="s">
        <v>293</v>
      </c>
      <c r="F58" s="51">
        <v>96</v>
      </c>
      <c r="G58" s="56" t="s">
        <v>24</v>
      </c>
      <c r="H58" s="60">
        <v>0</v>
      </c>
      <c r="I58" s="4">
        <v>203</v>
      </c>
      <c r="J58" s="62"/>
      <c r="K58" s="85"/>
      <c r="L58" s="85"/>
      <c r="M58" s="76" t="e">
        <f t="shared" si="0"/>
        <v>#DIV/0!</v>
      </c>
      <c r="N58" s="78" t="e">
        <f t="shared" si="1"/>
        <v>#DIV/0!</v>
      </c>
      <c r="O58" s="3"/>
    </row>
    <row r="59" spans="1:15" x14ac:dyDescent="0.2">
      <c r="A59" s="3" t="s">
        <v>146</v>
      </c>
      <c r="B59" s="4" t="s">
        <v>34</v>
      </c>
      <c r="C59" s="4" t="s">
        <v>212</v>
      </c>
      <c r="D59" s="56" t="s">
        <v>196</v>
      </c>
      <c r="E59" s="4" t="s">
        <v>293</v>
      </c>
      <c r="F59" s="51">
        <v>165</v>
      </c>
      <c r="G59" s="56" t="s">
        <v>24</v>
      </c>
      <c r="H59" s="60">
        <v>0</v>
      </c>
      <c r="I59" s="4">
        <v>203</v>
      </c>
      <c r="J59" s="62"/>
      <c r="K59" s="85"/>
      <c r="L59" s="85"/>
      <c r="M59" s="76" t="e">
        <f t="shared" si="0"/>
        <v>#DIV/0!</v>
      </c>
      <c r="N59" s="78" t="e">
        <f t="shared" si="1"/>
        <v>#DIV/0!</v>
      </c>
      <c r="O59" s="3"/>
    </row>
    <row r="60" spans="1:15" x14ac:dyDescent="0.2">
      <c r="A60" s="3" t="s">
        <v>146</v>
      </c>
      <c r="B60" s="4" t="s">
        <v>34</v>
      </c>
      <c r="C60" s="4" t="s">
        <v>213</v>
      </c>
      <c r="D60" s="56" t="s">
        <v>23</v>
      </c>
      <c r="E60" s="4" t="s">
        <v>25</v>
      </c>
      <c r="F60" s="51">
        <v>18.899999999999999</v>
      </c>
      <c r="G60" s="56" t="s">
        <v>24</v>
      </c>
      <c r="H60" s="60">
        <v>0</v>
      </c>
      <c r="I60" s="4">
        <v>203</v>
      </c>
      <c r="J60" s="62"/>
      <c r="K60" s="85"/>
      <c r="L60" s="85"/>
      <c r="M60" s="76" t="e">
        <f t="shared" si="0"/>
        <v>#DIV/0!</v>
      </c>
      <c r="N60" s="78" t="e">
        <f t="shared" si="1"/>
        <v>#DIV/0!</v>
      </c>
      <c r="O60" s="3"/>
    </row>
    <row r="61" spans="1:15" x14ac:dyDescent="0.2">
      <c r="A61" s="3" t="s">
        <v>146</v>
      </c>
      <c r="B61" s="4" t="s">
        <v>34</v>
      </c>
      <c r="C61" s="4" t="s">
        <v>214</v>
      </c>
      <c r="D61" s="56" t="s">
        <v>196</v>
      </c>
      <c r="E61" s="4" t="s">
        <v>293</v>
      </c>
      <c r="F61" s="51">
        <v>96</v>
      </c>
      <c r="G61" s="56" t="s">
        <v>24</v>
      </c>
      <c r="H61" s="60">
        <v>0</v>
      </c>
      <c r="I61" s="4">
        <v>203</v>
      </c>
      <c r="J61" s="62"/>
      <c r="K61" s="85"/>
      <c r="L61" s="85"/>
      <c r="M61" s="76" t="e">
        <f t="shared" si="0"/>
        <v>#DIV/0!</v>
      </c>
      <c r="N61" s="78" t="e">
        <f t="shared" si="1"/>
        <v>#DIV/0!</v>
      </c>
      <c r="O61" s="3"/>
    </row>
    <row r="62" spans="1:15" x14ac:dyDescent="0.2">
      <c r="A62" s="3" t="s">
        <v>146</v>
      </c>
      <c r="B62" s="4" t="s">
        <v>34</v>
      </c>
      <c r="C62" s="4" t="s">
        <v>215</v>
      </c>
      <c r="D62" s="56" t="s">
        <v>196</v>
      </c>
      <c r="E62" s="4" t="s">
        <v>293</v>
      </c>
      <c r="F62" s="51">
        <v>116</v>
      </c>
      <c r="G62" s="56" t="s">
        <v>24</v>
      </c>
      <c r="H62" s="60">
        <v>0</v>
      </c>
      <c r="I62" s="4">
        <v>203</v>
      </c>
      <c r="J62" s="62"/>
      <c r="K62" s="85"/>
      <c r="L62" s="85"/>
      <c r="M62" s="76" t="e">
        <f t="shared" si="0"/>
        <v>#DIV/0!</v>
      </c>
      <c r="N62" s="78" t="e">
        <f t="shared" si="1"/>
        <v>#DIV/0!</v>
      </c>
      <c r="O62" s="3"/>
    </row>
    <row r="63" spans="1:15" x14ac:dyDescent="0.2">
      <c r="A63" s="3" t="s">
        <v>146</v>
      </c>
      <c r="B63" s="4" t="s">
        <v>34</v>
      </c>
      <c r="C63" s="4" t="s">
        <v>216</v>
      </c>
      <c r="D63" s="56" t="s">
        <v>217</v>
      </c>
      <c r="E63" s="4" t="s">
        <v>27</v>
      </c>
      <c r="F63" s="51" t="s">
        <v>27</v>
      </c>
      <c r="G63" s="56" t="s">
        <v>24</v>
      </c>
      <c r="H63" s="82"/>
      <c r="I63" s="82"/>
      <c r="J63" s="82"/>
      <c r="K63" s="82"/>
      <c r="L63" s="82"/>
      <c r="M63" s="82"/>
      <c r="N63" s="83"/>
      <c r="O63" s="3"/>
    </row>
    <row r="64" spans="1:15" x14ac:dyDescent="0.2">
      <c r="A64" s="3" t="s">
        <v>146</v>
      </c>
      <c r="B64" s="4" t="s">
        <v>34</v>
      </c>
      <c r="C64" s="4" t="s">
        <v>218</v>
      </c>
      <c r="D64" s="56" t="s">
        <v>217</v>
      </c>
      <c r="E64" s="4" t="s">
        <v>27</v>
      </c>
      <c r="F64" s="51" t="s">
        <v>27</v>
      </c>
      <c r="G64" s="56" t="s">
        <v>24</v>
      </c>
      <c r="H64" s="82"/>
      <c r="I64" s="82"/>
      <c r="J64" s="82"/>
      <c r="K64" s="82"/>
      <c r="L64" s="82"/>
      <c r="M64" s="82"/>
      <c r="N64" s="83"/>
      <c r="O64" s="3"/>
    </row>
    <row r="65" spans="1:15" x14ac:dyDescent="0.2">
      <c r="A65" s="3" t="s">
        <v>146</v>
      </c>
      <c r="B65" s="4" t="s">
        <v>34</v>
      </c>
      <c r="C65" s="4" t="s">
        <v>219</v>
      </c>
      <c r="D65" s="56" t="s">
        <v>220</v>
      </c>
      <c r="E65" s="4" t="s">
        <v>293</v>
      </c>
      <c r="F65" s="51">
        <v>67</v>
      </c>
      <c r="G65" s="56" t="s">
        <v>24</v>
      </c>
      <c r="H65" s="60">
        <v>0</v>
      </c>
      <c r="I65" s="4">
        <v>203</v>
      </c>
      <c r="J65" s="62"/>
      <c r="K65" s="85"/>
      <c r="L65" s="85"/>
      <c r="M65" s="76" t="e">
        <f t="shared" si="0"/>
        <v>#DIV/0!</v>
      </c>
      <c r="N65" s="78" t="e">
        <f t="shared" si="1"/>
        <v>#DIV/0!</v>
      </c>
      <c r="O65" s="3"/>
    </row>
    <row r="66" spans="1:15" x14ac:dyDescent="0.2">
      <c r="A66" s="3" t="s">
        <v>146</v>
      </c>
      <c r="B66" s="4" t="s">
        <v>34</v>
      </c>
      <c r="C66" s="4" t="s">
        <v>221</v>
      </c>
      <c r="D66" s="56" t="s">
        <v>196</v>
      </c>
      <c r="E66" s="4" t="s">
        <v>293</v>
      </c>
      <c r="F66" s="51">
        <v>73.599999999999994</v>
      </c>
      <c r="G66" s="56" t="s">
        <v>24</v>
      </c>
      <c r="H66" s="60">
        <v>0</v>
      </c>
      <c r="I66" s="4">
        <v>203</v>
      </c>
      <c r="J66" s="62"/>
      <c r="K66" s="85"/>
      <c r="L66" s="85"/>
      <c r="M66" s="76" t="e">
        <f t="shared" ref="M66:M128" si="2">F66/J66*I66</f>
        <v>#DIV/0!</v>
      </c>
      <c r="N66" s="78" t="e">
        <f t="shared" ref="N66:N128" si="3">M66*H66</f>
        <v>#DIV/0!</v>
      </c>
      <c r="O66" s="3"/>
    </row>
    <row r="67" spans="1:15" x14ac:dyDescent="0.2">
      <c r="A67" s="3" t="s">
        <v>146</v>
      </c>
      <c r="B67" s="4" t="s">
        <v>34</v>
      </c>
      <c r="C67" s="4" t="s">
        <v>222</v>
      </c>
      <c r="D67" s="56" t="s">
        <v>23</v>
      </c>
      <c r="E67" s="4" t="s">
        <v>25</v>
      </c>
      <c r="F67" s="51">
        <v>4.9000000000000004</v>
      </c>
      <c r="G67" s="11" t="s">
        <v>29</v>
      </c>
      <c r="H67" s="60">
        <v>0</v>
      </c>
      <c r="I67" s="4">
        <v>203</v>
      </c>
      <c r="J67" s="62"/>
      <c r="K67" s="85"/>
      <c r="L67" s="85"/>
      <c r="M67" s="76" t="e">
        <f t="shared" si="2"/>
        <v>#DIV/0!</v>
      </c>
      <c r="N67" s="78" t="e">
        <f t="shared" si="3"/>
        <v>#DIV/0!</v>
      </c>
      <c r="O67" s="3"/>
    </row>
    <row r="68" spans="1:15" x14ac:dyDescent="0.2">
      <c r="A68" s="3" t="s">
        <v>146</v>
      </c>
      <c r="B68" s="4" t="s">
        <v>34</v>
      </c>
      <c r="C68" s="4" t="s">
        <v>223</v>
      </c>
      <c r="D68" s="56" t="s">
        <v>156</v>
      </c>
      <c r="E68" s="4" t="s">
        <v>25</v>
      </c>
      <c r="F68" s="51">
        <v>26</v>
      </c>
      <c r="G68" s="79" t="s">
        <v>29</v>
      </c>
      <c r="H68" s="60">
        <v>0</v>
      </c>
      <c r="I68" s="84">
        <v>4</v>
      </c>
      <c r="J68" s="62"/>
      <c r="K68" s="85"/>
      <c r="L68" s="85"/>
      <c r="M68" s="76" t="e">
        <f t="shared" si="2"/>
        <v>#DIV/0!</v>
      </c>
      <c r="N68" s="78" t="e">
        <f t="shared" si="3"/>
        <v>#DIV/0!</v>
      </c>
      <c r="O68" s="3"/>
    </row>
    <row r="69" spans="1:15" x14ac:dyDescent="0.2">
      <c r="A69" s="3" t="s">
        <v>146</v>
      </c>
      <c r="B69" s="4" t="s">
        <v>34</v>
      </c>
      <c r="C69" s="4" t="s">
        <v>224</v>
      </c>
      <c r="D69" s="56" t="s">
        <v>196</v>
      </c>
      <c r="E69" s="4" t="s">
        <v>293</v>
      </c>
      <c r="F69" s="51">
        <v>50.6</v>
      </c>
      <c r="G69" s="79" t="s">
        <v>24</v>
      </c>
      <c r="H69" s="60">
        <v>0</v>
      </c>
      <c r="I69" s="4">
        <v>203</v>
      </c>
      <c r="J69" s="62"/>
      <c r="K69" s="85"/>
      <c r="L69" s="85"/>
      <c r="M69" s="76" t="e">
        <f t="shared" si="2"/>
        <v>#DIV/0!</v>
      </c>
      <c r="N69" s="78" t="e">
        <f t="shared" si="3"/>
        <v>#DIV/0!</v>
      </c>
      <c r="O69" s="3"/>
    </row>
    <row r="70" spans="1:15" x14ac:dyDescent="0.2">
      <c r="A70" s="3" t="s">
        <v>146</v>
      </c>
      <c r="B70" s="4" t="s">
        <v>34</v>
      </c>
      <c r="C70" s="4" t="s">
        <v>225</v>
      </c>
      <c r="D70" s="56" t="s">
        <v>196</v>
      </c>
      <c r="E70" s="4" t="s">
        <v>293</v>
      </c>
      <c r="F70" s="51">
        <v>52.5</v>
      </c>
      <c r="G70" s="79" t="s">
        <v>24</v>
      </c>
      <c r="H70" s="60">
        <v>0</v>
      </c>
      <c r="I70" s="4">
        <v>203</v>
      </c>
      <c r="J70" s="62"/>
      <c r="K70" s="85"/>
      <c r="L70" s="85"/>
      <c r="M70" s="76" t="e">
        <f t="shared" si="2"/>
        <v>#DIV/0!</v>
      </c>
      <c r="N70" s="78" t="e">
        <f t="shared" si="3"/>
        <v>#DIV/0!</v>
      </c>
      <c r="O70" s="3"/>
    </row>
    <row r="71" spans="1:15" x14ac:dyDescent="0.2">
      <c r="A71" s="3" t="s">
        <v>146</v>
      </c>
      <c r="B71" s="4" t="s">
        <v>34</v>
      </c>
      <c r="C71" s="4" t="s">
        <v>226</v>
      </c>
      <c r="D71" s="56" t="s">
        <v>196</v>
      </c>
      <c r="E71" s="4" t="s">
        <v>293</v>
      </c>
      <c r="F71" s="51">
        <v>208</v>
      </c>
      <c r="G71" s="79" t="s">
        <v>24</v>
      </c>
      <c r="H71" s="60">
        <v>0</v>
      </c>
      <c r="I71" s="4">
        <v>203</v>
      </c>
      <c r="J71" s="62"/>
      <c r="K71" s="85"/>
      <c r="L71" s="85"/>
      <c r="M71" s="76" t="e">
        <f t="shared" si="2"/>
        <v>#DIV/0!</v>
      </c>
      <c r="N71" s="78" t="e">
        <f t="shared" si="3"/>
        <v>#DIV/0!</v>
      </c>
      <c r="O71" s="3"/>
    </row>
    <row r="72" spans="1:15" x14ac:dyDescent="0.2">
      <c r="A72" s="3" t="s">
        <v>146</v>
      </c>
      <c r="B72" s="4" t="s">
        <v>34</v>
      </c>
      <c r="C72" s="4" t="s">
        <v>227</v>
      </c>
      <c r="D72" s="56" t="s">
        <v>196</v>
      </c>
      <c r="E72" s="4" t="s">
        <v>293</v>
      </c>
      <c r="F72" s="51">
        <v>52.5</v>
      </c>
      <c r="G72" s="79" t="s">
        <v>24</v>
      </c>
      <c r="H72" s="60">
        <v>0</v>
      </c>
      <c r="I72" s="4">
        <v>203</v>
      </c>
      <c r="J72" s="62"/>
      <c r="K72" s="85"/>
      <c r="L72" s="85"/>
      <c r="M72" s="76" t="e">
        <f t="shared" si="2"/>
        <v>#DIV/0!</v>
      </c>
      <c r="N72" s="78" t="e">
        <f t="shared" si="3"/>
        <v>#DIV/0!</v>
      </c>
      <c r="O72" s="3"/>
    </row>
    <row r="73" spans="1:15" x14ac:dyDescent="0.2">
      <c r="A73" s="3" t="s">
        <v>146</v>
      </c>
      <c r="B73" s="4" t="s">
        <v>34</v>
      </c>
      <c r="C73" s="4" t="s">
        <v>228</v>
      </c>
      <c r="D73" s="56" t="s">
        <v>196</v>
      </c>
      <c r="E73" s="4" t="s">
        <v>293</v>
      </c>
      <c r="F73" s="51">
        <v>50.6</v>
      </c>
      <c r="G73" s="79" t="s">
        <v>24</v>
      </c>
      <c r="H73" s="60">
        <v>0</v>
      </c>
      <c r="I73" s="4">
        <v>203</v>
      </c>
      <c r="J73" s="62"/>
      <c r="K73" s="85"/>
      <c r="L73" s="85"/>
      <c r="M73" s="76" t="e">
        <f t="shared" si="2"/>
        <v>#DIV/0!</v>
      </c>
      <c r="N73" s="78" t="e">
        <f t="shared" si="3"/>
        <v>#DIV/0!</v>
      </c>
      <c r="O73" s="3"/>
    </row>
    <row r="74" spans="1:15" x14ac:dyDescent="0.2">
      <c r="A74" s="3" t="s">
        <v>146</v>
      </c>
      <c r="B74" s="4" t="s">
        <v>34</v>
      </c>
      <c r="C74" s="4" t="s">
        <v>229</v>
      </c>
      <c r="D74" s="56" t="s">
        <v>23</v>
      </c>
      <c r="E74" s="4" t="s">
        <v>25</v>
      </c>
      <c r="F74" s="51">
        <v>8.5</v>
      </c>
      <c r="G74" s="79" t="s">
        <v>24</v>
      </c>
      <c r="H74" s="60">
        <v>0</v>
      </c>
      <c r="I74" s="4">
        <v>203</v>
      </c>
      <c r="J74" s="62"/>
      <c r="K74" s="85"/>
      <c r="L74" s="85"/>
      <c r="M74" s="76" t="e">
        <f t="shared" si="2"/>
        <v>#DIV/0!</v>
      </c>
      <c r="N74" s="78" t="e">
        <f t="shared" si="3"/>
        <v>#DIV/0!</v>
      </c>
      <c r="O74" s="3"/>
    </row>
    <row r="75" spans="1:15" x14ac:dyDescent="0.2">
      <c r="A75" s="3" t="s">
        <v>146</v>
      </c>
      <c r="B75" s="4" t="s">
        <v>34</v>
      </c>
      <c r="C75" s="4" t="s">
        <v>230</v>
      </c>
      <c r="D75" s="56" t="s">
        <v>196</v>
      </c>
      <c r="E75" s="4" t="s">
        <v>293</v>
      </c>
      <c r="F75" s="51">
        <v>15</v>
      </c>
      <c r="G75" s="79" t="s">
        <v>24</v>
      </c>
      <c r="H75" s="60">
        <v>0</v>
      </c>
      <c r="I75" s="4">
        <v>203</v>
      </c>
      <c r="J75" s="62"/>
      <c r="K75" s="85"/>
      <c r="L75" s="85"/>
      <c r="M75" s="76" t="e">
        <f t="shared" si="2"/>
        <v>#DIV/0!</v>
      </c>
      <c r="N75" s="78" t="e">
        <f t="shared" si="3"/>
        <v>#DIV/0!</v>
      </c>
      <c r="O75" s="3"/>
    </row>
    <row r="76" spans="1:15" x14ac:dyDescent="0.2">
      <c r="A76" s="3" t="s">
        <v>146</v>
      </c>
      <c r="B76" s="4" t="s">
        <v>34</v>
      </c>
      <c r="C76" s="4" t="s">
        <v>231</v>
      </c>
      <c r="D76" s="56" t="s">
        <v>196</v>
      </c>
      <c r="E76" s="4" t="s">
        <v>293</v>
      </c>
      <c r="F76" s="51">
        <v>73.599999999999994</v>
      </c>
      <c r="G76" s="79" t="s">
        <v>24</v>
      </c>
      <c r="H76" s="60">
        <v>0</v>
      </c>
      <c r="I76" s="4">
        <v>203</v>
      </c>
      <c r="J76" s="62"/>
      <c r="K76" s="85"/>
      <c r="L76" s="85"/>
      <c r="M76" s="76" t="e">
        <f t="shared" si="2"/>
        <v>#DIV/0!</v>
      </c>
      <c r="N76" s="78" t="e">
        <f t="shared" si="3"/>
        <v>#DIV/0!</v>
      </c>
      <c r="O76" s="3"/>
    </row>
    <row r="77" spans="1:15" x14ac:dyDescent="0.2">
      <c r="A77" s="3" t="s">
        <v>146</v>
      </c>
      <c r="B77" s="4" t="s">
        <v>286</v>
      </c>
      <c r="C77" s="4" t="s">
        <v>232</v>
      </c>
      <c r="D77" s="56" t="s">
        <v>31</v>
      </c>
      <c r="E77" s="4" t="s">
        <v>31</v>
      </c>
      <c r="F77" s="51">
        <v>6.3</v>
      </c>
      <c r="G77" s="79" t="s">
        <v>19</v>
      </c>
      <c r="H77" s="60">
        <v>0</v>
      </c>
      <c r="I77" s="4">
        <v>203</v>
      </c>
      <c r="J77" s="62"/>
      <c r="K77" s="88">
        <v>0</v>
      </c>
      <c r="L77" s="79">
        <v>104</v>
      </c>
      <c r="M77" s="76" t="e">
        <f>(F77/J77*I77)+(F77/J77*L77)</f>
        <v>#DIV/0!</v>
      </c>
      <c r="N77" s="89" t="e">
        <f>((F77/J77*I77)*H77)+((F77/J77*L77)*K77)</f>
        <v>#DIV/0!</v>
      </c>
      <c r="O77" s="3"/>
    </row>
    <row r="78" spans="1:15" x14ac:dyDescent="0.2">
      <c r="A78" s="3" t="s">
        <v>146</v>
      </c>
      <c r="B78" s="4" t="s">
        <v>286</v>
      </c>
      <c r="C78" s="4" t="s">
        <v>233</v>
      </c>
      <c r="D78" s="56" t="s">
        <v>27</v>
      </c>
      <c r="E78" s="4" t="s">
        <v>25</v>
      </c>
      <c r="F78" s="51" t="s">
        <v>27</v>
      </c>
      <c r="G78" s="79" t="s">
        <v>289</v>
      </c>
      <c r="H78" s="82"/>
      <c r="I78" s="82"/>
      <c r="J78" s="82"/>
      <c r="K78" s="82"/>
      <c r="L78" s="82"/>
      <c r="M78" s="82"/>
      <c r="N78" s="83"/>
      <c r="O78" s="3"/>
    </row>
    <row r="79" spans="1:15" x14ac:dyDescent="0.2">
      <c r="A79" s="3" t="s">
        <v>146</v>
      </c>
      <c r="B79" s="4" t="s">
        <v>286</v>
      </c>
      <c r="C79" s="4" t="s">
        <v>234</v>
      </c>
      <c r="D79" s="56" t="s">
        <v>196</v>
      </c>
      <c r="E79" s="4" t="s">
        <v>293</v>
      </c>
      <c r="F79" s="51">
        <v>12.5</v>
      </c>
      <c r="G79" s="79" t="s">
        <v>24</v>
      </c>
      <c r="H79" s="60">
        <v>0</v>
      </c>
      <c r="I79" s="4">
        <v>203</v>
      </c>
      <c r="J79" s="62"/>
      <c r="K79" s="88">
        <v>0</v>
      </c>
      <c r="L79" s="79">
        <v>104</v>
      </c>
      <c r="M79" s="76" t="e">
        <f>(F79/J79*I79)+(F79/J79*L79)</f>
        <v>#DIV/0!</v>
      </c>
      <c r="N79" s="89" t="e">
        <f>((F79/J79*I79)*H79)+((F79/J79*L79)*K79)</f>
        <v>#DIV/0!</v>
      </c>
      <c r="O79" s="3"/>
    </row>
    <row r="80" spans="1:15" x14ac:dyDescent="0.2">
      <c r="A80" s="3" t="s">
        <v>146</v>
      </c>
      <c r="B80" s="4" t="s">
        <v>286</v>
      </c>
      <c r="C80" s="4" t="s">
        <v>235</v>
      </c>
      <c r="D80" s="56" t="s">
        <v>156</v>
      </c>
      <c r="E80" s="4" t="s">
        <v>25</v>
      </c>
      <c r="F80" s="51">
        <v>16.5</v>
      </c>
      <c r="G80" s="79" t="s">
        <v>29</v>
      </c>
      <c r="H80" s="60">
        <v>0</v>
      </c>
      <c r="I80" s="84">
        <v>4</v>
      </c>
      <c r="J80" s="62"/>
      <c r="K80" s="85"/>
      <c r="L80" s="85"/>
      <c r="M80" s="76" t="e">
        <f t="shared" si="2"/>
        <v>#DIV/0!</v>
      </c>
      <c r="N80" s="78" t="e">
        <f t="shared" si="3"/>
        <v>#DIV/0!</v>
      </c>
      <c r="O80" s="3"/>
    </row>
    <row r="81" spans="1:15" x14ac:dyDescent="0.2">
      <c r="A81" s="3" t="s">
        <v>146</v>
      </c>
      <c r="B81" s="4" t="s">
        <v>286</v>
      </c>
      <c r="C81" s="4" t="s">
        <v>236</v>
      </c>
      <c r="D81" s="56" t="s">
        <v>196</v>
      </c>
      <c r="E81" s="4" t="s">
        <v>293</v>
      </c>
      <c r="F81" s="51">
        <v>240.6</v>
      </c>
      <c r="G81" s="79" t="s">
        <v>24</v>
      </c>
      <c r="H81" s="60">
        <v>0</v>
      </c>
      <c r="I81" s="4">
        <v>203</v>
      </c>
      <c r="J81" s="62"/>
      <c r="K81" s="85"/>
      <c r="L81" s="85"/>
      <c r="M81" s="76" t="e">
        <f t="shared" si="2"/>
        <v>#DIV/0!</v>
      </c>
      <c r="N81" s="78" t="e">
        <f t="shared" si="3"/>
        <v>#DIV/0!</v>
      </c>
      <c r="O81" s="3"/>
    </row>
    <row r="82" spans="1:15" x14ac:dyDescent="0.2">
      <c r="A82" s="3" t="s">
        <v>146</v>
      </c>
      <c r="B82" s="4" t="s">
        <v>286</v>
      </c>
      <c r="C82" s="4" t="s">
        <v>237</v>
      </c>
      <c r="D82" s="56" t="s">
        <v>196</v>
      </c>
      <c r="E82" s="4" t="s">
        <v>293</v>
      </c>
      <c r="F82" s="51">
        <v>50</v>
      </c>
      <c r="G82" s="79" t="s">
        <v>24</v>
      </c>
      <c r="H82" s="60">
        <v>0</v>
      </c>
      <c r="I82" s="4">
        <v>203</v>
      </c>
      <c r="J82" s="62"/>
      <c r="K82" s="85"/>
      <c r="L82" s="85"/>
      <c r="M82" s="76" t="e">
        <f t="shared" si="2"/>
        <v>#DIV/0!</v>
      </c>
      <c r="N82" s="78" t="e">
        <f t="shared" si="3"/>
        <v>#DIV/0!</v>
      </c>
      <c r="O82" s="3"/>
    </row>
    <row r="83" spans="1:15" x14ac:dyDescent="0.2">
      <c r="A83" s="3" t="s">
        <v>146</v>
      </c>
      <c r="B83" s="4" t="s">
        <v>286</v>
      </c>
      <c r="C83" s="4" t="s">
        <v>238</v>
      </c>
      <c r="D83" s="56" t="s">
        <v>196</v>
      </c>
      <c r="E83" s="4" t="s">
        <v>293</v>
      </c>
      <c r="F83" s="51">
        <v>50</v>
      </c>
      <c r="G83" s="79" t="s">
        <v>24</v>
      </c>
      <c r="H83" s="60">
        <v>0</v>
      </c>
      <c r="I83" s="4">
        <v>203</v>
      </c>
      <c r="J83" s="62"/>
      <c r="K83" s="85"/>
      <c r="L83" s="85"/>
      <c r="M83" s="76" t="e">
        <f t="shared" si="2"/>
        <v>#DIV/0!</v>
      </c>
      <c r="N83" s="78" t="e">
        <f t="shared" si="3"/>
        <v>#DIV/0!</v>
      </c>
      <c r="O83" s="3"/>
    </row>
    <row r="84" spans="1:15" x14ac:dyDescent="0.2">
      <c r="A84" s="3" t="s">
        <v>146</v>
      </c>
      <c r="B84" s="4" t="s">
        <v>286</v>
      </c>
      <c r="C84" s="4" t="s">
        <v>239</v>
      </c>
      <c r="D84" s="56" t="s">
        <v>196</v>
      </c>
      <c r="E84" s="4" t="s">
        <v>293</v>
      </c>
      <c r="F84" s="51">
        <v>135</v>
      </c>
      <c r="G84" s="79" t="s">
        <v>24</v>
      </c>
      <c r="H84" s="60">
        <v>0</v>
      </c>
      <c r="I84" s="4">
        <v>203</v>
      </c>
      <c r="J84" s="62"/>
      <c r="K84" s="85"/>
      <c r="L84" s="85"/>
      <c r="M84" s="76" t="e">
        <f t="shared" si="2"/>
        <v>#DIV/0!</v>
      </c>
      <c r="N84" s="78" t="e">
        <f t="shared" si="3"/>
        <v>#DIV/0!</v>
      </c>
      <c r="O84" s="3"/>
    </row>
    <row r="85" spans="1:15" x14ac:dyDescent="0.2">
      <c r="A85" s="3" t="s">
        <v>146</v>
      </c>
      <c r="B85" s="4" t="s">
        <v>286</v>
      </c>
      <c r="C85" s="4" t="s">
        <v>240</v>
      </c>
      <c r="D85" s="56" t="s">
        <v>196</v>
      </c>
      <c r="E85" s="4" t="s">
        <v>293</v>
      </c>
      <c r="F85" s="51">
        <v>66.599999999999994</v>
      </c>
      <c r="G85" s="79" t="s">
        <v>24</v>
      </c>
      <c r="H85" s="60">
        <v>0</v>
      </c>
      <c r="I85" s="4">
        <v>203</v>
      </c>
      <c r="J85" s="62"/>
      <c r="K85" s="85"/>
      <c r="L85" s="85"/>
      <c r="M85" s="76" t="e">
        <f t="shared" si="2"/>
        <v>#DIV/0!</v>
      </c>
      <c r="N85" s="78" t="e">
        <f t="shared" si="3"/>
        <v>#DIV/0!</v>
      </c>
      <c r="O85" s="3"/>
    </row>
    <row r="86" spans="1:15" x14ac:dyDescent="0.2">
      <c r="A86" s="3" t="s">
        <v>146</v>
      </c>
      <c r="B86" s="4" t="s">
        <v>286</v>
      </c>
      <c r="C86" s="4" t="s">
        <v>241</v>
      </c>
      <c r="D86" s="56" t="s">
        <v>196</v>
      </c>
      <c r="E86" s="4" t="s">
        <v>293</v>
      </c>
      <c r="F86" s="51">
        <v>73.599999999999994</v>
      </c>
      <c r="G86" s="79" t="s">
        <v>24</v>
      </c>
      <c r="H86" s="60">
        <v>0</v>
      </c>
      <c r="I86" s="4">
        <v>203</v>
      </c>
      <c r="J86" s="62"/>
      <c r="K86" s="85"/>
      <c r="L86" s="85"/>
      <c r="M86" s="76" t="e">
        <f t="shared" si="2"/>
        <v>#DIV/0!</v>
      </c>
      <c r="N86" s="78" t="e">
        <f t="shared" si="3"/>
        <v>#DIV/0!</v>
      </c>
      <c r="O86" s="3"/>
    </row>
    <row r="87" spans="1:15" x14ac:dyDescent="0.2">
      <c r="A87" s="3" t="s">
        <v>146</v>
      </c>
      <c r="B87" s="4" t="s">
        <v>286</v>
      </c>
      <c r="C87" s="4" t="s">
        <v>242</v>
      </c>
      <c r="D87" s="56" t="s">
        <v>156</v>
      </c>
      <c r="E87" s="4" t="s">
        <v>25</v>
      </c>
      <c r="F87" s="51">
        <v>26</v>
      </c>
      <c r="G87" s="79" t="s">
        <v>29</v>
      </c>
      <c r="H87" s="60">
        <v>0</v>
      </c>
      <c r="I87" s="84">
        <v>4</v>
      </c>
      <c r="J87" s="62"/>
      <c r="K87" s="85"/>
      <c r="L87" s="85"/>
      <c r="M87" s="76" t="e">
        <f t="shared" si="2"/>
        <v>#DIV/0!</v>
      </c>
      <c r="N87" s="78" t="e">
        <f t="shared" si="3"/>
        <v>#DIV/0!</v>
      </c>
      <c r="O87" s="3"/>
    </row>
    <row r="88" spans="1:15" x14ac:dyDescent="0.2">
      <c r="A88" s="3" t="s">
        <v>146</v>
      </c>
      <c r="B88" s="4" t="s">
        <v>286</v>
      </c>
      <c r="C88" s="4" t="s">
        <v>243</v>
      </c>
      <c r="D88" s="56" t="s">
        <v>23</v>
      </c>
      <c r="E88" s="4" t="s">
        <v>25</v>
      </c>
      <c r="F88" s="51">
        <v>4.9000000000000004</v>
      </c>
      <c r="G88" s="79" t="s">
        <v>29</v>
      </c>
      <c r="H88" s="60">
        <v>0</v>
      </c>
      <c r="I88" s="4">
        <v>203</v>
      </c>
      <c r="J88" s="62"/>
      <c r="K88" s="85"/>
      <c r="L88" s="85"/>
      <c r="M88" s="76" t="e">
        <f t="shared" si="2"/>
        <v>#DIV/0!</v>
      </c>
      <c r="N88" s="78" t="e">
        <f t="shared" si="3"/>
        <v>#DIV/0!</v>
      </c>
      <c r="O88" s="3"/>
    </row>
    <row r="89" spans="1:15" x14ac:dyDescent="0.2">
      <c r="A89" s="3" t="s">
        <v>146</v>
      </c>
      <c r="B89" s="4" t="s">
        <v>286</v>
      </c>
      <c r="C89" s="4" t="s">
        <v>244</v>
      </c>
      <c r="D89" s="56" t="s">
        <v>196</v>
      </c>
      <c r="E89" s="4" t="s">
        <v>293</v>
      </c>
      <c r="F89" s="51">
        <v>50.6</v>
      </c>
      <c r="G89" s="79" t="s">
        <v>24</v>
      </c>
      <c r="H89" s="60">
        <v>0</v>
      </c>
      <c r="I89" s="4">
        <v>203</v>
      </c>
      <c r="J89" s="62"/>
      <c r="K89" s="85"/>
      <c r="L89" s="85"/>
      <c r="M89" s="76" t="e">
        <f t="shared" si="2"/>
        <v>#DIV/0!</v>
      </c>
      <c r="N89" s="78" t="e">
        <f t="shared" si="3"/>
        <v>#DIV/0!</v>
      </c>
      <c r="O89" s="3"/>
    </row>
    <row r="90" spans="1:15" x14ac:dyDescent="0.2">
      <c r="A90" s="3" t="s">
        <v>146</v>
      </c>
      <c r="B90" s="4" t="s">
        <v>286</v>
      </c>
      <c r="C90" s="4" t="s">
        <v>245</v>
      </c>
      <c r="D90" s="56" t="s">
        <v>196</v>
      </c>
      <c r="E90" s="4" t="s">
        <v>293</v>
      </c>
      <c r="F90" s="51">
        <v>52.5</v>
      </c>
      <c r="G90" s="79" t="s">
        <v>24</v>
      </c>
      <c r="H90" s="60">
        <v>0</v>
      </c>
      <c r="I90" s="4">
        <v>203</v>
      </c>
      <c r="J90" s="62"/>
      <c r="K90" s="85"/>
      <c r="L90" s="85"/>
      <c r="M90" s="76" t="e">
        <f t="shared" si="2"/>
        <v>#DIV/0!</v>
      </c>
      <c r="N90" s="78" t="e">
        <f t="shared" si="3"/>
        <v>#DIV/0!</v>
      </c>
      <c r="O90" s="3"/>
    </row>
    <row r="91" spans="1:15" x14ac:dyDescent="0.2">
      <c r="A91" s="3" t="s">
        <v>146</v>
      </c>
      <c r="B91" s="4" t="s">
        <v>286</v>
      </c>
      <c r="C91" s="4" t="s">
        <v>246</v>
      </c>
      <c r="D91" s="56" t="s">
        <v>196</v>
      </c>
      <c r="E91" s="4" t="s">
        <v>293</v>
      </c>
      <c r="F91" s="51">
        <v>208</v>
      </c>
      <c r="G91" s="79" t="s">
        <v>24</v>
      </c>
      <c r="H91" s="60">
        <v>0</v>
      </c>
      <c r="I91" s="4">
        <v>203</v>
      </c>
      <c r="J91" s="62"/>
      <c r="K91" s="85"/>
      <c r="L91" s="85"/>
      <c r="M91" s="76" t="e">
        <f t="shared" ref="M91" si="4">F91/J91*I91</f>
        <v>#DIV/0!</v>
      </c>
      <c r="N91" s="78" t="e">
        <f t="shared" ref="N91" si="5">M91*H91</f>
        <v>#DIV/0!</v>
      </c>
      <c r="O91" s="3"/>
    </row>
    <row r="92" spans="1:15" x14ac:dyDescent="0.2">
      <c r="A92" s="3" t="s">
        <v>146</v>
      </c>
      <c r="B92" s="4" t="s">
        <v>286</v>
      </c>
      <c r="C92" s="4" t="s">
        <v>247</v>
      </c>
      <c r="D92" s="56" t="s">
        <v>196</v>
      </c>
      <c r="E92" s="4" t="s">
        <v>293</v>
      </c>
      <c r="F92" s="51">
        <v>52.5</v>
      </c>
      <c r="G92" s="79" t="s">
        <v>24</v>
      </c>
      <c r="H92" s="60">
        <v>0</v>
      </c>
      <c r="I92" s="4">
        <v>203</v>
      </c>
      <c r="J92" s="62"/>
      <c r="K92" s="85"/>
      <c r="L92" s="85"/>
      <c r="M92" s="76" t="e">
        <f t="shared" si="2"/>
        <v>#DIV/0!</v>
      </c>
      <c r="N92" s="78" t="e">
        <f t="shared" si="3"/>
        <v>#DIV/0!</v>
      </c>
      <c r="O92" s="3"/>
    </row>
    <row r="93" spans="1:15" x14ac:dyDescent="0.2">
      <c r="A93" s="3" t="s">
        <v>146</v>
      </c>
      <c r="B93" s="4" t="s">
        <v>286</v>
      </c>
      <c r="C93" s="4" t="s">
        <v>248</v>
      </c>
      <c r="D93" s="56" t="s">
        <v>196</v>
      </c>
      <c r="E93" s="4" t="s">
        <v>293</v>
      </c>
      <c r="F93" s="51">
        <v>50.6</v>
      </c>
      <c r="G93" s="79" t="s">
        <v>24</v>
      </c>
      <c r="H93" s="60">
        <v>0</v>
      </c>
      <c r="I93" s="4">
        <v>203</v>
      </c>
      <c r="J93" s="62"/>
      <c r="K93" s="85"/>
      <c r="L93" s="85"/>
      <c r="M93" s="76" t="e">
        <f t="shared" si="2"/>
        <v>#DIV/0!</v>
      </c>
      <c r="N93" s="78" t="e">
        <f t="shared" si="3"/>
        <v>#DIV/0!</v>
      </c>
      <c r="O93" s="3"/>
    </row>
    <row r="94" spans="1:15" x14ac:dyDescent="0.2">
      <c r="A94" s="3" t="s">
        <v>146</v>
      </c>
      <c r="B94" s="4" t="s">
        <v>286</v>
      </c>
      <c r="C94" s="4" t="s">
        <v>249</v>
      </c>
      <c r="D94" s="56" t="s">
        <v>196</v>
      </c>
      <c r="E94" s="4" t="s">
        <v>293</v>
      </c>
      <c r="F94" s="51">
        <v>15</v>
      </c>
      <c r="G94" s="79" t="s">
        <v>24</v>
      </c>
      <c r="H94" s="60">
        <v>0</v>
      </c>
      <c r="I94" s="4">
        <v>203</v>
      </c>
      <c r="J94" s="62"/>
      <c r="K94" s="85"/>
      <c r="L94" s="85"/>
      <c r="M94" s="76" t="e">
        <f t="shared" si="2"/>
        <v>#DIV/0!</v>
      </c>
      <c r="N94" s="78" t="e">
        <f t="shared" si="3"/>
        <v>#DIV/0!</v>
      </c>
      <c r="O94" s="3"/>
    </row>
    <row r="95" spans="1:15" x14ac:dyDescent="0.2">
      <c r="A95" s="3" t="s">
        <v>146</v>
      </c>
      <c r="B95" s="4" t="s">
        <v>286</v>
      </c>
      <c r="C95" s="4" t="s">
        <v>250</v>
      </c>
      <c r="D95" s="56" t="s">
        <v>23</v>
      </c>
      <c r="E95" s="4" t="s">
        <v>25</v>
      </c>
      <c r="F95" s="51">
        <v>8.5</v>
      </c>
      <c r="G95" s="79" t="s">
        <v>24</v>
      </c>
      <c r="H95" s="60">
        <v>0</v>
      </c>
      <c r="I95" s="4">
        <v>203</v>
      </c>
      <c r="J95" s="62"/>
      <c r="K95" s="85"/>
      <c r="L95" s="85"/>
      <c r="M95" s="76" t="e">
        <f t="shared" si="2"/>
        <v>#DIV/0!</v>
      </c>
      <c r="N95" s="78" t="e">
        <f t="shared" si="3"/>
        <v>#DIV/0!</v>
      </c>
      <c r="O95" s="3"/>
    </row>
    <row r="96" spans="1:15" x14ac:dyDescent="0.2">
      <c r="A96" s="3" t="s">
        <v>146</v>
      </c>
      <c r="B96" s="4" t="s">
        <v>286</v>
      </c>
      <c r="C96" s="4" t="s">
        <v>251</v>
      </c>
      <c r="D96" s="56" t="s">
        <v>196</v>
      </c>
      <c r="E96" s="4" t="s">
        <v>293</v>
      </c>
      <c r="F96" s="51">
        <v>75.5</v>
      </c>
      <c r="G96" s="79" t="s">
        <v>24</v>
      </c>
      <c r="H96" s="60">
        <v>0</v>
      </c>
      <c r="I96" s="4">
        <v>203</v>
      </c>
      <c r="J96" s="62"/>
      <c r="K96" s="85"/>
      <c r="L96" s="85"/>
      <c r="M96" s="76" t="e">
        <f t="shared" si="2"/>
        <v>#DIV/0!</v>
      </c>
      <c r="N96" s="78" t="e">
        <f t="shared" si="3"/>
        <v>#DIV/0!</v>
      </c>
      <c r="O96" s="3"/>
    </row>
    <row r="97" spans="1:15" x14ac:dyDescent="0.2">
      <c r="A97" s="3" t="s">
        <v>146</v>
      </c>
      <c r="B97" s="4" t="s">
        <v>286</v>
      </c>
      <c r="C97" s="4" t="s">
        <v>252</v>
      </c>
      <c r="D97" s="56" t="s">
        <v>196</v>
      </c>
      <c r="E97" s="4" t="s">
        <v>293</v>
      </c>
      <c r="F97" s="51">
        <v>92.3</v>
      </c>
      <c r="G97" s="79" t="s">
        <v>24</v>
      </c>
      <c r="H97" s="60">
        <v>0</v>
      </c>
      <c r="I97" s="4">
        <v>203</v>
      </c>
      <c r="J97" s="62"/>
      <c r="K97" s="85"/>
      <c r="L97" s="85"/>
      <c r="M97" s="76" t="e">
        <f t="shared" si="2"/>
        <v>#DIV/0!</v>
      </c>
      <c r="N97" s="78" t="e">
        <f t="shared" si="3"/>
        <v>#DIV/0!</v>
      </c>
      <c r="O97" s="3"/>
    </row>
    <row r="98" spans="1:15" x14ac:dyDescent="0.2">
      <c r="A98" s="3" t="s">
        <v>146</v>
      </c>
      <c r="B98" s="4" t="s">
        <v>286</v>
      </c>
      <c r="C98" s="4" t="s">
        <v>253</v>
      </c>
      <c r="D98" s="56" t="s">
        <v>254</v>
      </c>
      <c r="E98" s="4" t="s">
        <v>25</v>
      </c>
      <c r="F98" s="51">
        <v>170.56</v>
      </c>
      <c r="G98" s="79" t="s">
        <v>24</v>
      </c>
      <c r="H98" s="60">
        <v>0</v>
      </c>
      <c r="I98" s="4">
        <v>203</v>
      </c>
      <c r="J98" s="62"/>
      <c r="K98" s="85"/>
      <c r="L98" s="85"/>
      <c r="M98" s="76" t="e">
        <f t="shared" si="2"/>
        <v>#DIV/0!</v>
      </c>
      <c r="N98" s="78" t="e">
        <f t="shared" si="3"/>
        <v>#DIV/0!</v>
      </c>
      <c r="O98" s="3"/>
    </row>
    <row r="99" spans="1:15" x14ac:dyDescent="0.2">
      <c r="A99" s="3" t="s">
        <v>146</v>
      </c>
      <c r="B99" s="4" t="s">
        <v>286</v>
      </c>
      <c r="C99" s="4" t="s">
        <v>255</v>
      </c>
      <c r="D99" s="56" t="s">
        <v>23</v>
      </c>
      <c r="E99" s="4" t="s">
        <v>25</v>
      </c>
      <c r="F99" s="51">
        <v>16</v>
      </c>
      <c r="G99" s="79" t="s">
        <v>24</v>
      </c>
      <c r="H99" s="60">
        <v>0</v>
      </c>
      <c r="I99" s="4">
        <v>203</v>
      </c>
      <c r="J99" s="62"/>
      <c r="K99" s="85"/>
      <c r="L99" s="85"/>
      <c r="M99" s="76" t="e">
        <f t="shared" si="2"/>
        <v>#DIV/0!</v>
      </c>
      <c r="N99" s="78" t="e">
        <f t="shared" si="3"/>
        <v>#DIV/0!</v>
      </c>
      <c r="O99" s="3"/>
    </row>
    <row r="100" spans="1:15" x14ac:dyDescent="0.2">
      <c r="A100" s="3" t="s">
        <v>146</v>
      </c>
      <c r="B100" s="4" t="s">
        <v>286</v>
      </c>
      <c r="C100" s="4" t="s">
        <v>256</v>
      </c>
      <c r="D100" s="56" t="s">
        <v>196</v>
      </c>
      <c r="E100" s="4" t="s">
        <v>293</v>
      </c>
      <c r="F100" s="51">
        <v>116.8</v>
      </c>
      <c r="G100" s="79" t="s">
        <v>24</v>
      </c>
      <c r="H100" s="60">
        <v>0</v>
      </c>
      <c r="I100" s="4">
        <v>203</v>
      </c>
      <c r="J100" s="62"/>
      <c r="K100" s="85"/>
      <c r="L100" s="85"/>
      <c r="M100" s="76" t="e">
        <f t="shared" si="2"/>
        <v>#DIV/0!</v>
      </c>
      <c r="N100" s="78" t="e">
        <f t="shared" si="3"/>
        <v>#DIV/0!</v>
      </c>
      <c r="O100" s="3"/>
    </row>
    <row r="101" spans="1:15" x14ac:dyDescent="0.2">
      <c r="A101" s="3" t="s">
        <v>146</v>
      </c>
      <c r="B101" s="4" t="s">
        <v>286</v>
      </c>
      <c r="C101" s="4" t="s">
        <v>257</v>
      </c>
      <c r="D101" s="56" t="s">
        <v>196</v>
      </c>
      <c r="E101" s="4" t="s">
        <v>293</v>
      </c>
      <c r="F101" s="51">
        <v>92.3</v>
      </c>
      <c r="G101" s="79" t="s">
        <v>24</v>
      </c>
      <c r="H101" s="60">
        <v>0</v>
      </c>
      <c r="I101" s="4">
        <v>203</v>
      </c>
      <c r="J101" s="62"/>
      <c r="K101" s="85"/>
      <c r="L101" s="85"/>
      <c r="M101" s="76" t="e">
        <f t="shared" si="2"/>
        <v>#DIV/0!</v>
      </c>
      <c r="N101" s="78" t="e">
        <f t="shared" si="3"/>
        <v>#DIV/0!</v>
      </c>
      <c r="O101" s="3"/>
    </row>
    <row r="102" spans="1:15" x14ac:dyDescent="0.2">
      <c r="A102" s="3" t="s">
        <v>146</v>
      </c>
      <c r="B102" s="4" t="s">
        <v>286</v>
      </c>
      <c r="C102" s="4" t="s">
        <v>258</v>
      </c>
      <c r="D102" s="56" t="s">
        <v>196</v>
      </c>
      <c r="E102" s="4" t="s">
        <v>293</v>
      </c>
      <c r="F102" s="51">
        <v>50</v>
      </c>
      <c r="G102" s="79" t="s">
        <v>24</v>
      </c>
      <c r="H102" s="60">
        <v>0</v>
      </c>
      <c r="I102" s="4">
        <v>203</v>
      </c>
      <c r="J102" s="62"/>
      <c r="K102" s="85"/>
      <c r="L102" s="85"/>
      <c r="M102" s="76" t="e">
        <f t="shared" si="2"/>
        <v>#DIV/0!</v>
      </c>
      <c r="N102" s="78" t="e">
        <f t="shared" si="3"/>
        <v>#DIV/0!</v>
      </c>
      <c r="O102" s="3"/>
    </row>
    <row r="103" spans="1:15" x14ac:dyDescent="0.2">
      <c r="A103" s="3" t="s">
        <v>146</v>
      </c>
      <c r="B103" s="4" t="s">
        <v>286</v>
      </c>
      <c r="C103" s="4" t="s">
        <v>259</v>
      </c>
      <c r="D103" s="56" t="s">
        <v>196</v>
      </c>
      <c r="E103" s="4" t="s">
        <v>293</v>
      </c>
      <c r="F103" s="51">
        <v>50</v>
      </c>
      <c r="G103" s="79" t="s">
        <v>24</v>
      </c>
      <c r="H103" s="60">
        <v>0</v>
      </c>
      <c r="I103" s="4">
        <v>203</v>
      </c>
      <c r="J103" s="62"/>
      <c r="K103" s="85"/>
      <c r="L103" s="85"/>
      <c r="M103" s="76" t="e">
        <f t="shared" si="2"/>
        <v>#DIV/0!</v>
      </c>
      <c r="N103" s="78" t="e">
        <f t="shared" si="3"/>
        <v>#DIV/0!</v>
      </c>
      <c r="O103" s="3"/>
    </row>
    <row r="104" spans="1:15" x14ac:dyDescent="0.2">
      <c r="A104" s="3" t="s">
        <v>146</v>
      </c>
      <c r="B104" s="4" t="s">
        <v>286</v>
      </c>
      <c r="C104" s="4" t="s">
        <v>260</v>
      </c>
      <c r="D104" s="56" t="s">
        <v>196</v>
      </c>
      <c r="E104" s="4" t="s">
        <v>293</v>
      </c>
      <c r="F104" s="51">
        <v>135</v>
      </c>
      <c r="G104" s="79" t="s">
        <v>24</v>
      </c>
      <c r="H104" s="60">
        <v>0</v>
      </c>
      <c r="I104" s="4">
        <v>203</v>
      </c>
      <c r="J104" s="62"/>
      <c r="K104" s="85"/>
      <c r="L104" s="85"/>
      <c r="M104" s="76" t="e">
        <f t="shared" si="2"/>
        <v>#DIV/0!</v>
      </c>
      <c r="N104" s="78" t="e">
        <f t="shared" si="3"/>
        <v>#DIV/0!</v>
      </c>
      <c r="O104" s="3"/>
    </row>
    <row r="105" spans="1:15" x14ac:dyDescent="0.2">
      <c r="A105" s="3" t="s">
        <v>146</v>
      </c>
      <c r="B105" s="4" t="s">
        <v>286</v>
      </c>
      <c r="C105" s="4" t="s">
        <v>261</v>
      </c>
      <c r="D105" s="56" t="s">
        <v>196</v>
      </c>
      <c r="E105" s="4" t="s">
        <v>293</v>
      </c>
      <c r="F105" s="51">
        <v>29.9</v>
      </c>
      <c r="G105" s="79" t="s">
        <v>24</v>
      </c>
      <c r="H105" s="60">
        <v>0</v>
      </c>
      <c r="I105" s="4">
        <v>203</v>
      </c>
      <c r="J105" s="62"/>
      <c r="K105" s="85"/>
      <c r="L105" s="85"/>
      <c r="M105" s="76" t="e">
        <f t="shared" si="2"/>
        <v>#DIV/0!</v>
      </c>
      <c r="N105" s="78" t="e">
        <f t="shared" si="3"/>
        <v>#DIV/0!</v>
      </c>
      <c r="O105" s="3"/>
    </row>
    <row r="106" spans="1:15" x14ac:dyDescent="0.2">
      <c r="A106" s="3" t="s">
        <v>146</v>
      </c>
      <c r="B106" s="4" t="s">
        <v>286</v>
      </c>
      <c r="C106" s="4" t="s">
        <v>262</v>
      </c>
      <c r="D106" s="56" t="s">
        <v>196</v>
      </c>
      <c r="E106" s="4" t="s">
        <v>293</v>
      </c>
      <c r="F106" s="51">
        <v>69</v>
      </c>
      <c r="G106" s="79" t="s">
        <v>24</v>
      </c>
      <c r="H106" s="60">
        <v>0</v>
      </c>
      <c r="I106" s="4">
        <v>203</v>
      </c>
      <c r="J106" s="62"/>
      <c r="K106" s="85"/>
      <c r="L106" s="85"/>
      <c r="M106" s="76" t="e">
        <f t="shared" si="2"/>
        <v>#DIV/0!</v>
      </c>
      <c r="N106" s="78" t="e">
        <f t="shared" si="3"/>
        <v>#DIV/0!</v>
      </c>
      <c r="O106" s="3"/>
    </row>
    <row r="107" spans="1:15" x14ac:dyDescent="0.2">
      <c r="A107" s="3" t="s">
        <v>146</v>
      </c>
      <c r="B107" s="4" t="s">
        <v>286</v>
      </c>
      <c r="C107" s="4" t="s">
        <v>263</v>
      </c>
      <c r="D107" s="56" t="s">
        <v>196</v>
      </c>
      <c r="E107" s="4" t="s">
        <v>293</v>
      </c>
      <c r="F107" s="51">
        <v>73.599999999999994</v>
      </c>
      <c r="G107" s="79" t="s">
        <v>24</v>
      </c>
      <c r="H107" s="60">
        <v>0</v>
      </c>
      <c r="I107" s="4">
        <v>203</v>
      </c>
      <c r="J107" s="62"/>
      <c r="K107" s="85"/>
      <c r="L107" s="85"/>
      <c r="M107" s="76" t="e">
        <f t="shared" si="2"/>
        <v>#DIV/0!</v>
      </c>
      <c r="N107" s="78" t="e">
        <f t="shared" si="3"/>
        <v>#DIV/0!</v>
      </c>
      <c r="O107" s="3"/>
    </row>
    <row r="108" spans="1:15" x14ac:dyDescent="0.2">
      <c r="A108" s="3" t="s">
        <v>146</v>
      </c>
      <c r="B108" s="4" t="s">
        <v>286</v>
      </c>
      <c r="C108" s="4" t="s">
        <v>264</v>
      </c>
      <c r="D108" s="56" t="s">
        <v>23</v>
      </c>
      <c r="E108" s="4" t="s">
        <v>25</v>
      </c>
      <c r="F108" s="51">
        <v>4.9000000000000004</v>
      </c>
      <c r="G108" s="79" t="s">
        <v>29</v>
      </c>
      <c r="H108" s="60">
        <v>0</v>
      </c>
      <c r="I108" s="4">
        <v>203</v>
      </c>
      <c r="J108" s="62"/>
      <c r="K108" s="85"/>
      <c r="L108" s="85"/>
      <c r="M108" s="76" t="e">
        <f t="shared" si="2"/>
        <v>#DIV/0!</v>
      </c>
      <c r="N108" s="78" t="e">
        <f t="shared" si="3"/>
        <v>#DIV/0!</v>
      </c>
      <c r="O108" s="3"/>
    </row>
    <row r="109" spans="1:15" x14ac:dyDescent="0.2">
      <c r="A109" s="3" t="s">
        <v>146</v>
      </c>
      <c r="B109" s="4" t="s">
        <v>286</v>
      </c>
      <c r="C109" s="4" t="s">
        <v>265</v>
      </c>
      <c r="D109" s="56" t="s">
        <v>156</v>
      </c>
      <c r="E109" s="4" t="s">
        <v>25</v>
      </c>
      <c r="F109" s="51">
        <v>26</v>
      </c>
      <c r="G109" s="79" t="s">
        <v>29</v>
      </c>
      <c r="H109" s="60">
        <v>0</v>
      </c>
      <c r="I109" s="84">
        <v>4</v>
      </c>
      <c r="J109" s="62"/>
      <c r="K109" s="85"/>
      <c r="L109" s="85"/>
      <c r="M109" s="76" t="e">
        <f t="shared" si="2"/>
        <v>#DIV/0!</v>
      </c>
      <c r="N109" s="78" t="e">
        <f t="shared" si="3"/>
        <v>#DIV/0!</v>
      </c>
      <c r="O109" s="3"/>
    </row>
    <row r="110" spans="1:15" x14ac:dyDescent="0.2">
      <c r="A110" s="3" t="s">
        <v>146</v>
      </c>
      <c r="B110" s="4" t="s">
        <v>286</v>
      </c>
      <c r="C110" s="4" t="s">
        <v>266</v>
      </c>
      <c r="D110" s="56" t="s">
        <v>196</v>
      </c>
      <c r="E110" s="4" t="s">
        <v>293</v>
      </c>
      <c r="F110" s="51">
        <v>50.6</v>
      </c>
      <c r="G110" s="79" t="s">
        <v>24</v>
      </c>
      <c r="H110" s="60">
        <v>0</v>
      </c>
      <c r="I110" s="4">
        <v>203</v>
      </c>
      <c r="J110" s="62"/>
      <c r="K110" s="85"/>
      <c r="L110" s="85"/>
      <c r="M110" s="76" t="e">
        <f t="shared" si="2"/>
        <v>#DIV/0!</v>
      </c>
      <c r="N110" s="78" t="e">
        <f t="shared" si="3"/>
        <v>#DIV/0!</v>
      </c>
      <c r="O110" s="3"/>
    </row>
    <row r="111" spans="1:15" x14ac:dyDescent="0.2">
      <c r="A111" s="3" t="s">
        <v>146</v>
      </c>
      <c r="B111" s="4" t="s">
        <v>286</v>
      </c>
      <c r="C111" s="4" t="s">
        <v>267</v>
      </c>
      <c r="D111" s="56" t="s">
        <v>196</v>
      </c>
      <c r="E111" s="4" t="s">
        <v>293</v>
      </c>
      <c r="F111" s="51">
        <v>52.5</v>
      </c>
      <c r="G111" s="79" t="s">
        <v>24</v>
      </c>
      <c r="H111" s="60">
        <v>0</v>
      </c>
      <c r="I111" s="4">
        <v>203</v>
      </c>
      <c r="J111" s="62"/>
      <c r="K111" s="85"/>
      <c r="L111" s="85"/>
      <c r="M111" s="76" t="e">
        <f t="shared" si="2"/>
        <v>#DIV/0!</v>
      </c>
      <c r="N111" s="78" t="e">
        <f t="shared" si="3"/>
        <v>#DIV/0!</v>
      </c>
      <c r="O111" s="3"/>
    </row>
    <row r="112" spans="1:15" x14ac:dyDescent="0.2">
      <c r="A112" s="3" t="s">
        <v>146</v>
      </c>
      <c r="B112" s="4" t="s">
        <v>286</v>
      </c>
      <c r="C112" s="4" t="s">
        <v>268</v>
      </c>
      <c r="D112" s="56" t="s">
        <v>196</v>
      </c>
      <c r="E112" s="4" t="s">
        <v>293</v>
      </c>
      <c r="F112" s="51">
        <v>208</v>
      </c>
      <c r="G112" s="79" t="s">
        <v>24</v>
      </c>
      <c r="H112" s="60">
        <v>0</v>
      </c>
      <c r="I112" s="4">
        <v>203</v>
      </c>
      <c r="J112" s="62"/>
      <c r="K112" s="85"/>
      <c r="L112" s="85"/>
      <c r="M112" s="76" t="e">
        <f t="shared" si="2"/>
        <v>#DIV/0!</v>
      </c>
      <c r="N112" s="78" t="e">
        <f t="shared" si="3"/>
        <v>#DIV/0!</v>
      </c>
      <c r="O112" s="3"/>
    </row>
    <row r="113" spans="1:15" x14ac:dyDescent="0.2">
      <c r="A113" s="3" t="s">
        <v>146</v>
      </c>
      <c r="B113" s="4" t="s">
        <v>286</v>
      </c>
      <c r="C113" s="4" t="s">
        <v>269</v>
      </c>
      <c r="D113" s="56" t="s">
        <v>196</v>
      </c>
      <c r="E113" s="4" t="s">
        <v>293</v>
      </c>
      <c r="F113" s="51">
        <v>52.5</v>
      </c>
      <c r="G113" s="79" t="s">
        <v>24</v>
      </c>
      <c r="H113" s="60">
        <v>0</v>
      </c>
      <c r="I113" s="4">
        <v>203</v>
      </c>
      <c r="J113" s="62"/>
      <c r="K113" s="85"/>
      <c r="L113" s="85"/>
      <c r="M113" s="76" t="e">
        <f t="shared" si="2"/>
        <v>#DIV/0!</v>
      </c>
      <c r="N113" s="78" t="e">
        <f t="shared" si="3"/>
        <v>#DIV/0!</v>
      </c>
      <c r="O113" s="3"/>
    </row>
    <row r="114" spans="1:15" x14ac:dyDescent="0.2">
      <c r="A114" s="3" t="s">
        <v>146</v>
      </c>
      <c r="B114" s="4" t="s">
        <v>286</v>
      </c>
      <c r="C114" s="4" t="s">
        <v>270</v>
      </c>
      <c r="D114" s="56" t="s">
        <v>196</v>
      </c>
      <c r="E114" s="4" t="s">
        <v>293</v>
      </c>
      <c r="F114" s="51">
        <v>50.6</v>
      </c>
      <c r="G114" s="79" t="s">
        <v>24</v>
      </c>
      <c r="H114" s="60">
        <v>0</v>
      </c>
      <c r="I114" s="4">
        <v>203</v>
      </c>
      <c r="J114" s="62"/>
      <c r="K114" s="85"/>
      <c r="L114" s="85"/>
      <c r="M114" s="76" t="e">
        <f t="shared" si="2"/>
        <v>#DIV/0!</v>
      </c>
      <c r="N114" s="78" t="e">
        <f t="shared" si="3"/>
        <v>#DIV/0!</v>
      </c>
      <c r="O114" s="3"/>
    </row>
    <row r="115" spans="1:15" x14ac:dyDescent="0.2">
      <c r="A115" s="3" t="s">
        <v>146</v>
      </c>
      <c r="B115" s="4" t="s">
        <v>286</v>
      </c>
      <c r="C115" s="4" t="s">
        <v>271</v>
      </c>
      <c r="D115" s="56" t="s">
        <v>23</v>
      </c>
      <c r="E115" s="4" t="s">
        <v>25</v>
      </c>
      <c r="F115" s="51">
        <v>8.5</v>
      </c>
      <c r="G115" s="79" t="s">
        <v>24</v>
      </c>
      <c r="H115" s="60">
        <v>0</v>
      </c>
      <c r="I115" s="4">
        <v>203</v>
      </c>
      <c r="J115" s="62"/>
      <c r="K115" s="85"/>
      <c r="L115" s="85"/>
      <c r="M115" s="76" t="e">
        <f t="shared" si="2"/>
        <v>#DIV/0!</v>
      </c>
      <c r="N115" s="78" t="e">
        <f t="shared" si="3"/>
        <v>#DIV/0!</v>
      </c>
      <c r="O115" s="3"/>
    </row>
    <row r="116" spans="1:15" x14ac:dyDescent="0.2">
      <c r="A116" s="3" t="s">
        <v>146</v>
      </c>
      <c r="B116" s="4" t="s">
        <v>286</v>
      </c>
      <c r="C116" s="4" t="s">
        <v>272</v>
      </c>
      <c r="D116" s="56" t="s">
        <v>196</v>
      </c>
      <c r="E116" s="4" t="s">
        <v>293</v>
      </c>
      <c r="F116" s="51">
        <v>15</v>
      </c>
      <c r="G116" s="79" t="s">
        <v>24</v>
      </c>
      <c r="H116" s="60">
        <v>0</v>
      </c>
      <c r="I116" s="4">
        <v>203</v>
      </c>
      <c r="J116" s="62"/>
      <c r="K116" s="85"/>
      <c r="L116" s="85"/>
      <c r="M116" s="76" t="e">
        <f t="shared" si="2"/>
        <v>#DIV/0!</v>
      </c>
      <c r="N116" s="78" t="e">
        <f t="shared" si="3"/>
        <v>#DIV/0!</v>
      </c>
      <c r="O116" s="3"/>
    </row>
    <row r="117" spans="1:15" x14ac:dyDescent="0.2">
      <c r="A117" s="3" t="s">
        <v>146</v>
      </c>
      <c r="B117" s="4" t="s">
        <v>286</v>
      </c>
      <c r="C117" s="4" t="s">
        <v>273</v>
      </c>
      <c r="D117" s="56" t="s">
        <v>196</v>
      </c>
      <c r="E117" s="4" t="s">
        <v>293</v>
      </c>
      <c r="F117" s="51">
        <v>73.599999999999994</v>
      </c>
      <c r="G117" s="79" t="s">
        <v>24</v>
      </c>
      <c r="H117" s="60">
        <v>0</v>
      </c>
      <c r="I117" s="4">
        <v>203</v>
      </c>
      <c r="J117" s="62"/>
      <c r="K117" s="85"/>
      <c r="L117" s="85"/>
      <c r="M117" s="76" t="e">
        <f t="shared" si="2"/>
        <v>#DIV/0!</v>
      </c>
      <c r="N117" s="78" t="e">
        <f t="shared" si="3"/>
        <v>#DIV/0!</v>
      </c>
      <c r="O117" s="3"/>
    </row>
    <row r="118" spans="1:15" x14ac:dyDescent="0.2">
      <c r="A118" s="3" t="s">
        <v>146</v>
      </c>
      <c r="B118" s="4" t="s">
        <v>286</v>
      </c>
      <c r="C118" s="4" t="s">
        <v>274</v>
      </c>
      <c r="D118" s="56" t="s">
        <v>22</v>
      </c>
      <c r="E118" s="4" t="s">
        <v>25</v>
      </c>
      <c r="F118" s="51">
        <v>16.899999999999999</v>
      </c>
      <c r="G118" s="79" t="s">
        <v>289</v>
      </c>
      <c r="H118" s="60">
        <v>0</v>
      </c>
      <c r="I118" s="4">
        <v>52</v>
      </c>
      <c r="J118" s="62"/>
      <c r="K118" s="85"/>
      <c r="L118" s="85"/>
      <c r="M118" s="76" t="e">
        <f t="shared" si="2"/>
        <v>#DIV/0!</v>
      </c>
      <c r="N118" s="78" t="e">
        <f t="shared" si="3"/>
        <v>#DIV/0!</v>
      </c>
      <c r="O118" s="3"/>
    </row>
    <row r="119" spans="1:15" x14ac:dyDescent="0.2">
      <c r="A119" s="3" t="s">
        <v>146</v>
      </c>
      <c r="B119" s="4" t="s">
        <v>286</v>
      </c>
      <c r="C119" s="4" t="s">
        <v>275</v>
      </c>
      <c r="D119" s="56" t="s">
        <v>22</v>
      </c>
      <c r="E119" s="4" t="s">
        <v>25</v>
      </c>
      <c r="F119" s="51">
        <v>16.899999999999999</v>
      </c>
      <c r="G119" s="79" t="s">
        <v>289</v>
      </c>
      <c r="H119" s="60">
        <v>0</v>
      </c>
      <c r="I119" s="4">
        <v>52</v>
      </c>
      <c r="J119" s="62"/>
      <c r="K119" s="85"/>
      <c r="L119" s="85"/>
      <c r="M119" s="76" t="e">
        <f t="shared" si="2"/>
        <v>#DIV/0!</v>
      </c>
      <c r="N119" s="78" t="e">
        <f t="shared" si="3"/>
        <v>#DIV/0!</v>
      </c>
      <c r="O119" s="3"/>
    </row>
    <row r="120" spans="1:15" x14ac:dyDescent="0.2">
      <c r="A120" s="3" t="s">
        <v>146</v>
      </c>
      <c r="B120" s="4" t="s">
        <v>287</v>
      </c>
      <c r="C120" s="4" t="s">
        <v>276</v>
      </c>
      <c r="D120" s="56" t="s">
        <v>31</v>
      </c>
      <c r="E120" s="4" t="s">
        <v>31</v>
      </c>
      <c r="F120" s="51">
        <v>6.3</v>
      </c>
      <c r="G120" s="79" t="s">
        <v>19</v>
      </c>
      <c r="H120" s="60">
        <v>0</v>
      </c>
      <c r="I120" s="4">
        <v>203</v>
      </c>
      <c r="J120" s="62"/>
      <c r="K120" s="88">
        <v>0</v>
      </c>
      <c r="L120" s="79">
        <v>104</v>
      </c>
      <c r="M120" s="76" t="e">
        <f>(F120/J120*I120)+(F120/J120*L120)</f>
        <v>#DIV/0!</v>
      </c>
      <c r="N120" s="89" t="e">
        <f>((F120/J120*I120)*H120)+((F120/J120*L120)*K120)</f>
        <v>#DIV/0!</v>
      </c>
      <c r="O120" s="3"/>
    </row>
    <row r="121" spans="1:15" x14ac:dyDescent="0.2">
      <c r="A121" s="3" t="s">
        <v>146</v>
      </c>
      <c r="B121" s="4" t="s">
        <v>287</v>
      </c>
      <c r="C121" s="5" t="s">
        <v>277</v>
      </c>
      <c r="D121" s="57" t="s">
        <v>21</v>
      </c>
      <c r="E121" s="52" t="s">
        <v>27</v>
      </c>
      <c r="F121" s="52" t="s">
        <v>27</v>
      </c>
      <c r="G121" s="80" t="s">
        <v>289</v>
      </c>
      <c r="H121" s="82"/>
      <c r="I121" s="82"/>
      <c r="J121" s="82"/>
      <c r="K121" s="82"/>
      <c r="L121" s="82"/>
      <c r="M121" s="82"/>
      <c r="N121" s="83"/>
      <c r="O121" s="3"/>
    </row>
    <row r="122" spans="1:15" x14ac:dyDescent="0.2">
      <c r="A122" s="3" t="s">
        <v>146</v>
      </c>
      <c r="B122" s="4" t="s">
        <v>287</v>
      </c>
      <c r="C122" s="4" t="s">
        <v>278</v>
      </c>
      <c r="D122" s="56" t="s">
        <v>196</v>
      </c>
      <c r="E122" s="4" t="s">
        <v>293</v>
      </c>
      <c r="F122" s="51">
        <v>12.5</v>
      </c>
      <c r="G122" s="79" t="s">
        <v>24</v>
      </c>
      <c r="H122" s="60">
        <v>0</v>
      </c>
      <c r="I122" s="4">
        <v>203</v>
      </c>
      <c r="J122" s="62"/>
      <c r="K122" s="85"/>
      <c r="L122" s="85"/>
      <c r="M122" s="76" t="e">
        <f t="shared" si="2"/>
        <v>#DIV/0!</v>
      </c>
      <c r="N122" s="78" t="e">
        <f t="shared" si="3"/>
        <v>#DIV/0!</v>
      </c>
      <c r="O122" s="3"/>
    </row>
    <row r="123" spans="1:15" x14ac:dyDescent="0.2">
      <c r="A123" s="3" t="s">
        <v>146</v>
      </c>
      <c r="B123" s="4" t="s">
        <v>287</v>
      </c>
      <c r="C123" s="4" t="s">
        <v>279</v>
      </c>
      <c r="D123" s="56" t="s">
        <v>156</v>
      </c>
      <c r="E123" s="4" t="s">
        <v>25</v>
      </c>
      <c r="F123" s="51">
        <v>16.5</v>
      </c>
      <c r="G123" s="79" t="s">
        <v>29</v>
      </c>
      <c r="H123" s="60">
        <v>0</v>
      </c>
      <c r="I123" s="84">
        <v>4</v>
      </c>
      <c r="J123" s="62"/>
      <c r="K123" s="85"/>
      <c r="L123" s="85"/>
      <c r="M123" s="76" t="e">
        <f t="shared" si="2"/>
        <v>#DIV/0!</v>
      </c>
      <c r="N123" s="78" t="e">
        <f t="shared" si="3"/>
        <v>#DIV/0!</v>
      </c>
      <c r="O123" s="3"/>
    </row>
    <row r="124" spans="1:15" x14ac:dyDescent="0.2">
      <c r="A124" s="3" t="s">
        <v>146</v>
      </c>
      <c r="B124" s="4" t="s">
        <v>287</v>
      </c>
      <c r="C124" s="4" t="s">
        <v>280</v>
      </c>
      <c r="D124" s="56" t="s">
        <v>196</v>
      </c>
      <c r="E124" s="4" t="s">
        <v>293</v>
      </c>
      <c r="F124" s="51">
        <v>205</v>
      </c>
      <c r="G124" s="79" t="s">
        <v>24</v>
      </c>
      <c r="H124" s="60">
        <v>0</v>
      </c>
      <c r="I124" s="4">
        <v>203</v>
      </c>
      <c r="J124" s="62"/>
      <c r="K124" s="85"/>
      <c r="L124" s="85"/>
      <c r="M124" s="76" t="e">
        <f t="shared" si="2"/>
        <v>#DIV/0!</v>
      </c>
      <c r="N124" s="78" t="e">
        <f t="shared" si="3"/>
        <v>#DIV/0!</v>
      </c>
      <c r="O124" s="3"/>
    </row>
    <row r="125" spans="1:15" x14ac:dyDescent="0.2">
      <c r="A125" s="3" t="s">
        <v>146</v>
      </c>
      <c r="B125" s="4" t="s">
        <v>287</v>
      </c>
      <c r="C125" s="4" t="s">
        <v>281</v>
      </c>
      <c r="D125" s="56" t="s">
        <v>196</v>
      </c>
      <c r="E125" s="4" t="s">
        <v>293</v>
      </c>
      <c r="F125" s="51">
        <v>85.5</v>
      </c>
      <c r="G125" s="79" t="s">
        <v>24</v>
      </c>
      <c r="H125" s="60">
        <v>0</v>
      </c>
      <c r="I125" s="4">
        <v>203</v>
      </c>
      <c r="J125" s="62"/>
      <c r="K125" s="85"/>
      <c r="L125" s="85"/>
      <c r="M125" s="76" t="e">
        <f t="shared" si="2"/>
        <v>#DIV/0!</v>
      </c>
      <c r="N125" s="78" t="e">
        <f t="shared" si="3"/>
        <v>#DIV/0!</v>
      </c>
      <c r="O125" s="3"/>
    </row>
    <row r="126" spans="1:15" x14ac:dyDescent="0.2">
      <c r="A126" s="3" t="s">
        <v>146</v>
      </c>
      <c r="B126" s="4" t="s">
        <v>287</v>
      </c>
      <c r="C126" s="4" t="s">
        <v>282</v>
      </c>
      <c r="D126" s="56" t="s">
        <v>196</v>
      </c>
      <c r="E126" s="4" t="s">
        <v>293</v>
      </c>
      <c r="F126" s="51">
        <v>13.8</v>
      </c>
      <c r="G126" s="79" t="s">
        <v>24</v>
      </c>
      <c r="H126" s="60">
        <v>0</v>
      </c>
      <c r="I126" s="4">
        <v>203</v>
      </c>
      <c r="J126" s="62"/>
      <c r="K126" s="85"/>
      <c r="L126" s="85"/>
      <c r="M126" s="76" t="e">
        <f t="shared" si="2"/>
        <v>#DIV/0!</v>
      </c>
      <c r="N126" s="78" t="e">
        <f t="shared" si="3"/>
        <v>#DIV/0!</v>
      </c>
      <c r="O126" s="3"/>
    </row>
    <row r="127" spans="1:15" x14ac:dyDescent="0.2">
      <c r="A127" s="3" t="s">
        <v>146</v>
      </c>
      <c r="B127" s="4" t="s">
        <v>287</v>
      </c>
      <c r="C127" s="5" t="s">
        <v>283</v>
      </c>
      <c r="D127" s="56" t="s">
        <v>196</v>
      </c>
      <c r="E127" s="4" t="s">
        <v>293</v>
      </c>
      <c r="F127" s="51">
        <v>13.8</v>
      </c>
      <c r="G127" s="79" t="s">
        <v>24</v>
      </c>
      <c r="H127" s="60">
        <v>0</v>
      </c>
      <c r="I127" s="5">
        <v>203</v>
      </c>
      <c r="J127" s="63"/>
      <c r="K127" s="86"/>
      <c r="L127" s="86"/>
      <c r="M127" s="76" t="e">
        <f t="shared" si="2"/>
        <v>#DIV/0!</v>
      </c>
      <c r="N127" s="78" t="e">
        <f t="shared" si="3"/>
        <v>#DIV/0!</v>
      </c>
      <c r="O127" s="3"/>
    </row>
    <row r="128" spans="1:15" ht="13.5" thickBot="1" x14ac:dyDescent="0.25">
      <c r="A128" s="3" t="s">
        <v>146</v>
      </c>
      <c r="B128" s="4" t="s">
        <v>287</v>
      </c>
      <c r="C128" s="56" t="s">
        <v>284</v>
      </c>
      <c r="D128" s="11" t="s">
        <v>196</v>
      </c>
      <c r="E128" s="4" t="s">
        <v>293</v>
      </c>
      <c r="F128" s="51">
        <v>58.5</v>
      </c>
      <c r="G128" s="79" t="s">
        <v>24</v>
      </c>
      <c r="H128" s="59">
        <v>0</v>
      </c>
      <c r="I128" s="11">
        <v>203</v>
      </c>
      <c r="J128" s="64"/>
      <c r="K128" s="87"/>
      <c r="L128" s="87"/>
      <c r="M128" s="76" t="e">
        <f t="shared" si="2"/>
        <v>#DIV/0!</v>
      </c>
      <c r="N128" s="78" t="e">
        <f t="shared" si="3"/>
        <v>#DIV/0!</v>
      </c>
      <c r="O128" s="3"/>
    </row>
    <row r="129" spans="1:15" ht="13.5" thickBot="1" x14ac:dyDescent="0.25">
      <c r="A129" s="53"/>
      <c r="B129" s="54"/>
      <c r="C129" s="54"/>
      <c r="D129" s="58"/>
      <c r="E129" s="81" t="s">
        <v>11</v>
      </c>
      <c r="F129" s="55">
        <f>SUM(F2:F128)-F123-F109-F87-F80-F68-F50-F42-F26-F25-F17-F8-F3</f>
        <v>7101.5300000000043</v>
      </c>
      <c r="G129" s="58"/>
      <c r="H129" s="77"/>
      <c r="I129" s="54"/>
      <c r="J129" s="8"/>
      <c r="K129" s="8"/>
      <c r="L129" s="8"/>
      <c r="M129" s="77" t="e">
        <f>SUM(M2:M128)-M123-M109-M87-M80-M68-M50-M42-M26-M25-M17-M8-M3</f>
        <v>#DIV/0!</v>
      </c>
      <c r="N129" s="77" t="e">
        <f>SUM(N2:N128)-N123-N109-N87-N80-N68-N50-N42-N26-N25-N17-N8-N3</f>
        <v>#DIV/0!</v>
      </c>
      <c r="O129" s="68"/>
    </row>
  </sheetData>
  <autoFilter ref="A1:N129" xr:uid="{BB861405-EA17-4DCC-8054-37FE7FA5FACB}"/>
  <phoneticPr fontId="8" type="noConversion"/>
  <pageMargins left="0.7" right="0.7" top="0.75" bottom="0.75" header="0.3" footer="0.3"/>
  <pageSetup paperSize="8" scale="69"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58529-052A-4852-A5C3-AC53988A2119}">
  <sheetPr>
    <tabColor theme="9" tint="0.79998168889431442"/>
  </sheetPr>
  <dimension ref="A1:H86"/>
  <sheetViews>
    <sheetView workbookViewId="0">
      <selection activeCell="A78" sqref="A78"/>
    </sheetView>
  </sheetViews>
  <sheetFormatPr defaultColWidth="8" defaultRowHeight="14.25" x14ac:dyDescent="0.2"/>
  <cols>
    <col min="1" max="1" width="61.375" style="15" customWidth="1"/>
    <col min="2" max="5" width="18.125" style="15" customWidth="1"/>
    <col min="6" max="6" width="18.75" style="15" customWidth="1"/>
    <col min="7" max="16384" width="8" style="15"/>
  </cols>
  <sheetData>
    <row r="1" spans="1:8" ht="16.5" x14ac:dyDescent="0.3">
      <c r="A1" s="14" t="s">
        <v>35</v>
      </c>
      <c r="B1" s="14"/>
      <c r="C1" s="14"/>
      <c r="D1" s="14"/>
      <c r="E1" s="14"/>
      <c r="F1" s="14"/>
      <c r="G1" s="16"/>
      <c r="H1" s="17"/>
    </row>
    <row r="2" spans="1:8" ht="16.5" x14ac:dyDescent="0.3">
      <c r="A2" s="14" t="s">
        <v>36</v>
      </c>
      <c r="B2" s="14"/>
      <c r="C2" s="14"/>
      <c r="D2" s="14"/>
      <c r="E2" s="14"/>
      <c r="F2" s="14"/>
      <c r="G2" s="16"/>
      <c r="H2" s="17"/>
    </row>
    <row r="3" spans="1:8" ht="16.5" x14ac:dyDescent="0.3">
      <c r="A3" s="18" t="s">
        <v>37</v>
      </c>
      <c r="B3" s="19" t="s">
        <v>38</v>
      </c>
      <c r="C3" s="19" t="s">
        <v>39</v>
      </c>
      <c r="D3" s="19" t="s">
        <v>40</v>
      </c>
      <c r="E3" s="20" t="s">
        <v>41</v>
      </c>
      <c r="F3" s="14"/>
      <c r="G3" s="16"/>
      <c r="H3" s="17"/>
    </row>
    <row r="4" spans="1:8" ht="16.5" x14ac:dyDescent="0.3">
      <c r="A4" s="21" t="s">
        <v>42</v>
      </c>
      <c r="B4" s="22">
        <v>0</v>
      </c>
      <c r="C4" s="23">
        <v>0</v>
      </c>
      <c r="D4" s="22">
        <v>0</v>
      </c>
      <c r="E4" s="24">
        <f>SUM(B4:D4)</f>
        <v>0</v>
      </c>
      <c r="F4" s="14"/>
      <c r="G4" s="16"/>
      <c r="H4" s="17"/>
    </row>
    <row r="5" spans="1:8" ht="16.5" x14ac:dyDescent="0.3">
      <c r="A5" s="21" t="s">
        <v>43</v>
      </c>
      <c r="B5" s="22">
        <v>0</v>
      </c>
      <c r="C5" s="23">
        <v>0</v>
      </c>
      <c r="D5" s="22">
        <v>0</v>
      </c>
      <c r="E5" s="24">
        <f t="shared" ref="E5:E19" si="0">SUM(B5:D5)</f>
        <v>0</v>
      </c>
      <c r="F5" s="14"/>
      <c r="G5" s="16"/>
      <c r="H5" s="17"/>
    </row>
    <row r="6" spans="1:8" ht="16.5" x14ac:dyDescent="0.3">
      <c r="A6" s="21" t="s">
        <v>44</v>
      </c>
      <c r="B6" s="22">
        <v>0</v>
      </c>
      <c r="C6" s="23">
        <v>0</v>
      </c>
      <c r="D6" s="22">
        <v>0</v>
      </c>
      <c r="E6" s="24">
        <f t="shared" si="0"/>
        <v>0</v>
      </c>
      <c r="F6" s="14"/>
      <c r="G6" s="16"/>
      <c r="H6" s="17"/>
    </row>
    <row r="7" spans="1:8" ht="16.5" x14ac:dyDescent="0.3">
      <c r="A7" s="21" t="s">
        <v>45</v>
      </c>
      <c r="B7" s="22">
        <v>0</v>
      </c>
      <c r="C7" s="23">
        <v>0</v>
      </c>
      <c r="D7" s="22">
        <v>0</v>
      </c>
      <c r="E7" s="24">
        <f t="shared" si="0"/>
        <v>0</v>
      </c>
      <c r="F7" s="14"/>
      <c r="G7" s="16"/>
      <c r="H7" s="17"/>
    </row>
    <row r="8" spans="1:8" ht="16.5" x14ac:dyDescent="0.3">
      <c r="A8" s="21" t="s">
        <v>46</v>
      </c>
      <c r="B8" s="22">
        <v>0</v>
      </c>
      <c r="C8" s="23">
        <v>0</v>
      </c>
      <c r="D8" s="22">
        <v>0</v>
      </c>
      <c r="E8" s="24">
        <f t="shared" si="0"/>
        <v>0</v>
      </c>
      <c r="F8" s="14"/>
      <c r="G8" s="16"/>
      <c r="H8" s="17"/>
    </row>
    <row r="9" spans="1:8" ht="16.5" x14ac:dyDescent="0.3">
      <c r="A9" s="21" t="s">
        <v>47</v>
      </c>
      <c r="B9" s="22">
        <v>0</v>
      </c>
      <c r="C9" s="23">
        <v>0</v>
      </c>
      <c r="D9" s="22">
        <v>0</v>
      </c>
      <c r="E9" s="24">
        <f t="shared" si="0"/>
        <v>0</v>
      </c>
      <c r="F9" s="14"/>
      <c r="G9" s="16"/>
      <c r="H9" s="17"/>
    </row>
    <row r="10" spans="1:8" ht="16.5" x14ac:dyDescent="0.3">
      <c r="A10" s="21" t="s">
        <v>48</v>
      </c>
      <c r="B10" s="22">
        <v>0</v>
      </c>
      <c r="C10" s="23">
        <v>0</v>
      </c>
      <c r="D10" s="22">
        <v>0</v>
      </c>
      <c r="E10" s="24">
        <f t="shared" si="0"/>
        <v>0</v>
      </c>
      <c r="F10" s="14"/>
      <c r="G10" s="16"/>
      <c r="H10" s="17"/>
    </row>
    <row r="11" spans="1:8" ht="16.5" x14ac:dyDescent="0.3">
      <c r="A11" s="21" t="s">
        <v>49</v>
      </c>
      <c r="B11" s="22">
        <v>0</v>
      </c>
      <c r="C11" s="23">
        <v>0</v>
      </c>
      <c r="D11" s="22">
        <v>0</v>
      </c>
      <c r="E11" s="24">
        <f t="shared" si="0"/>
        <v>0</v>
      </c>
      <c r="F11" s="14"/>
      <c r="G11" s="16"/>
      <c r="H11" s="17"/>
    </row>
    <row r="12" spans="1:8" ht="16.5" x14ac:dyDescent="0.3">
      <c r="A12" s="21" t="s">
        <v>50</v>
      </c>
      <c r="B12" s="22">
        <v>0</v>
      </c>
      <c r="C12" s="23">
        <v>0</v>
      </c>
      <c r="D12" s="22">
        <v>0</v>
      </c>
      <c r="E12" s="24">
        <f t="shared" si="0"/>
        <v>0</v>
      </c>
      <c r="F12" s="14"/>
      <c r="G12" s="16"/>
      <c r="H12" s="17"/>
    </row>
    <row r="13" spans="1:8" ht="16.5" x14ac:dyDescent="0.3">
      <c r="A13" s="21" t="s">
        <v>51</v>
      </c>
      <c r="B13" s="22">
        <v>0</v>
      </c>
      <c r="C13" s="23">
        <v>0</v>
      </c>
      <c r="D13" s="22">
        <v>0</v>
      </c>
      <c r="E13" s="24">
        <f t="shared" si="0"/>
        <v>0</v>
      </c>
      <c r="F13" s="14"/>
      <c r="G13" s="16"/>
      <c r="H13" s="17"/>
    </row>
    <row r="14" spans="1:8" ht="16.5" x14ac:dyDescent="0.3">
      <c r="A14" s="21" t="s">
        <v>52</v>
      </c>
      <c r="B14" s="22">
        <v>0</v>
      </c>
      <c r="C14" s="23">
        <v>0</v>
      </c>
      <c r="D14" s="22">
        <v>0</v>
      </c>
      <c r="E14" s="24">
        <f t="shared" si="0"/>
        <v>0</v>
      </c>
      <c r="F14" s="14"/>
      <c r="G14" s="16"/>
      <c r="H14" s="17"/>
    </row>
    <row r="15" spans="1:8" ht="16.5" x14ac:dyDescent="0.3">
      <c r="A15" s="21" t="s">
        <v>53</v>
      </c>
      <c r="B15" s="22">
        <v>0</v>
      </c>
      <c r="C15" s="23">
        <v>0</v>
      </c>
      <c r="D15" s="22">
        <v>0</v>
      </c>
      <c r="E15" s="24">
        <f t="shared" si="0"/>
        <v>0</v>
      </c>
      <c r="F15" s="14"/>
      <c r="G15" s="16"/>
      <c r="H15" s="17"/>
    </row>
    <row r="16" spans="1:8" ht="16.5" x14ac:dyDescent="0.3">
      <c r="A16" s="21" t="s">
        <v>54</v>
      </c>
      <c r="B16" s="22">
        <v>0</v>
      </c>
      <c r="C16" s="23">
        <v>0</v>
      </c>
      <c r="D16" s="22">
        <v>0</v>
      </c>
      <c r="E16" s="24">
        <f t="shared" si="0"/>
        <v>0</v>
      </c>
      <c r="F16" s="14"/>
      <c r="G16" s="16"/>
      <c r="H16" s="17"/>
    </row>
    <row r="17" spans="1:8" ht="16.5" x14ac:dyDescent="0.3">
      <c r="A17" s="21" t="s">
        <v>55</v>
      </c>
      <c r="B17" s="22">
        <v>0</v>
      </c>
      <c r="C17" s="23">
        <v>0</v>
      </c>
      <c r="D17" s="22">
        <v>0</v>
      </c>
      <c r="E17" s="24">
        <f t="shared" si="0"/>
        <v>0</v>
      </c>
      <c r="F17" s="14"/>
      <c r="G17" s="16"/>
      <c r="H17" s="17"/>
    </row>
    <row r="18" spans="1:8" ht="16.5" x14ac:dyDescent="0.3">
      <c r="A18" s="21" t="s">
        <v>56</v>
      </c>
      <c r="B18" s="22">
        <v>0</v>
      </c>
      <c r="C18" s="23">
        <v>0</v>
      </c>
      <c r="D18" s="22">
        <v>0</v>
      </c>
      <c r="E18" s="24">
        <f t="shared" si="0"/>
        <v>0</v>
      </c>
      <c r="F18" s="14"/>
      <c r="G18" s="16"/>
      <c r="H18" s="17"/>
    </row>
    <row r="19" spans="1:8" ht="17.25" thickBot="1" x14ac:dyDescent="0.35">
      <c r="A19" s="21" t="s">
        <v>57</v>
      </c>
      <c r="B19" s="22">
        <v>0</v>
      </c>
      <c r="C19" s="23">
        <v>0</v>
      </c>
      <c r="D19" s="22">
        <v>0</v>
      </c>
      <c r="E19" s="25">
        <f t="shared" si="0"/>
        <v>0</v>
      </c>
      <c r="F19" s="14"/>
      <c r="G19" s="16"/>
      <c r="H19" s="17"/>
    </row>
    <row r="20" spans="1:8" ht="17.25" thickBot="1" x14ac:dyDescent="0.35">
      <c r="A20" s="26" t="s">
        <v>58</v>
      </c>
      <c r="B20" s="14"/>
      <c r="C20" s="14"/>
      <c r="D20" s="14"/>
      <c r="E20" s="27">
        <f>SUM(E4:E19)</f>
        <v>0</v>
      </c>
      <c r="F20" s="28" t="s">
        <v>59</v>
      </c>
      <c r="G20" s="29">
        <v>6</v>
      </c>
      <c r="H20" s="17"/>
    </row>
    <row r="21" spans="1:8" ht="16.5" x14ac:dyDescent="0.3">
      <c r="A21" s="14"/>
      <c r="B21" s="14"/>
      <c r="C21" s="14"/>
      <c r="D21" s="14"/>
      <c r="E21" s="14"/>
      <c r="F21" s="28"/>
      <c r="G21" s="1"/>
      <c r="H21" s="17"/>
    </row>
    <row r="22" spans="1:8" ht="16.5" x14ac:dyDescent="0.3">
      <c r="A22" s="18" t="s">
        <v>60</v>
      </c>
      <c r="B22" s="19" t="s">
        <v>38</v>
      </c>
      <c r="C22" s="19" t="s">
        <v>39</v>
      </c>
      <c r="D22" s="30" t="s">
        <v>40</v>
      </c>
      <c r="E22" s="20" t="s">
        <v>61</v>
      </c>
      <c r="F22" s="28"/>
      <c r="G22" s="1"/>
      <c r="H22" s="17"/>
    </row>
    <row r="23" spans="1:8" ht="16.5" x14ac:dyDescent="0.3">
      <c r="A23" s="21" t="s">
        <v>62</v>
      </c>
      <c r="B23" s="22">
        <v>0</v>
      </c>
      <c r="C23" s="23">
        <v>0</v>
      </c>
      <c r="D23" s="23">
        <v>0</v>
      </c>
      <c r="E23" s="24">
        <f>SUM(B23:D23)</f>
        <v>0</v>
      </c>
      <c r="F23" s="28"/>
      <c r="G23" s="1"/>
      <c r="H23" s="17"/>
    </row>
    <row r="24" spans="1:8" ht="17.25" thickBot="1" x14ac:dyDescent="0.35">
      <c r="A24" s="21" t="s">
        <v>63</v>
      </c>
      <c r="B24" s="22">
        <v>0</v>
      </c>
      <c r="C24" s="23">
        <v>0</v>
      </c>
      <c r="D24" s="23">
        <v>0</v>
      </c>
      <c r="E24" s="25">
        <f>SUM(B24:D24)</f>
        <v>0</v>
      </c>
      <c r="F24" s="28"/>
      <c r="G24" s="1"/>
      <c r="H24" s="17"/>
    </row>
    <row r="25" spans="1:8" ht="17.25" thickBot="1" x14ac:dyDescent="0.35">
      <c r="A25" s="26" t="s">
        <v>64</v>
      </c>
      <c r="B25" s="14"/>
      <c r="C25" s="14"/>
      <c r="D25" s="14"/>
      <c r="E25" s="27">
        <f>SUM(E23:E24)</f>
        <v>0</v>
      </c>
      <c r="F25" s="28" t="s">
        <v>59</v>
      </c>
      <c r="G25" s="29">
        <v>2</v>
      </c>
      <c r="H25" s="17"/>
    </row>
    <row r="26" spans="1:8" ht="16.5" x14ac:dyDescent="0.3">
      <c r="A26" s="14"/>
      <c r="B26" s="14"/>
      <c r="C26" s="14"/>
      <c r="D26" s="14"/>
      <c r="E26" s="14"/>
      <c r="F26" s="28"/>
      <c r="G26" s="1"/>
      <c r="H26" s="17"/>
    </row>
    <row r="27" spans="1:8" ht="16.5" x14ac:dyDescent="0.3">
      <c r="A27" s="18" t="s">
        <v>65</v>
      </c>
      <c r="B27" s="19" t="s">
        <v>38</v>
      </c>
      <c r="C27" s="19" t="s">
        <v>39</v>
      </c>
      <c r="D27" s="19" t="s">
        <v>40</v>
      </c>
      <c r="E27" s="20" t="s">
        <v>61</v>
      </c>
      <c r="F27" s="28"/>
      <c r="G27" s="1"/>
      <c r="H27" s="17"/>
    </row>
    <row r="28" spans="1:8" ht="16.5" x14ac:dyDescent="0.3">
      <c r="A28" s="21" t="s">
        <v>66</v>
      </c>
      <c r="B28" s="22">
        <v>0</v>
      </c>
      <c r="C28" s="23">
        <v>0</v>
      </c>
      <c r="D28" s="23">
        <v>0</v>
      </c>
      <c r="E28" s="24">
        <f t="shared" ref="E28" si="1">SUM(B28:D28)</f>
        <v>0</v>
      </c>
      <c r="F28" s="28"/>
      <c r="G28" s="1"/>
      <c r="H28" s="17"/>
    </row>
    <row r="29" spans="1:8" ht="16.5" x14ac:dyDescent="0.3">
      <c r="A29" s="31" t="s">
        <v>67</v>
      </c>
      <c r="B29" s="19" t="s">
        <v>68</v>
      </c>
      <c r="C29" s="32" t="s">
        <v>69</v>
      </c>
      <c r="D29" s="32" t="s">
        <v>70</v>
      </c>
      <c r="E29" s="32"/>
      <c r="F29" s="28"/>
      <c r="G29" s="1"/>
      <c r="H29" s="17"/>
    </row>
    <row r="30" spans="1:8" ht="17.25" thickBot="1" x14ac:dyDescent="0.35">
      <c r="A30" s="21" t="s">
        <v>71</v>
      </c>
      <c r="B30" s="22">
        <v>0</v>
      </c>
      <c r="C30" s="22">
        <v>0</v>
      </c>
      <c r="D30" s="22">
        <v>0</v>
      </c>
      <c r="E30" s="25">
        <f>SUM(B30:D30)</f>
        <v>0</v>
      </c>
      <c r="F30" s="28"/>
      <c r="G30" s="1"/>
      <c r="H30" s="17"/>
    </row>
    <row r="31" spans="1:8" ht="17.25" thickBot="1" x14ac:dyDescent="0.35">
      <c r="A31" s="26" t="s">
        <v>72</v>
      </c>
      <c r="B31" s="14"/>
      <c r="C31" s="14"/>
      <c r="D31" s="14"/>
      <c r="E31" s="27">
        <f>SUM(E28:E28,E30)</f>
        <v>0</v>
      </c>
      <c r="F31" s="28" t="s">
        <v>59</v>
      </c>
      <c r="G31" s="29">
        <v>2</v>
      </c>
      <c r="H31" s="17"/>
    </row>
    <row r="32" spans="1:8" ht="16.5" x14ac:dyDescent="0.3">
      <c r="A32" s="14"/>
      <c r="B32" s="14"/>
      <c r="C32" s="14"/>
      <c r="D32" s="14"/>
      <c r="E32" s="14"/>
      <c r="F32" s="28"/>
      <c r="G32" s="1"/>
      <c r="H32" s="17"/>
    </row>
    <row r="33" spans="1:8" ht="16.5" x14ac:dyDescent="0.3">
      <c r="A33" s="18" t="s">
        <v>73</v>
      </c>
      <c r="B33" s="19" t="s">
        <v>38</v>
      </c>
      <c r="C33" s="19" t="s">
        <v>39</v>
      </c>
      <c r="D33" s="30" t="s">
        <v>40</v>
      </c>
      <c r="E33" s="20" t="s">
        <v>61</v>
      </c>
      <c r="F33" s="28"/>
      <c r="G33" s="1"/>
      <c r="H33" s="17"/>
    </row>
    <row r="34" spans="1:8" ht="16.5" x14ac:dyDescent="0.3">
      <c r="A34" s="21" t="s">
        <v>74</v>
      </c>
      <c r="B34" s="22">
        <v>0</v>
      </c>
      <c r="C34" s="23">
        <v>0</v>
      </c>
      <c r="D34" s="23">
        <v>0</v>
      </c>
      <c r="E34" s="24">
        <f>SUM(B34:D34)</f>
        <v>0</v>
      </c>
      <c r="F34" s="28"/>
      <c r="G34" s="1"/>
      <c r="H34" s="17"/>
    </row>
    <row r="35" spans="1:8" ht="16.5" x14ac:dyDescent="0.3">
      <c r="A35" s="21" t="s">
        <v>75</v>
      </c>
      <c r="B35" s="22">
        <v>0</v>
      </c>
      <c r="C35" s="23">
        <v>0</v>
      </c>
      <c r="D35" s="23">
        <v>0</v>
      </c>
      <c r="E35" s="24">
        <f t="shared" ref="E35:E38" si="2">SUM(B35:D35)</f>
        <v>0</v>
      </c>
      <c r="F35" s="28"/>
      <c r="G35" s="1"/>
      <c r="H35" s="17"/>
    </row>
    <row r="36" spans="1:8" ht="16.5" x14ac:dyDescent="0.3">
      <c r="A36" s="21" t="s">
        <v>76</v>
      </c>
      <c r="B36" s="22">
        <v>0</v>
      </c>
      <c r="C36" s="23">
        <v>0</v>
      </c>
      <c r="D36" s="23">
        <v>0</v>
      </c>
      <c r="E36" s="24">
        <f t="shared" si="2"/>
        <v>0</v>
      </c>
      <c r="F36" s="28"/>
      <c r="G36" s="1"/>
      <c r="H36" s="17"/>
    </row>
    <row r="37" spans="1:8" ht="16.5" x14ac:dyDescent="0.3">
      <c r="A37" s="21" t="s">
        <v>77</v>
      </c>
      <c r="B37" s="22">
        <v>0</v>
      </c>
      <c r="C37" s="23">
        <v>0</v>
      </c>
      <c r="D37" s="23">
        <v>0</v>
      </c>
      <c r="E37" s="24">
        <f t="shared" si="2"/>
        <v>0</v>
      </c>
      <c r="F37" s="28"/>
      <c r="G37" s="1"/>
      <c r="H37" s="17"/>
    </row>
    <row r="38" spans="1:8" ht="16.5" x14ac:dyDescent="0.3">
      <c r="A38" s="21" t="s">
        <v>78</v>
      </c>
      <c r="B38" s="22">
        <v>0</v>
      </c>
      <c r="C38" s="23">
        <v>0</v>
      </c>
      <c r="D38" s="23">
        <v>0</v>
      </c>
      <c r="E38" s="24">
        <f t="shared" si="2"/>
        <v>0</v>
      </c>
      <c r="F38" s="28"/>
      <c r="G38" s="1"/>
      <c r="H38" s="17"/>
    </row>
    <row r="39" spans="1:8" ht="16.5" x14ac:dyDescent="0.3">
      <c r="A39" s="33" t="s">
        <v>79</v>
      </c>
      <c r="B39" s="19" t="s">
        <v>80</v>
      </c>
      <c r="C39" s="19" t="s">
        <v>81</v>
      </c>
      <c r="D39" s="32" t="s">
        <v>82</v>
      </c>
      <c r="E39" s="32"/>
      <c r="F39" s="28"/>
      <c r="G39" s="1"/>
      <c r="H39" s="17"/>
    </row>
    <row r="40" spans="1:8" ht="17.25" thickBot="1" x14ac:dyDescent="0.35">
      <c r="A40" s="34" t="s">
        <v>83</v>
      </c>
      <c r="B40" s="22">
        <v>0</v>
      </c>
      <c r="C40" s="22">
        <v>0</v>
      </c>
      <c r="D40" s="22">
        <v>0</v>
      </c>
      <c r="E40" s="25">
        <f>SUM(B40:D40)</f>
        <v>0</v>
      </c>
      <c r="F40" s="28"/>
      <c r="G40" s="1"/>
      <c r="H40" s="17"/>
    </row>
    <row r="41" spans="1:8" ht="17.25" thickBot="1" x14ac:dyDescent="0.35">
      <c r="A41" s="26" t="s">
        <v>84</v>
      </c>
      <c r="B41" s="35"/>
      <c r="C41" s="35"/>
      <c r="D41" s="35"/>
      <c r="E41" s="27">
        <f>SUM(E34:E38,E40)</f>
        <v>0</v>
      </c>
      <c r="F41" s="28" t="s">
        <v>59</v>
      </c>
      <c r="G41" s="29">
        <v>4</v>
      </c>
      <c r="H41" s="17"/>
    </row>
    <row r="42" spans="1:8" ht="16.5" x14ac:dyDescent="0.3">
      <c r="A42" s="35"/>
      <c r="B42" s="35"/>
      <c r="C42" s="35"/>
      <c r="D42" s="35"/>
      <c r="E42" s="14"/>
      <c r="F42" s="28"/>
      <c r="G42" s="1"/>
      <c r="H42" s="17"/>
    </row>
    <row r="43" spans="1:8" ht="16.5" x14ac:dyDescent="0.3">
      <c r="A43" s="32" t="s">
        <v>85</v>
      </c>
      <c r="B43" s="19" t="s">
        <v>38</v>
      </c>
      <c r="C43" s="19" t="s">
        <v>39</v>
      </c>
      <c r="D43" s="30" t="s">
        <v>40</v>
      </c>
      <c r="E43" s="20" t="s">
        <v>61</v>
      </c>
      <c r="F43" s="28"/>
      <c r="G43" s="1"/>
      <c r="H43" s="17"/>
    </row>
    <row r="44" spans="1:8" ht="16.5" x14ac:dyDescent="0.3">
      <c r="A44" s="21" t="s">
        <v>86</v>
      </c>
      <c r="B44" s="22">
        <v>0</v>
      </c>
      <c r="C44" s="23">
        <v>0</v>
      </c>
      <c r="D44" s="23">
        <v>0</v>
      </c>
      <c r="E44" s="24">
        <f>SUM(B44:D44)</f>
        <v>0</v>
      </c>
      <c r="F44" s="28"/>
      <c r="G44" s="1"/>
      <c r="H44" s="17"/>
    </row>
    <row r="45" spans="1:8" ht="17.25" thickBot="1" x14ac:dyDescent="0.35">
      <c r="A45" s="21" t="s">
        <v>87</v>
      </c>
      <c r="B45" s="22">
        <v>0</v>
      </c>
      <c r="C45" s="23">
        <v>0</v>
      </c>
      <c r="D45" s="23">
        <v>0</v>
      </c>
      <c r="E45" s="25">
        <f>SUM(B45:D45)</f>
        <v>0</v>
      </c>
      <c r="F45" s="28"/>
      <c r="G45" s="1"/>
      <c r="H45" s="17"/>
    </row>
    <row r="46" spans="1:8" ht="17.25" thickBot="1" x14ac:dyDescent="0.35">
      <c r="A46" s="26" t="s">
        <v>88</v>
      </c>
      <c r="B46" s="14"/>
      <c r="C46" s="14"/>
      <c r="D46" s="14"/>
      <c r="E46" s="27">
        <f>SUM(E44:E45)</f>
        <v>0</v>
      </c>
      <c r="F46" s="28" t="s">
        <v>59</v>
      </c>
      <c r="G46" s="29">
        <v>2</v>
      </c>
      <c r="H46" s="17"/>
    </row>
    <row r="47" spans="1:8" ht="16.5" x14ac:dyDescent="0.3">
      <c r="A47" s="36"/>
      <c r="B47" s="36"/>
      <c r="C47" s="36"/>
      <c r="D47" s="36"/>
      <c r="E47" s="14"/>
      <c r="F47" s="28"/>
      <c r="G47" s="1"/>
      <c r="H47" s="17"/>
    </row>
    <row r="48" spans="1:8" ht="22.5" x14ac:dyDescent="0.3">
      <c r="A48" s="18" t="s">
        <v>89</v>
      </c>
      <c r="B48" s="37" t="s">
        <v>90</v>
      </c>
      <c r="C48" s="37" t="s">
        <v>91</v>
      </c>
      <c r="D48" s="37" t="s">
        <v>92</v>
      </c>
      <c r="E48" s="20" t="s">
        <v>61</v>
      </c>
      <c r="F48" s="28"/>
      <c r="G48" s="1"/>
      <c r="H48" s="17"/>
    </row>
    <row r="49" spans="1:8" ht="16.5" x14ac:dyDescent="0.3">
      <c r="A49" s="21" t="s">
        <v>93</v>
      </c>
      <c r="B49" s="22">
        <v>0</v>
      </c>
      <c r="C49" s="22">
        <v>0</v>
      </c>
      <c r="D49" s="22">
        <v>0</v>
      </c>
      <c r="E49" s="24">
        <f>SUM(B49:D49)</f>
        <v>0</v>
      </c>
      <c r="F49" s="28"/>
      <c r="G49" s="1"/>
      <c r="H49" s="17"/>
    </row>
    <row r="50" spans="1:8" ht="16.5" x14ac:dyDescent="0.3">
      <c r="A50" s="21" t="s">
        <v>94</v>
      </c>
      <c r="B50" s="22">
        <v>0</v>
      </c>
      <c r="C50" s="23">
        <v>0</v>
      </c>
      <c r="D50" s="23">
        <v>0</v>
      </c>
      <c r="E50" s="24">
        <f t="shared" ref="E50:E52" si="3">SUM(B50:D50)</f>
        <v>0</v>
      </c>
      <c r="F50" s="28"/>
      <c r="G50" s="1"/>
      <c r="H50" s="17"/>
    </row>
    <row r="51" spans="1:8" ht="16.5" x14ac:dyDescent="0.3">
      <c r="A51" s="21" t="s">
        <v>95</v>
      </c>
      <c r="B51" s="22">
        <v>0</v>
      </c>
      <c r="C51" s="23">
        <v>0</v>
      </c>
      <c r="D51" s="23">
        <v>0</v>
      </c>
      <c r="E51" s="24">
        <f t="shared" si="3"/>
        <v>0</v>
      </c>
      <c r="F51" s="28"/>
      <c r="G51" s="1"/>
      <c r="H51" s="17"/>
    </row>
    <row r="52" spans="1:8" ht="17.25" thickBot="1" x14ac:dyDescent="0.35">
      <c r="A52" s="21" t="s">
        <v>96</v>
      </c>
      <c r="B52" s="22">
        <v>0</v>
      </c>
      <c r="C52" s="23">
        <v>0</v>
      </c>
      <c r="D52" s="23">
        <v>0</v>
      </c>
      <c r="E52" s="25">
        <f t="shared" si="3"/>
        <v>0</v>
      </c>
      <c r="F52" s="28"/>
      <c r="G52" s="1"/>
      <c r="H52" s="17"/>
    </row>
    <row r="53" spans="1:8" ht="17.25" thickBot="1" x14ac:dyDescent="0.35">
      <c r="A53" s="26" t="s">
        <v>97</v>
      </c>
      <c r="B53" s="14"/>
      <c r="C53" s="14"/>
      <c r="D53" s="14"/>
      <c r="E53" s="27">
        <f>SUM(E49:E52)</f>
        <v>0</v>
      </c>
      <c r="F53" s="28" t="s">
        <v>59</v>
      </c>
      <c r="G53" s="29">
        <v>8</v>
      </c>
      <c r="H53" s="17"/>
    </row>
    <row r="54" spans="1:8" ht="16.5" x14ac:dyDescent="0.3">
      <c r="A54" s="14"/>
      <c r="B54" s="14"/>
      <c r="C54" s="14"/>
      <c r="D54" s="14"/>
      <c r="E54" s="14"/>
      <c r="F54" s="28"/>
      <c r="G54" s="1"/>
      <c r="H54" s="17"/>
    </row>
    <row r="55" spans="1:8" ht="16.5" x14ac:dyDescent="0.3">
      <c r="A55" s="38" t="s">
        <v>98</v>
      </c>
      <c r="B55" s="32" t="s">
        <v>99</v>
      </c>
      <c r="C55" s="32" t="s">
        <v>100</v>
      </c>
      <c r="D55" s="32" t="s">
        <v>101</v>
      </c>
      <c r="E55" s="20" t="s">
        <v>61</v>
      </c>
      <c r="F55" s="28"/>
      <c r="G55" s="1"/>
      <c r="H55" s="17"/>
    </row>
    <row r="56" spans="1:8" ht="16.5" x14ac:dyDescent="0.3">
      <c r="A56" s="34" t="s">
        <v>102</v>
      </c>
      <c r="B56" s="22">
        <v>0</v>
      </c>
      <c r="C56" s="22">
        <v>0</v>
      </c>
      <c r="D56" s="22">
        <v>0</v>
      </c>
      <c r="E56" s="24">
        <f>SUM(B56:D56)</f>
        <v>0</v>
      </c>
      <c r="F56" s="28"/>
      <c r="G56" s="1"/>
      <c r="H56" s="17"/>
    </row>
    <row r="57" spans="1:8" ht="16.5" x14ac:dyDescent="0.3">
      <c r="A57" s="34" t="s">
        <v>103</v>
      </c>
      <c r="B57" s="22">
        <v>0</v>
      </c>
      <c r="C57" s="22">
        <v>0</v>
      </c>
      <c r="D57" s="22">
        <v>0</v>
      </c>
      <c r="E57" s="24">
        <f t="shared" ref="E57:E60" si="4">SUM(B57:D57)</f>
        <v>0</v>
      </c>
      <c r="F57" s="28"/>
      <c r="G57" s="1"/>
      <c r="H57" s="17"/>
    </row>
    <row r="58" spans="1:8" ht="16.5" x14ac:dyDescent="0.3">
      <c r="A58" s="34" t="s">
        <v>104</v>
      </c>
      <c r="B58" s="22">
        <v>0</v>
      </c>
      <c r="C58" s="22">
        <v>0</v>
      </c>
      <c r="D58" s="22">
        <v>0</v>
      </c>
      <c r="E58" s="24">
        <f t="shared" si="4"/>
        <v>0</v>
      </c>
      <c r="F58" s="28"/>
      <c r="G58" s="1"/>
      <c r="H58" s="17"/>
    </row>
    <row r="59" spans="1:8" ht="16.5" x14ac:dyDescent="0.3">
      <c r="A59" s="34" t="s">
        <v>105</v>
      </c>
      <c r="B59" s="22">
        <v>0</v>
      </c>
      <c r="C59" s="22">
        <v>0</v>
      </c>
      <c r="D59" s="22">
        <v>0</v>
      </c>
      <c r="E59" s="24">
        <f t="shared" si="4"/>
        <v>0</v>
      </c>
      <c r="F59" s="28"/>
      <c r="G59" s="1"/>
      <c r="H59" s="17"/>
    </row>
    <row r="60" spans="1:8" ht="16.5" x14ac:dyDescent="0.3">
      <c r="A60" s="34" t="s">
        <v>106</v>
      </c>
      <c r="B60" s="22">
        <v>0</v>
      </c>
      <c r="C60" s="22">
        <v>0</v>
      </c>
      <c r="D60" s="22">
        <v>0</v>
      </c>
      <c r="E60" s="25">
        <f t="shared" si="4"/>
        <v>0</v>
      </c>
      <c r="F60" s="28"/>
      <c r="G60" s="1"/>
      <c r="H60" s="17"/>
    </row>
    <row r="61" spans="1:8" ht="17.25" thickBot="1" x14ac:dyDescent="0.35">
      <c r="A61" s="34" t="s">
        <v>145</v>
      </c>
      <c r="B61" s="22">
        <v>0</v>
      </c>
      <c r="C61" s="22">
        <v>0</v>
      </c>
      <c r="D61" s="22">
        <v>0</v>
      </c>
      <c r="E61" s="25">
        <f t="shared" ref="E61" si="5">SUM(B61:D61)</f>
        <v>0</v>
      </c>
      <c r="F61" s="28"/>
      <c r="G61" s="1"/>
      <c r="H61" s="17"/>
    </row>
    <row r="62" spans="1:8" ht="17.25" thickBot="1" x14ac:dyDescent="0.35">
      <c r="A62" s="26" t="s">
        <v>107</v>
      </c>
      <c r="B62" s="39"/>
      <c r="C62" s="39"/>
      <c r="D62" s="39"/>
      <c r="E62" s="27">
        <f>SUM(E56:E61)</f>
        <v>0</v>
      </c>
      <c r="F62" s="28" t="s">
        <v>59</v>
      </c>
      <c r="G62" s="29">
        <v>6</v>
      </c>
      <c r="H62" s="17"/>
    </row>
    <row r="63" spans="1:8" ht="16.5" x14ac:dyDescent="0.3">
      <c r="A63" s="39"/>
      <c r="B63" s="39"/>
      <c r="C63" s="39"/>
      <c r="D63" s="39"/>
      <c r="E63" s="39"/>
      <c r="F63" s="28"/>
      <c r="G63" s="1"/>
      <c r="H63" s="17"/>
    </row>
    <row r="64" spans="1:8" ht="16.5" x14ac:dyDescent="0.3">
      <c r="A64" s="32" t="s">
        <v>108</v>
      </c>
      <c r="B64" s="19" t="s">
        <v>109</v>
      </c>
      <c r="C64" s="32" t="s">
        <v>110</v>
      </c>
      <c r="D64" s="32" t="s">
        <v>111</v>
      </c>
      <c r="E64" s="20" t="s">
        <v>61</v>
      </c>
      <c r="F64" s="28"/>
      <c r="G64" s="1"/>
      <c r="H64" s="17"/>
    </row>
    <row r="65" spans="1:8" ht="16.5" x14ac:dyDescent="0.3">
      <c r="A65" s="34" t="s">
        <v>112</v>
      </c>
      <c r="B65" s="22">
        <v>0</v>
      </c>
      <c r="C65" s="22">
        <v>0</v>
      </c>
      <c r="D65" s="22">
        <v>0</v>
      </c>
      <c r="E65" s="24">
        <f t="shared" ref="E65:E70" si="6">SUM(B65:D65)</f>
        <v>0</v>
      </c>
      <c r="F65" s="28"/>
      <c r="G65" s="1"/>
      <c r="H65" s="17"/>
    </row>
    <row r="66" spans="1:8" ht="16.5" x14ac:dyDescent="0.3">
      <c r="A66" s="34" t="s">
        <v>113</v>
      </c>
      <c r="B66" s="22">
        <v>0</v>
      </c>
      <c r="C66" s="22">
        <v>0</v>
      </c>
      <c r="D66" s="22">
        <v>0</v>
      </c>
      <c r="E66" s="24">
        <f t="shared" si="6"/>
        <v>0</v>
      </c>
      <c r="F66" s="28"/>
      <c r="G66" s="1"/>
      <c r="H66" s="17"/>
    </row>
    <row r="67" spans="1:8" ht="16.5" x14ac:dyDescent="0.3">
      <c r="A67" s="34" t="s">
        <v>114</v>
      </c>
      <c r="B67" s="22">
        <v>0</v>
      </c>
      <c r="C67" s="22">
        <v>0</v>
      </c>
      <c r="D67" s="22">
        <v>0</v>
      </c>
      <c r="E67" s="24">
        <f t="shared" si="6"/>
        <v>0</v>
      </c>
      <c r="F67" s="28"/>
      <c r="G67" s="1"/>
      <c r="H67" s="17"/>
    </row>
    <row r="68" spans="1:8" ht="16.5" x14ac:dyDescent="0.3">
      <c r="A68" s="34" t="s">
        <v>115</v>
      </c>
      <c r="B68" s="22">
        <v>0</v>
      </c>
      <c r="C68" s="22">
        <v>0</v>
      </c>
      <c r="D68" s="22">
        <v>0</v>
      </c>
      <c r="E68" s="24">
        <f t="shared" si="6"/>
        <v>0</v>
      </c>
      <c r="F68" s="28"/>
      <c r="G68" s="1"/>
      <c r="H68" s="17"/>
    </row>
    <row r="69" spans="1:8" ht="16.5" x14ac:dyDescent="0.3">
      <c r="A69" s="34" t="s">
        <v>116</v>
      </c>
      <c r="B69" s="22">
        <v>0</v>
      </c>
      <c r="C69" s="22">
        <v>0</v>
      </c>
      <c r="D69" s="22">
        <v>0</v>
      </c>
      <c r="E69" s="24">
        <f t="shared" si="6"/>
        <v>0</v>
      </c>
      <c r="F69" s="28"/>
      <c r="G69" s="1"/>
      <c r="H69" s="17"/>
    </row>
    <row r="70" spans="1:8" ht="16.5" x14ac:dyDescent="0.3">
      <c r="A70" s="34" t="s">
        <v>117</v>
      </c>
      <c r="B70" s="22">
        <v>0</v>
      </c>
      <c r="C70" s="22">
        <v>0</v>
      </c>
      <c r="D70" s="22">
        <v>0</v>
      </c>
      <c r="E70" s="24">
        <f t="shared" si="6"/>
        <v>0</v>
      </c>
      <c r="F70" s="28"/>
      <c r="G70" s="1"/>
      <c r="H70" s="17"/>
    </row>
    <row r="71" spans="1:8" ht="16.5" x14ac:dyDescent="0.3">
      <c r="A71" s="40"/>
      <c r="B71" s="19" t="s">
        <v>80</v>
      </c>
      <c r="C71" s="19" t="s">
        <v>118</v>
      </c>
      <c r="D71" s="32" t="s">
        <v>82</v>
      </c>
      <c r="E71" s="32"/>
      <c r="F71" s="28"/>
      <c r="G71" s="1"/>
      <c r="H71" s="17"/>
    </row>
    <row r="72" spans="1:8" ht="16.5" x14ac:dyDescent="0.3">
      <c r="A72" s="34" t="s">
        <v>119</v>
      </c>
      <c r="B72" s="22">
        <v>0</v>
      </c>
      <c r="C72" s="22">
        <v>0</v>
      </c>
      <c r="D72" s="22">
        <v>0</v>
      </c>
      <c r="E72" s="24">
        <f>SUM(B72:D72)</f>
        <v>0</v>
      </c>
      <c r="F72" s="28"/>
      <c r="G72" s="1"/>
      <c r="H72" s="17"/>
    </row>
    <row r="73" spans="1:8" ht="16.5" x14ac:dyDescent="0.3">
      <c r="A73" s="34" t="s">
        <v>120</v>
      </c>
      <c r="B73" s="22">
        <v>0</v>
      </c>
      <c r="C73" s="22">
        <v>0</v>
      </c>
      <c r="D73" s="22">
        <v>0</v>
      </c>
      <c r="E73" s="24">
        <f t="shared" ref="E73:E74" si="7">SUM(B73:D73)</f>
        <v>0</v>
      </c>
      <c r="F73" s="28"/>
      <c r="G73" s="1"/>
      <c r="H73" s="17"/>
    </row>
    <row r="74" spans="1:8" ht="17.25" thickBot="1" x14ac:dyDescent="0.35">
      <c r="A74" s="34" t="s">
        <v>121</v>
      </c>
      <c r="B74" s="22">
        <v>0</v>
      </c>
      <c r="C74" s="22">
        <v>0</v>
      </c>
      <c r="D74" s="22">
        <v>0</v>
      </c>
      <c r="E74" s="25">
        <f t="shared" si="7"/>
        <v>0</v>
      </c>
      <c r="F74" s="28"/>
      <c r="G74" s="1"/>
      <c r="H74" s="17"/>
    </row>
    <row r="75" spans="1:8" ht="17.25" thickBot="1" x14ac:dyDescent="0.35">
      <c r="A75" s="26" t="s">
        <v>122</v>
      </c>
      <c r="B75" s="39"/>
      <c r="C75" s="39"/>
      <c r="D75" s="39"/>
      <c r="E75" s="27">
        <f>SUM(E65:E70,E72:E74)</f>
        <v>0</v>
      </c>
      <c r="F75" s="28" t="s">
        <v>59</v>
      </c>
      <c r="G75" s="29">
        <v>6</v>
      </c>
      <c r="H75" s="17"/>
    </row>
    <row r="76" spans="1:8" ht="17.25" thickBot="1" x14ac:dyDescent="0.35">
      <c r="A76" s="14"/>
      <c r="B76" s="14"/>
      <c r="C76" s="14"/>
      <c r="D76" s="14"/>
      <c r="E76" s="14"/>
      <c r="F76" s="28"/>
      <c r="G76" s="1"/>
      <c r="H76" s="17"/>
    </row>
    <row r="77" spans="1:8" ht="17.25" thickBot="1" x14ac:dyDescent="0.35">
      <c r="A77" s="14"/>
      <c r="B77" s="14"/>
      <c r="C77" s="102" t="s">
        <v>123</v>
      </c>
      <c r="D77" s="102"/>
      <c r="E77" s="102"/>
      <c r="F77" s="102"/>
      <c r="G77" s="41">
        <f>SUM(G20,G25,G31,G41,G46,G53,G62,G75)</f>
        <v>36</v>
      </c>
      <c r="H77" s="17"/>
    </row>
    <row r="78" spans="1:8" ht="16.5" x14ac:dyDescent="0.3">
      <c r="A78" s="14"/>
      <c r="B78" s="14"/>
      <c r="C78" s="14"/>
      <c r="D78" s="14"/>
      <c r="E78" s="14"/>
      <c r="F78" s="14"/>
      <c r="G78" s="16"/>
      <c r="H78" s="17"/>
    </row>
    <row r="79" spans="1:8" ht="16.5" x14ac:dyDescent="0.3">
      <c r="A79" s="42" t="s">
        <v>124</v>
      </c>
      <c r="B79" s="14"/>
      <c r="C79" s="14"/>
      <c r="D79" s="14"/>
      <c r="E79" s="14"/>
      <c r="F79" s="14"/>
      <c r="G79" s="16"/>
      <c r="H79" s="17"/>
    </row>
    <row r="80" spans="1:8" ht="39.75" customHeight="1" x14ac:dyDescent="0.3">
      <c r="A80" s="103" t="s">
        <v>125</v>
      </c>
      <c r="B80" s="104"/>
      <c r="C80" s="104"/>
      <c r="D80" s="104"/>
      <c r="E80" s="105"/>
      <c r="F80" s="43"/>
      <c r="G80" s="16"/>
      <c r="H80" s="17"/>
    </row>
    <row r="81" spans="1:8" ht="16.5" x14ac:dyDescent="0.3">
      <c r="A81" s="106" t="s">
        <v>126</v>
      </c>
      <c r="B81" s="106"/>
      <c r="C81" s="106"/>
      <c r="D81" s="106"/>
      <c r="E81" s="106"/>
      <c r="F81" s="14"/>
      <c r="G81" s="16"/>
      <c r="H81" s="17"/>
    </row>
    <row r="82" spans="1:8" ht="16.5" x14ac:dyDescent="0.3">
      <c r="A82" s="44"/>
      <c r="B82" s="14"/>
      <c r="C82" s="14"/>
      <c r="D82" s="14"/>
      <c r="E82" s="14"/>
      <c r="F82" s="14"/>
      <c r="G82" s="16"/>
      <c r="H82" s="17"/>
    </row>
    <row r="83" spans="1:8" ht="37.5" customHeight="1" x14ac:dyDescent="0.3">
      <c r="A83" s="103" t="s">
        <v>127</v>
      </c>
      <c r="B83" s="104"/>
      <c r="C83" s="104"/>
      <c r="D83" s="104"/>
      <c r="E83" s="105"/>
      <c r="F83" s="43"/>
      <c r="G83" s="16"/>
      <c r="H83" s="17"/>
    </row>
    <row r="84" spans="1:8" ht="16.5" x14ac:dyDescent="0.3">
      <c r="A84" s="107" t="s">
        <v>128</v>
      </c>
      <c r="B84" s="107"/>
      <c r="C84" s="107"/>
      <c r="D84" s="107"/>
      <c r="E84" s="107"/>
      <c r="F84" s="14"/>
      <c r="G84" s="16"/>
      <c r="H84" s="17"/>
    </row>
    <row r="85" spans="1:8" ht="16.5" x14ac:dyDescent="0.3">
      <c r="A85" s="17"/>
      <c r="B85" s="17"/>
      <c r="C85" s="17"/>
      <c r="D85" s="17"/>
      <c r="E85" s="17"/>
      <c r="F85" s="17"/>
      <c r="G85" s="16"/>
      <c r="H85" s="17"/>
    </row>
    <row r="86" spans="1:8" ht="16.5" x14ac:dyDescent="0.3">
      <c r="A86" s="17"/>
      <c r="B86" s="17"/>
      <c r="C86" s="17"/>
      <c r="D86" s="17"/>
      <c r="E86" s="17"/>
      <c r="F86" s="17"/>
      <c r="G86" s="16"/>
      <c r="H86" s="17"/>
    </row>
  </sheetData>
  <mergeCells count="5">
    <mergeCell ref="C77:F77"/>
    <mergeCell ref="A80:E80"/>
    <mergeCell ref="A81:E81"/>
    <mergeCell ref="A83:E83"/>
    <mergeCell ref="A84:E8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atum xmlns="9e382b6c-e61f-4bce-b859-f21d47fe645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6" ma:contentTypeDescription="Een nieuw document maken." ma:contentTypeScope="" ma:versionID="aa6ed7b5074a2dc66f31cc4267d7db7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791F31-4BAB-4777-A77F-E2E7296BC795}">
  <ds:schemaRefs>
    <ds:schemaRef ds:uri="http://schemas.microsoft.com/sharepoint/v3/contenttype/forms"/>
  </ds:schemaRefs>
</ds:datastoreItem>
</file>

<file path=customXml/itemProps2.xml><?xml version="1.0" encoding="utf-8"?>
<ds:datastoreItem xmlns:ds="http://schemas.openxmlformats.org/officeDocument/2006/customXml" ds:itemID="{5F391E1E-7A01-4DDD-A4F7-8451810A3803}">
  <ds:schemaRefs>
    <ds:schemaRef ds:uri="http://purl.org/dc/elements/1.1/"/>
    <ds:schemaRef ds:uri="http://www.w3.org/XML/1998/namespace"/>
    <ds:schemaRef ds:uri="http://purl.org/dc/dcmityp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82e0b6db-396f-4f5a-9786-2ac5d5bde2e3"/>
    <ds:schemaRef ds:uri="9e382b6c-e61f-4bce-b859-f21d47fe645a"/>
    <ds:schemaRef ds:uri="http://purl.org/dc/terms/"/>
  </ds:schemaRefs>
</ds:datastoreItem>
</file>

<file path=customXml/itemProps3.xml><?xml version="1.0" encoding="utf-8"?>
<ds:datastoreItem xmlns:ds="http://schemas.openxmlformats.org/officeDocument/2006/customXml" ds:itemID="{ED91B712-70A9-4C48-8570-4C74DC231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Uitleg</vt:lpstr>
      <vt:lpstr>Totaalblad</vt:lpstr>
      <vt:lpstr>REGULIERE SCHOONMAAK</vt:lpstr>
      <vt:lpstr>REGIEOPDRACHTEN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van Elstlande</dc:creator>
  <cp:keywords/>
  <dc:description/>
  <cp:lastModifiedBy>Robin van Elstlande</cp:lastModifiedBy>
  <cp:revision/>
  <dcterms:created xsi:type="dcterms:W3CDTF">2023-11-13T08:56:19Z</dcterms:created>
  <dcterms:modified xsi:type="dcterms:W3CDTF">2025-03-06T16:57:10Z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