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AUMC\"/>
    </mc:Choice>
  </mc:AlternateContent>
  <xr:revisionPtr revIDLastSave="0" documentId="8_{F2632025-C044-4947-96F9-88BDC264879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E19" i="1"/>
  <c r="E18" i="1"/>
  <c r="E17" i="1"/>
  <c r="E24" i="1"/>
  <c r="E23" i="1"/>
  <c r="D23" i="1"/>
  <c r="E22" i="1"/>
  <c r="D24" i="1"/>
  <c r="C24" i="1"/>
  <c r="C23" i="1"/>
  <c r="D22" i="1"/>
  <c r="C22" i="1"/>
  <c r="H15" i="1" l="1"/>
  <c r="H12" i="1"/>
  <c r="H11" i="1"/>
  <c r="H10" i="1"/>
  <c r="H9" i="1"/>
  <c r="H6" i="1"/>
  <c r="H5" i="1"/>
  <c r="H4" i="1"/>
  <c r="G22" i="1" l="1"/>
  <c r="G23" i="1"/>
  <c r="G24" i="1"/>
  <c r="G25" i="1" l="1"/>
  <c r="F25" i="1"/>
</calcChain>
</file>

<file path=xl/sharedStrings.xml><?xml version="1.0" encoding="utf-8"?>
<sst xmlns="http://schemas.openxmlformats.org/spreadsheetml/2006/main" count="51" uniqueCount="38">
  <si>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</si>
  <si>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</si>
  <si>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</si>
  <si>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</si>
  <si>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</si>
  <si>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</si>
  <si>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</si>
  <si>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</si>
  <si>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</si>
  <si>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</si>
  <si>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Remote monitoring</t>
  </si>
  <si>
    <t>Remote patiënt management systeem  met GSM-verbinding</t>
  </si>
  <si>
    <t>Lead geschikt voor CSP</t>
  </si>
  <si>
    <t>Guiding bij CSP lead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</si>
  <si>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</si>
  <si>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</si>
  <si>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</si>
  <si>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</si>
  <si>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</si>
  <si>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</si>
  <si>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</si>
  <si>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</si>
  <si>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</si>
  <si>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</si>
  <si>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</si>
  <si>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</si>
  <si>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</si>
  <si>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</si>
  <si>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</si>
  <si>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Prijzenblad Perceel 6: PM's Amsterdam UMC</t>
  </si>
  <si>
    <t>1 kamer PM</t>
  </si>
  <si>
    <t>2 kamer PM</t>
  </si>
  <si>
    <t xml:space="preserve">1K PM = PM + Pace sense lead + remote </t>
  </si>
  <si>
    <t>2K PM = PM + 2x Pace sense lead + remote</t>
  </si>
  <si>
    <t>CRT-P = PM + 2x Pace sense lead + Quadripolaire LV lead + remote</t>
  </si>
  <si>
    <t>CRT-P inclusief ondersteuning van een technicus van leverancier bij elke implantatie.</t>
  </si>
  <si>
    <t>Bodemprijs excl. btw en 
incl. CRT-P ondersteuning technicus leverancier iedere implantatie</t>
  </si>
  <si>
    <t>Plafondprijs excl. btw en 
incl. CRT-P ondersteuning technicus leverancier iedere implantatie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</si>
</sst>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29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6</v>
      </c>
      <c r="B2" s="6"/>
      <c r="C2" s="2"/>
      <c r="D2" s="2"/>
      <c r="E2" s="8"/>
      <c r="F2" s="8"/>
      <c r="G2" s="19"/>
      <c r="H2" s="3"/>
    </row>
    <row r="3" spans="1:10" s="16" customFormat="1" ht="51">
      <c r="A3" s="42" t="s">
        <v>4</v>
      </c>
      <c r="B3" s="43" t="s">
        <v>0</v>
      </c>
      <c r="C3" s="43" t="s">
        <v>1</v>
      </c>
      <c r="D3" s="43" t="s">
        <v>2</v>
      </c>
      <c r="E3" s="43" t="s">
        <v>3</v>
      </c>
      <c r="F3" s="44" t="s">
        <v>14</v>
      </c>
      <c r="G3" s="45" t="s">
        <v>15</v>
      </c>
      <c r="H3" s="46" t="s">
        <v>36</v>
      </c>
      <c r="I3" s="47" t="s">
        <v>37</v>
      </c>
      <c r="J3" s="26"/>
    </row>
    <row r="4" spans="1:10" s="17" customFormat="1" ht="15.75">
      <c r="A4" s="48" t="s">
        <v>30</v>
      </c>
      <c r="B4" s="29"/>
      <c r="C4" s="29"/>
      <c r="D4" s="29"/>
      <c r="E4" s="29"/>
      <c r="F4" s="30"/>
      <c r="G4" s="37"/>
      <c r="H4" s="49">
        <f>I4*0.5</f>
        <v>600</v>
      </c>
      <c r="I4" s="50">
        <v>1200</v>
      </c>
    </row>
    <row r="5" spans="1:10" s="17" customFormat="1" ht="15.75">
      <c r="A5" s="48" t="s">
        <v>31</v>
      </c>
      <c r="B5" s="29"/>
      <c r="C5" s="29"/>
      <c r="D5" s="29"/>
      <c r="E5" s="29"/>
      <c r="F5" s="30"/>
      <c r="G5" s="37"/>
      <c r="H5" s="49">
        <f>I5*0.5</f>
        <v>700</v>
      </c>
      <c r="I5" s="50">
        <v>1400</v>
      </c>
    </row>
    <row r="6" spans="1:10" s="17" customFormat="1" ht="39" thickBot="1">
      <c r="A6" s="51" t="s">
        <v>35</v>
      </c>
      <c r="B6" s="31"/>
      <c r="C6" s="31"/>
      <c r="D6" s="31"/>
      <c r="E6" s="31"/>
      <c r="F6" s="32"/>
      <c r="G6" s="38"/>
      <c r="H6" s="52">
        <f>I6*0.5</f>
        <v>1100</v>
      </c>
      <c r="I6" s="53">
        <v>2200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5</v>
      </c>
      <c r="B8" s="62" t="s">
        <v>0</v>
      </c>
      <c r="C8" s="62" t="s">
        <v>1</v>
      </c>
      <c r="D8" s="62" t="s">
        <v>9</v>
      </c>
      <c r="E8" s="62" t="s">
        <v>3</v>
      </c>
      <c r="F8" s="44" t="s">
        <v>14</v>
      </c>
      <c r="G8" s="45" t="s">
        <v>15</v>
      </c>
      <c r="H8" s="63" t="s">
        <v>17</v>
      </c>
      <c r="I8" s="64" t="s">
        <v>16</v>
      </c>
      <c r="J8" s="28"/>
    </row>
    <row r="9" spans="1:10" ht="15.75">
      <c r="A9" s="65" t="s">
        <v>7</v>
      </c>
      <c r="B9" s="33"/>
      <c r="C9" s="29"/>
      <c r="D9" s="29"/>
      <c r="E9" s="29"/>
      <c r="F9" s="30"/>
      <c r="G9" s="37"/>
      <c r="H9" s="49">
        <f>I9*0.5</f>
        <v>100</v>
      </c>
      <c r="I9" s="50">
        <v>200</v>
      </c>
      <c r="J9" s="27"/>
    </row>
    <row r="10" spans="1:10" ht="15.75">
      <c r="A10" s="65" t="s">
        <v>8</v>
      </c>
      <c r="B10" s="33"/>
      <c r="C10" s="29"/>
      <c r="D10" s="29"/>
      <c r="E10" s="29"/>
      <c r="F10" s="30"/>
      <c r="G10" s="37"/>
      <c r="H10" s="49">
        <f>I10*0.5</f>
        <v>275</v>
      </c>
      <c r="I10" s="50">
        <v>550</v>
      </c>
      <c r="J10" s="27"/>
    </row>
    <row r="11" spans="1:10" s="12" customFormat="1" ht="15.75">
      <c r="A11" s="66" t="s">
        <v>12</v>
      </c>
      <c r="B11" s="34"/>
      <c r="C11" s="29"/>
      <c r="D11" s="29"/>
      <c r="E11" s="29"/>
      <c r="F11" s="30"/>
      <c r="G11" s="37"/>
      <c r="H11" s="49">
        <f>I11*0.5</f>
        <v>125</v>
      </c>
      <c r="I11" s="50">
        <v>250</v>
      </c>
      <c r="J11" s="27"/>
    </row>
    <row r="12" spans="1:10" s="12" customFormat="1" ht="16.5" thickBot="1">
      <c r="A12" s="67" t="s">
        <v>13</v>
      </c>
      <c r="B12" s="35"/>
      <c r="C12" s="31"/>
      <c r="D12" s="31"/>
      <c r="E12" s="31"/>
      <c r="F12" s="32"/>
      <c r="G12" s="38"/>
      <c r="H12" s="52">
        <f>I12*0.5</f>
        <v>300</v>
      </c>
      <c r="I12" s="53">
        <v>600</v>
      </c>
      <c r="J12" s="27"/>
    </row>
    <row r="13" spans="1:10" ht="4.5" customHeight="1" thickBot="1">
      <c r="A13" s="54"/>
      <c r="B13" s="55"/>
      <c r="C13" s="56"/>
      <c r="D13" s="56"/>
      <c r="E13" s="57"/>
      <c r="F13" s="58"/>
      <c r="G13" s="59"/>
      <c r="H13" s="60"/>
      <c r="I13" s="60"/>
    </row>
    <row r="14" spans="1:10" s="12" customFormat="1">
      <c r="A14" s="61" t="s">
        <v>10</v>
      </c>
      <c r="B14" s="62" t="s">
        <v>0</v>
      </c>
      <c r="C14" s="62" t="s">
        <v>1</v>
      </c>
      <c r="D14" s="62" t="s">
        <v>9</v>
      </c>
      <c r="E14" s="62" t="s">
        <v>3</v>
      </c>
      <c r="F14" s="44" t="s">
        <v>14</v>
      </c>
      <c r="G14" s="45" t="s">
        <v>15</v>
      </c>
      <c r="H14" s="63" t="s">
        <v>17</v>
      </c>
      <c r="I14" s="64" t="s">
        <v>16</v>
      </c>
    </row>
    <row r="15" spans="1:10" s="17" customFormat="1" ht="26.25" thickBot="1">
      <c r="A15" s="51" t="s">
        <v>11</v>
      </c>
      <c r="B15" s="31"/>
      <c r="C15" s="31"/>
      <c r="D15" s="31"/>
      <c r="E15" s="31"/>
      <c r="F15" s="32"/>
      <c r="G15" s="38"/>
      <c r="H15" s="52">
        <f>I15*0.5</f>
        <v>75</v>
      </c>
      <c r="I15" s="53">
        <v>150</v>
      </c>
    </row>
    <row r="16" spans="1:10" s="12" customFormat="1" ht="4.5" customHeight="1" thickBot="1">
      <c r="A16" s="68"/>
      <c r="B16" s="68"/>
      <c r="C16" s="68"/>
      <c r="D16" s="69"/>
      <c r="E16" s="68"/>
      <c r="F16" s="68"/>
      <c r="G16" s="68"/>
      <c r="H16" s="68"/>
      <c r="I16" s="68"/>
    </row>
    <row r="17" spans="1:11" s="12" customFormat="1" ht="15" customHeight="1">
      <c r="A17" s="70" t="s">
        <v>24</v>
      </c>
      <c r="B17" s="71"/>
      <c r="C17" s="71"/>
      <c r="D17" s="71"/>
      <c r="E17" s="72">
        <f>C22*F22+C23*F23+C24*F24</f>
        <v>261550</v>
      </c>
      <c r="F17" s="68"/>
      <c r="G17" s="68"/>
      <c r="H17" s="68"/>
      <c r="I17" s="68"/>
    </row>
    <row r="18" spans="1:11" s="12" customFormat="1">
      <c r="A18" s="73" t="s">
        <v>25</v>
      </c>
      <c r="B18" s="74"/>
      <c r="C18" s="74"/>
      <c r="D18" s="74"/>
      <c r="E18" s="75">
        <f>D22*F22+D23*F23+D24*F24</f>
        <v>523100</v>
      </c>
      <c r="F18" s="68"/>
      <c r="G18" s="68"/>
      <c r="H18" s="68"/>
      <c r="I18" s="68"/>
    </row>
    <row r="19" spans="1:11" s="12" customFormat="1" ht="15.75" customHeight="1" thickBot="1">
      <c r="A19" s="76" t="s">
        <v>23</v>
      </c>
      <c r="B19" s="77"/>
      <c r="C19" s="77"/>
      <c r="D19" s="77"/>
      <c r="E19" s="78">
        <f>500</f>
        <v>500</v>
      </c>
      <c r="F19" s="68"/>
      <c r="G19" s="68"/>
      <c r="H19" s="68"/>
      <c r="I19" s="68"/>
    </row>
    <row r="20" spans="1:11" s="12" customFormat="1" ht="4.5" customHeight="1" thickBot="1">
      <c r="A20" s="68"/>
      <c r="B20" s="68"/>
      <c r="C20" s="68"/>
      <c r="D20" s="69"/>
      <c r="E20" s="68"/>
      <c r="F20" s="68"/>
      <c r="G20" s="68"/>
      <c r="H20" s="68"/>
      <c r="I20" s="68"/>
    </row>
    <row r="21" spans="1:11" ht="26.25" thickBot="1">
      <c r="A21" s="79" t="s">
        <v>18</v>
      </c>
      <c r="B21" s="80"/>
      <c r="C21" s="81" t="s">
        <v>22</v>
      </c>
      <c r="D21" s="81" t="s">
        <v>19</v>
      </c>
      <c r="E21" s="81" t="s">
        <v>20</v>
      </c>
      <c r="F21" s="81" t="s">
        <v>28</v>
      </c>
      <c r="G21" s="82" t="s">
        <v>27</v>
      </c>
      <c r="H21" s="56"/>
      <c r="I21" s="55"/>
    </row>
    <row r="22" spans="1:11" ht="14.45" customHeight="1">
      <c r="A22" s="83" t="s">
        <v>32</v>
      </c>
      <c r="B22" s="84"/>
      <c r="C22" s="85">
        <f>H4+H9+H15</f>
        <v>775</v>
      </c>
      <c r="D22" s="85">
        <f>I4+I9+I15</f>
        <v>1550</v>
      </c>
      <c r="E22" s="85">
        <f>+G4+G9+G15</f>
        <v>0</v>
      </c>
      <c r="F22" s="86">
        <v>16</v>
      </c>
      <c r="G22" s="72">
        <f>+E22*F22</f>
        <v>0</v>
      </c>
      <c r="H22" s="56"/>
      <c r="I22" s="55"/>
    </row>
    <row r="23" spans="1:11" ht="14.45" customHeight="1">
      <c r="A23" s="87" t="s">
        <v>33</v>
      </c>
      <c r="B23" s="88"/>
      <c r="C23" s="89">
        <f>H5+H9+H9+H15</f>
        <v>975</v>
      </c>
      <c r="D23" s="89">
        <f>I5+I9+I9+I15</f>
        <v>1950</v>
      </c>
      <c r="E23" s="89">
        <f>+G5+G9+G9+G15</f>
        <v>0</v>
      </c>
      <c r="F23" s="90">
        <v>198</v>
      </c>
      <c r="G23" s="75">
        <f>+E23*F23</f>
        <v>0</v>
      </c>
      <c r="H23" s="56"/>
      <c r="I23" s="55"/>
    </row>
    <row r="24" spans="1:11" ht="14.45" customHeight="1" thickBot="1">
      <c r="A24" s="91" t="s">
        <v>34</v>
      </c>
      <c r="B24" s="92"/>
      <c r="C24" s="93">
        <f>H6+H9+H9+H10+H15</f>
        <v>1650</v>
      </c>
      <c r="D24" s="93">
        <f>I6+I9+I9+I10+I15</f>
        <v>3300</v>
      </c>
      <c r="E24" s="94">
        <f>+G6+G9+G9+G10+G15</f>
        <v>0</v>
      </c>
      <c r="F24" s="95">
        <v>34</v>
      </c>
      <c r="G24" s="96">
        <f>+E24*F24</f>
        <v>0</v>
      </c>
      <c r="H24" s="56"/>
      <c r="I24" s="55"/>
    </row>
    <row r="25" spans="1:11" s="13" customFormat="1" ht="16.5" customHeight="1" thickTop="1" thickBot="1">
      <c r="A25" s="97"/>
      <c r="B25" s="97"/>
      <c r="C25" s="97"/>
      <c r="D25" s="97"/>
      <c r="E25" s="98" t="s">
        <v>21</v>
      </c>
      <c r="F25" s="99">
        <f>+F24+F23+F22</f>
        <v>248</v>
      </c>
      <c r="G25" s="100">
        <f>SUM(G22:G24)</f>
        <v>0</v>
      </c>
      <c r="H25" s="101" t="s">
        <v>26</v>
      </c>
      <c r="I25" s="102">
        <f>IF(AND(E22&gt;=C22, E22&lt;=D22, E23&gt;=C23, E23&lt;=D23, E24&gt;=C24, E24&lt;=D24), MAX(0, (E18-G25)/(E18-E17)*500), 0)</f>
        <v>0</v>
      </c>
      <c r="K25" s="1"/>
    </row>
    <row r="26" spans="1:11" ht="15.75" customHeight="1">
      <c r="A26" s="36"/>
      <c r="B26" s="14"/>
      <c r="C26" s="14"/>
      <c r="D26" s="14"/>
      <c r="E26" s="9"/>
      <c r="F26" s="9"/>
      <c r="H26" s="6"/>
    </row>
    <row r="27" spans="1:11">
      <c r="B27" s="6"/>
      <c r="C27" s="6"/>
      <c r="D27" s="6"/>
      <c r="E27" s="6"/>
      <c r="F27" s="6"/>
      <c r="G27" s="6"/>
      <c r="H27" s="6"/>
    </row>
    <row r="28" spans="1:11">
      <c r="B28" s="1"/>
      <c r="C28" s="1"/>
      <c r="D28" s="1"/>
      <c r="E28" s="9"/>
      <c r="F28" s="9"/>
      <c r="H28" s="21"/>
    </row>
    <row r="29" spans="1:11">
      <c r="B29" s="6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20"/>
      <c r="H30" s="22"/>
    </row>
    <row r="31" spans="1:11">
      <c r="B31" s="6"/>
      <c r="C31" s="1"/>
      <c r="D31" s="1"/>
      <c r="E31" s="23"/>
      <c r="F31" s="9"/>
      <c r="H31" s="24"/>
    </row>
    <row r="32" spans="1:11">
      <c r="B32" s="6"/>
      <c r="C32" s="1"/>
      <c r="D32" s="1"/>
      <c r="E32" s="23"/>
      <c r="F32" s="9"/>
    </row>
    <row r="33" spans="2:6">
      <c r="B33" s="6"/>
      <c r="C33" s="1"/>
      <c r="D33" s="1"/>
      <c r="E33" s="9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</sheetData>
  <sheetProtection algorithmName="SHA-512" hashValue="ZwgSCXFXcLU270Jzlj4Ga8PGEV+ImaoE/+wN1+dt8ltC2RF3wTz00QjIfIWm85EfQgnl2ijbMt3kK53dP5jPAw==" saltValue="9e234IYLLih2FFknOelcdQ==" spinCount="100000" sheet="1" selectLockedCells="1"/>
  <mergeCells count="6">
    <mergeCell ref="A24:B24"/>
    <mergeCell ref="A17:D17"/>
    <mergeCell ref="A18:D18"/>
    <mergeCell ref="A19:D19"/>
    <mergeCell ref="A22:B22"/>
    <mergeCell ref="A23:B23"/>
  </mergeCells>
  <conditionalFormatting sqref="G4">
    <cfRule type="cellIs" dxfId="7" priority="9" operator="notBetween">
      <formula>$H$4</formula>
      <formula>$I$4</formula>
    </cfRule>
  </conditionalFormatting>
  <conditionalFormatting sqref="G5">
    <cfRule type="cellIs" dxfId="6" priority="8" operator="notBetween">
      <formula>$H$5</formula>
      <formula>$I$5</formula>
    </cfRule>
  </conditionalFormatting>
  <conditionalFormatting sqref="G6">
    <cfRule type="cellIs" dxfId="5" priority="7" operator="notBetween">
      <formula>$H$6</formula>
      <formula>$I$6</formula>
    </cfRule>
  </conditionalFormatting>
  <conditionalFormatting sqref="G9">
    <cfRule type="cellIs" dxfId="4" priority="5" operator="notBetween">
      <formula>$H$9</formula>
      <formula>$I$9</formula>
    </cfRule>
  </conditionalFormatting>
  <conditionalFormatting sqref="G10">
    <cfRule type="cellIs" dxfId="3" priority="6" operator="notBetween">
      <formula>$H$10</formula>
      <formula>$I$10</formula>
    </cfRule>
  </conditionalFormatting>
  <conditionalFormatting sqref="G11">
    <cfRule type="cellIs" dxfId="2" priority="3" operator="notBetween">
      <formula>$H$11</formula>
      <formula>$I$11</formula>
    </cfRule>
  </conditionalFormatting>
  <conditionalFormatting sqref="G12">
    <cfRule type="cellIs" dxfId="1" priority="2" operator="notBetween">
      <formula>$H$12</formula>
      <formula>$I$12</formula>
    </cfRule>
  </conditionalFormatting>
  <conditionalFormatting sqref="G15">
    <cfRule type="cellIs" dxfId="0" priority="1" operator="notBetween">
      <formula>$H$15</formula>
      <formula>$I$15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2025-04-14T14:23:21Z</dcterms:modified>
</cp:coreProperties>
</file>