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anbestedingen\Aanbesteden 2025\Koffieautomaten, SdG RV 852984,\2. Aanbestedingsdocument\"/>
    </mc:Choice>
  </mc:AlternateContent>
  <xr:revisionPtr revIDLastSave="0" documentId="13_ncr:1_{02F8EF51-F986-4CA0-92A7-76A7E995FBF3}" xr6:coauthVersionLast="47" xr6:coauthVersionMax="47" xr10:uidLastSave="{00000000-0000-0000-0000-000000000000}"/>
  <bookViews>
    <workbookView xWindow="-5085" yWindow="-21720" windowWidth="38640" windowHeight="21120" activeTab="3" xr2:uid="{00000000-000D-0000-FFFF-FFFF00000000}"/>
  </bookViews>
  <sheets>
    <sheet name="jaarkosten" sheetId="1" r:id="rId1"/>
    <sheet name="automaten" sheetId="2" r:id="rId2"/>
    <sheet name="doseringen" sheetId="3" r:id="rId3"/>
    <sheet name="ingredienten" sheetId="4" r:id="rId4"/>
    <sheet name="operati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F18" i="4"/>
  <c r="F17" i="4"/>
  <c r="F16" i="4"/>
  <c r="D6" i="5" l="1"/>
  <c r="B6" i="1" s="1"/>
  <c r="G10" i="3" l="1"/>
  <c r="D7" i="4" s="1"/>
  <c r="F7" i="4" s="1"/>
  <c r="B10" i="3"/>
  <c r="D14" i="3"/>
  <c r="F15" i="4"/>
  <c r="F5" i="2"/>
  <c r="F4" i="2"/>
  <c r="F6" i="2" l="1"/>
  <c r="B4" i="1" s="1"/>
  <c r="D11" i="4"/>
  <c r="F11" i="4" s="1"/>
  <c r="F19" i="4"/>
  <c r="E10" i="3"/>
  <c r="D10" i="3"/>
  <c r="F10" i="3"/>
  <c r="C10" i="3"/>
  <c r="F12" i="4" l="1"/>
  <c r="D6" i="4"/>
  <c r="F6" i="4" s="1"/>
  <c r="D5" i="4"/>
  <c r="F5" i="4" s="1"/>
  <c r="D4" i="4"/>
  <c r="F4" i="4" s="1"/>
  <c r="D3" i="4"/>
  <c r="F3" i="4" s="1"/>
  <c r="F8" i="4" l="1"/>
  <c r="B5" i="1" s="1"/>
  <c r="B7" i="1" s="1"/>
</calcChain>
</file>

<file path=xl/sharedStrings.xml><?xml version="1.0" encoding="utf-8"?>
<sst xmlns="http://schemas.openxmlformats.org/spreadsheetml/2006/main" count="96" uniqueCount="70">
  <si>
    <t>kostensoort</t>
  </si>
  <si>
    <t>kosten per jaar</t>
  </si>
  <si>
    <t>automaten en technische service</t>
  </si>
  <si>
    <t>ingredienten</t>
  </si>
  <si>
    <t>full operating</t>
  </si>
  <si>
    <t>Automaten en technische service</t>
  </si>
  <si>
    <t>type automaat</t>
  </si>
  <si>
    <t>naam automaat</t>
  </si>
  <si>
    <t>aantal</t>
  </si>
  <si>
    <t>huur per stuk per jaar</t>
  </si>
  <si>
    <t>totaal huur per jaar</t>
  </si>
  <si>
    <t>artikel</t>
  </si>
  <si>
    <t>kg</t>
  </si>
  <si>
    <t>eenheid</t>
  </si>
  <si>
    <t>aantal consumpties</t>
  </si>
  <si>
    <t>koffie gram</t>
  </si>
  <si>
    <t>melk gram</t>
  </si>
  <si>
    <t>chocolade</t>
  </si>
  <si>
    <t>suiker gram</t>
  </si>
  <si>
    <t>chocolade gram</t>
  </si>
  <si>
    <t>koffie (+melk +suiker*)</t>
  </si>
  <si>
    <t>espresso (+melk +suiker*)</t>
  </si>
  <si>
    <t>totale hoeveelheid per jaar**)</t>
  </si>
  <si>
    <t>hoeveelheid vloeistof per consumptie:</t>
  </si>
  <si>
    <t>125cc</t>
  </si>
  <si>
    <t>*) Suiker en/of melk is optioneel. In de berekening voor het jaargebruik per ingrediënt is 35% melk- en suikergebruik het uitgangspunt.</t>
  </si>
  <si>
    <t>latte macchiato (+suiker*)</t>
  </si>
  <si>
    <t>Alleen gele velden invullen</t>
  </si>
  <si>
    <t>certificering</t>
  </si>
  <si>
    <t>jaarverbruik in kg</t>
  </si>
  <si>
    <t>prijs per eenheid</t>
  </si>
  <si>
    <t xml:space="preserve">Doseringen </t>
  </si>
  <si>
    <t xml:space="preserve">artikel </t>
  </si>
  <si>
    <t>1000 st</t>
  </si>
  <si>
    <t>Overige ingrediënten</t>
  </si>
  <si>
    <t>opgegeven prijzen zijn excl. BTW</t>
  </si>
  <si>
    <t>koffiebonen 
&lt;naam product invullen&gt;</t>
  </si>
  <si>
    <t>melk
&lt;naam product invullen&gt;</t>
  </si>
  <si>
    <t>suiker
&lt;naam product invullen&gt;</t>
  </si>
  <si>
    <t>cacao
&lt;naam product invullen&gt;</t>
  </si>
  <si>
    <t>automaat variant 1</t>
  </si>
  <si>
    <t>automaat variant 3 catering</t>
  </si>
  <si>
    <t>zetsysteem</t>
  </si>
  <si>
    <t>totaal automaten en technische service</t>
  </si>
  <si>
    <t>totaal</t>
  </si>
  <si>
    <t>totaal gram</t>
  </si>
  <si>
    <t>soep</t>
  </si>
  <si>
    <t>koffie: instant/vriesdroog/of anders</t>
  </si>
  <si>
    <t>soep (alleen voor automaat gemeentewerf)</t>
  </si>
  <si>
    <t>soep gram</t>
  </si>
  <si>
    <t>prijs per jaar</t>
  </si>
  <si>
    <t>Totale kosten per jaar Koffieautomaten</t>
  </si>
  <si>
    <t>aantal uur per jaar</t>
  </si>
  <si>
    <t>uurtarief</t>
  </si>
  <si>
    <t>beheerskosten</t>
  </si>
  <si>
    <t>personeelskosten</t>
  </si>
  <si>
    <t>alleen gele velden invullen</t>
  </si>
  <si>
    <t>losse theezakjes (6 smaken) 
&lt;naam product&gt;</t>
  </si>
  <si>
    <t>jaarverbruik in stuks</t>
  </si>
  <si>
    <t>Type 1 pantry's gemeentehuis</t>
  </si>
  <si>
    <t>artikel (type 1)</t>
  </si>
  <si>
    <t>suiker sticks/zakjes</t>
  </si>
  <si>
    <t>houten roerstaafjes</t>
  </si>
  <si>
    <t>melk sticks/zakjes</t>
  </si>
  <si>
    <t>cappuccino (+suiker*)</t>
  </si>
  <si>
    <t>**) Het jaarverbruik is een schatting op basis van het verbruik van 2025, hieraan kunnen geen rechten worden ontleend.</t>
  </si>
  <si>
    <t>Ingrediënten ten behoeve van kannen automaten (1 st)</t>
  </si>
  <si>
    <t>Type 2 catering gemeentehuis</t>
  </si>
  <si>
    <t>type 2: instant/vriesdroog/of anders
&lt;naam product invullen&gt;</t>
  </si>
  <si>
    <r>
      <t>I</t>
    </r>
    <r>
      <rPr>
        <b/>
        <sz val="12"/>
        <color theme="1"/>
        <rFont val="Arial"/>
        <family val="2"/>
      </rPr>
      <t>ngrediënten ten behoeve van de automaten met verse bonen (13 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</si>
</sst>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&quot;€&quot;\ #,##0.00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164" fontId="0" fillId="2" borderId="1" xfId="0" applyNumberFormat="1" applyFill="1" applyBorder="1"/>
    <xf numFmtId="0" fontId="2" fillId="3" borderId="1" xfId="0" applyFont="1" applyFill="1" applyBorder="1" applyAlignment="1">
      <alignment vertical="top"/>
    </xf>
    <xf numFmtId="0" fontId="0" fillId="3" borderId="2" xfId="0" applyFill="1" applyBorder="1"/>
    <xf numFmtId="0" fontId="0" fillId="0" borderId="5" xfId="0" applyBorder="1"/>
    <xf numFmtId="3" fontId="0" fillId="0" borderId="5" xfId="0" applyNumberFormat="1" applyBorder="1"/>
    <xf numFmtId="164" fontId="0" fillId="0" borderId="5" xfId="0" applyNumberFormat="1" applyBorder="1"/>
    <xf numFmtId="0" fontId="2" fillId="3" borderId="1" xfId="0" applyFont="1" applyFill="1" applyBorder="1"/>
    <xf numFmtId="0" fontId="0" fillId="2" borderId="1" xfId="0" applyFill="1" applyBorder="1"/>
    <xf numFmtId="0" fontId="2" fillId="3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3" fontId="0" fillId="0" borderId="0" xfId="0" applyNumberFormat="1"/>
    <xf numFmtId="3" fontId="2" fillId="3" borderId="1" xfId="0" applyNumberFormat="1" applyFont="1" applyFill="1" applyBorder="1" applyAlignment="1">
      <alignment vertical="top"/>
    </xf>
    <xf numFmtId="3" fontId="0" fillId="3" borderId="3" xfId="0" applyNumberFormat="1" applyFill="1" applyBorder="1"/>
    <xf numFmtId="0" fontId="2" fillId="0" borderId="0" xfId="0" applyFont="1" applyAlignment="1">
      <alignment vertical="top" wrapText="1"/>
    </xf>
    <xf numFmtId="165" fontId="0" fillId="2" borderId="1" xfId="0" applyNumberFormat="1" applyFill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165" fontId="0" fillId="0" borderId="5" xfId="0" applyNumberFormat="1" applyBorder="1" applyAlignment="1">
      <alignment vertical="top" wrapText="1"/>
    </xf>
    <xf numFmtId="165" fontId="0" fillId="0" borderId="2" xfId="0" applyNumberFormat="1" applyBorder="1" applyAlignment="1">
      <alignment vertical="top" wrapText="1"/>
    </xf>
    <xf numFmtId="165" fontId="2" fillId="3" borderId="4" xfId="0" applyNumberFormat="1" applyFont="1" applyFill="1" applyBorder="1" applyAlignment="1">
      <alignment vertical="top" wrapText="1"/>
    </xf>
    <xf numFmtId="4" fontId="0" fillId="0" borderId="0" xfId="0" applyNumberFormat="1"/>
    <xf numFmtId="4" fontId="2" fillId="3" borderId="1" xfId="0" applyNumberFormat="1" applyFont="1" applyFill="1" applyBorder="1"/>
    <xf numFmtId="0" fontId="4" fillId="2" borderId="1" xfId="0" applyFont="1" applyFill="1" applyBorder="1"/>
    <xf numFmtId="3" fontId="2" fillId="3" borderId="5" xfId="0" applyNumberFormat="1" applyFont="1" applyFill="1" applyBorder="1" applyAlignment="1">
      <alignment vertical="top"/>
    </xf>
    <xf numFmtId="0" fontId="0" fillId="0" borderId="9" xfId="0" applyBorder="1"/>
    <xf numFmtId="3" fontId="0" fillId="0" borderId="0" xfId="1" applyNumberFormat="1" applyFont="1" applyBorder="1"/>
    <xf numFmtId="3" fontId="0" fillId="3" borderId="6" xfId="0" applyNumberFormat="1" applyFill="1" applyBorder="1"/>
    <xf numFmtId="3" fontId="0" fillId="3" borderId="7" xfId="1" applyNumberFormat="1" applyFont="1" applyFill="1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4" xfId="0" applyNumberFormat="1" applyFill="1" applyBorder="1"/>
    <xf numFmtId="165" fontId="0" fillId="2" borderId="1" xfId="0" applyNumberFormat="1" applyFill="1" applyBorder="1"/>
    <xf numFmtId="165" fontId="0" fillId="3" borderId="4" xfId="0" applyNumberFormat="1" applyFill="1" applyBorder="1"/>
    <xf numFmtId="164" fontId="0" fillId="2" borderId="5" xfId="0" applyNumberFormat="1" applyFill="1" applyBorder="1"/>
    <xf numFmtId="165" fontId="0" fillId="0" borderId="1" xfId="0" applyNumberFormat="1" applyBorder="1"/>
    <xf numFmtId="165" fontId="0" fillId="0" borderId="5" xfId="0" applyNumberFormat="1" applyBorder="1"/>
    <xf numFmtId="165" fontId="0" fillId="0" borderId="0" xfId="0" applyNumberFormat="1"/>
    <xf numFmtId="165" fontId="2" fillId="3" borderId="1" xfId="0" applyNumberFormat="1" applyFont="1" applyFill="1" applyBorder="1"/>
    <xf numFmtId="0" fontId="3" fillId="3" borderId="6" xfId="0" applyFont="1" applyFill="1" applyBorder="1"/>
    <xf numFmtId="165" fontId="3" fillId="3" borderId="7" xfId="0" applyNumberFormat="1" applyFont="1" applyFill="1" applyBorder="1"/>
    <xf numFmtId="0" fontId="0" fillId="2" borderId="5" xfId="0" applyFill="1" applyBorder="1" applyAlignment="1">
      <alignment vertical="top" wrapText="1"/>
    </xf>
    <xf numFmtId="0" fontId="0" fillId="2" borderId="5" xfId="0" applyFill="1" applyBorder="1"/>
    <xf numFmtId="164" fontId="0" fillId="2" borderId="2" xfId="0" applyNumberFormat="1" applyFill="1" applyBorder="1"/>
    <xf numFmtId="164" fontId="0" fillId="0" borderId="0" xfId="0" applyNumberFormat="1"/>
    <xf numFmtId="164" fontId="2" fillId="3" borderId="1" xfId="0" applyNumberFormat="1" applyFont="1" applyFill="1" applyBorder="1" applyAlignment="1">
      <alignment vertical="top"/>
    </xf>
    <xf numFmtId="164" fontId="2" fillId="3" borderId="1" xfId="0" applyNumberFormat="1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G7" sqref="G7"/>
    </sheetView>
  </sheetViews>
  <sheetFormatPr defaultRowHeight="13.2" x14ac:dyDescent="0.25"/>
  <cols>
    <col min="1" max="1" width="36.5546875" customWidth="1"/>
    <col min="2" max="2" width="22.44140625" customWidth="1"/>
  </cols>
  <sheetData>
    <row r="1" spans="1:2" ht="15.6" x14ac:dyDescent="0.3">
      <c r="A1" s="7" t="s">
        <v>51</v>
      </c>
    </row>
    <row r="3" spans="1:2" ht="30" customHeight="1" x14ac:dyDescent="0.25">
      <c r="A3" s="14" t="s">
        <v>0</v>
      </c>
      <c r="B3" s="14" t="s">
        <v>1</v>
      </c>
    </row>
    <row r="4" spans="1:2" ht="30" customHeight="1" x14ac:dyDescent="0.25">
      <c r="A4" s="4" t="s">
        <v>2</v>
      </c>
      <c r="B4" s="43">
        <f>automaten!F6</f>
        <v>0</v>
      </c>
    </row>
    <row r="5" spans="1:2" ht="30" customHeight="1" x14ac:dyDescent="0.25">
      <c r="A5" s="4" t="s">
        <v>3</v>
      </c>
      <c r="B5" s="43">
        <f>ingredienten!F8+ingredienten!F12+ingredienten!F19</f>
        <v>0</v>
      </c>
    </row>
    <row r="6" spans="1:2" ht="30" customHeight="1" thickBot="1" x14ac:dyDescent="0.3">
      <c r="A6" s="11" t="s">
        <v>4</v>
      </c>
      <c r="B6" s="44">
        <f>operating!D6</f>
        <v>0</v>
      </c>
    </row>
    <row r="7" spans="1:2" ht="30" customHeight="1" thickBot="1" x14ac:dyDescent="0.35">
      <c r="A7" s="47" t="s">
        <v>44</v>
      </c>
      <c r="B7" s="48">
        <f>SUM(B4:B6)</f>
        <v>0</v>
      </c>
    </row>
    <row r="8" spans="1:2" ht="30" customHeight="1" x14ac:dyDescent="0.25"/>
    <row r="10" spans="1:2" x14ac:dyDescent="0.25">
      <c r="B10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A11" sqref="A11"/>
    </sheetView>
  </sheetViews>
  <sheetFormatPr defaultRowHeight="13.2" x14ac:dyDescent="0.25"/>
  <cols>
    <col min="1" max="1" width="38.5546875" style="1" customWidth="1"/>
    <col min="2" max="2" width="25.44140625" style="1" customWidth="1"/>
    <col min="3" max="3" width="26.109375" style="1" customWidth="1"/>
    <col min="4" max="4" width="9.109375" style="1"/>
    <col min="5" max="5" width="15.88671875" style="1" customWidth="1"/>
    <col min="6" max="6" width="18.109375" style="1" customWidth="1"/>
    <col min="7" max="9" width="9.109375" style="1"/>
  </cols>
  <sheetData>
    <row r="1" spans="1:6" ht="15.6" x14ac:dyDescent="0.25">
      <c r="A1" s="17" t="s">
        <v>5</v>
      </c>
      <c r="B1" s="23"/>
    </row>
    <row r="3" spans="1:6" ht="24.9" customHeight="1" x14ac:dyDescent="0.25">
      <c r="A3" s="16" t="s">
        <v>6</v>
      </c>
      <c r="B3" s="16" t="s">
        <v>7</v>
      </c>
      <c r="C3" s="16" t="s">
        <v>42</v>
      </c>
      <c r="D3" s="16" t="s">
        <v>8</v>
      </c>
      <c r="E3" s="16" t="s">
        <v>9</v>
      </c>
      <c r="F3" s="16" t="s">
        <v>10</v>
      </c>
    </row>
    <row r="4" spans="1:6" ht="24.9" customHeight="1" x14ac:dyDescent="0.25">
      <c r="A4" s="3" t="s">
        <v>59</v>
      </c>
      <c r="B4" s="18"/>
      <c r="C4" s="18"/>
      <c r="D4" s="3">
        <v>13</v>
      </c>
      <c r="E4" s="24">
        <v>0</v>
      </c>
      <c r="F4" s="25">
        <f>D4*E4</f>
        <v>0</v>
      </c>
    </row>
    <row r="5" spans="1:6" ht="24.9" customHeight="1" thickBot="1" x14ac:dyDescent="0.3">
      <c r="A5" s="3" t="s">
        <v>67</v>
      </c>
      <c r="B5" s="18"/>
      <c r="C5" s="18"/>
      <c r="D5" s="3">
        <v>1</v>
      </c>
      <c r="E5" s="24">
        <v>0</v>
      </c>
      <c r="F5" s="26">
        <f>D5*E5</f>
        <v>0</v>
      </c>
    </row>
    <row r="6" spans="1:6" ht="24.9" customHeight="1" thickBot="1" x14ac:dyDescent="0.3">
      <c r="A6" s="2" t="s">
        <v>43</v>
      </c>
      <c r="B6" s="3"/>
      <c r="C6" s="3"/>
      <c r="D6" s="3"/>
      <c r="E6" s="27"/>
      <c r="F6" s="28">
        <f>SUM(F4:F5)</f>
        <v>0</v>
      </c>
    </row>
    <row r="8" spans="1:6" x14ac:dyDescent="0.25">
      <c r="A8" s="19" t="s">
        <v>35</v>
      </c>
    </row>
    <row r="10" spans="1:6" x14ac:dyDescent="0.25">
      <c r="A10" s="18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D16" sqref="D16"/>
    </sheetView>
  </sheetViews>
  <sheetFormatPr defaultRowHeight="13.2" x14ac:dyDescent="0.25"/>
  <cols>
    <col min="1" max="1" width="35.88671875" customWidth="1"/>
    <col min="2" max="2" width="18.5546875" style="20" customWidth="1"/>
    <col min="3" max="3" width="18.44140625" customWidth="1"/>
    <col min="4" max="4" width="18" customWidth="1"/>
    <col min="5" max="5" width="18.109375" customWidth="1"/>
    <col min="6" max="7" width="18.44140625" customWidth="1"/>
  </cols>
  <sheetData>
    <row r="1" spans="1:7" ht="15.6" x14ac:dyDescent="0.3">
      <c r="A1" s="7" t="s">
        <v>31</v>
      </c>
    </row>
    <row r="3" spans="1:7" ht="24.9" customHeight="1" x14ac:dyDescent="0.25">
      <c r="A3" s="9" t="s">
        <v>40</v>
      </c>
      <c r="B3" s="21" t="s">
        <v>14</v>
      </c>
      <c r="C3" s="9" t="s">
        <v>15</v>
      </c>
      <c r="D3" s="9" t="s">
        <v>16</v>
      </c>
      <c r="E3" s="9" t="s">
        <v>18</v>
      </c>
      <c r="F3" s="9" t="s">
        <v>19</v>
      </c>
      <c r="G3" s="9" t="s">
        <v>49</v>
      </c>
    </row>
    <row r="4" spans="1:7" ht="24.9" customHeight="1" x14ac:dyDescent="0.25">
      <c r="A4" s="4" t="s">
        <v>20</v>
      </c>
      <c r="B4" s="5">
        <v>60000</v>
      </c>
      <c r="C4" s="8">
        <v>0</v>
      </c>
      <c r="D4" s="8">
        <v>0</v>
      </c>
      <c r="E4" s="8">
        <v>0</v>
      </c>
      <c r="F4" s="6"/>
      <c r="G4" s="4"/>
    </row>
    <row r="5" spans="1:7" ht="24.9" customHeight="1" x14ac:dyDescent="0.25">
      <c r="A5" s="4" t="s">
        <v>21</v>
      </c>
      <c r="B5" s="5">
        <v>40000</v>
      </c>
      <c r="C5" s="8">
        <v>0</v>
      </c>
      <c r="D5" s="8">
        <v>0</v>
      </c>
      <c r="E5" s="8">
        <v>0</v>
      </c>
      <c r="F5" s="6"/>
      <c r="G5" s="4"/>
    </row>
    <row r="6" spans="1:7" ht="24.9" customHeight="1" x14ac:dyDescent="0.25">
      <c r="A6" s="4" t="s">
        <v>64</v>
      </c>
      <c r="B6" s="5">
        <v>60000</v>
      </c>
      <c r="C6" s="8">
        <v>0</v>
      </c>
      <c r="D6" s="8">
        <v>0</v>
      </c>
      <c r="E6" s="8">
        <v>0</v>
      </c>
      <c r="F6" s="6"/>
      <c r="G6" s="4"/>
    </row>
    <row r="7" spans="1:7" ht="24.9" customHeight="1" x14ac:dyDescent="0.25">
      <c r="A7" s="4" t="s">
        <v>26</v>
      </c>
      <c r="B7" s="5">
        <v>5000</v>
      </c>
      <c r="C7" s="8">
        <v>0</v>
      </c>
      <c r="D7" s="8">
        <v>0</v>
      </c>
      <c r="E7" s="8">
        <v>0</v>
      </c>
      <c r="F7" s="6"/>
      <c r="G7" s="4"/>
    </row>
    <row r="8" spans="1:7" ht="24.9" customHeight="1" x14ac:dyDescent="0.25">
      <c r="A8" s="4" t="s">
        <v>17</v>
      </c>
      <c r="B8" s="5">
        <v>13500</v>
      </c>
      <c r="C8" s="6"/>
      <c r="D8" s="6"/>
      <c r="E8" s="6"/>
      <c r="F8" s="8">
        <v>0</v>
      </c>
      <c r="G8" s="4"/>
    </row>
    <row r="9" spans="1:7" ht="24.9" customHeight="1" thickBot="1" x14ac:dyDescent="0.3">
      <c r="A9" s="4" t="s">
        <v>48</v>
      </c>
      <c r="B9" s="12">
        <v>1500</v>
      </c>
      <c r="C9" s="13"/>
      <c r="D9" s="13"/>
      <c r="E9" s="13"/>
      <c r="F9" s="13"/>
      <c r="G9" s="42">
        <v>0</v>
      </c>
    </row>
    <row r="10" spans="1:7" ht="24.9" customHeight="1" thickBot="1" x14ac:dyDescent="0.3">
      <c r="A10" s="33" t="s">
        <v>22</v>
      </c>
      <c r="B10" s="35">
        <f>SUM(B4:B9)</f>
        <v>180000</v>
      </c>
      <c r="C10" s="36">
        <f>(B4*C4)+(B5*C5)+(B6*C6)+(B7*C7)</f>
        <v>0</v>
      </c>
      <c r="D10" s="37">
        <f>(B4*D4*35%)+(B5*D5*35%)+(B6*D6)+(B7*D7)</f>
        <v>0</v>
      </c>
      <c r="E10" s="37">
        <f>(B4*E4*35%)+(B5*E5*35%)+(B6*E6*35%)+(B7*E7*35%)</f>
        <v>0</v>
      </c>
      <c r="F10" s="37">
        <f>B8*F8</f>
        <v>0</v>
      </c>
      <c r="G10" s="38">
        <f>B9*G9</f>
        <v>0</v>
      </c>
    </row>
    <row r="11" spans="1:7" ht="30" customHeight="1" x14ac:dyDescent="0.25">
      <c r="C11" s="34"/>
      <c r="D11" s="20"/>
      <c r="E11" s="20"/>
      <c r="F11" s="20"/>
      <c r="G11" s="20"/>
    </row>
    <row r="12" spans="1:7" ht="24.9" customHeight="1" x14ac:dyDescent="0.25">
      <c r="C12" s="52"/>
      <c r="D12" s="20"/>
    </row>
    <row r="13" spans="1:7" ht="24.9" customHeight="1" thickBot="1" x14ac:dyDescent="0.3">
      <c r="A13" s="9" t="s">
        <v>41</v>
      </c>
      <c r="B13" s="21" t="s">
        <v>14</v>
      </c>
      <c r="C13" s="53" t="s">
        <v>15</v>
      </c>
      <c r="D13" s="32" t="s">
        <v>45</v>
      </c>
    </row>
    <row r="14" spans="1:7" ht="24.9" customHeight="1" thickBot="1" x14ac:dyDescent="0.3">
      <c r="A14" s="4" t="s">
        <v>47</v>
      </c>
      <c r="B14" s="5">
        <v>16000</v>
      </c>
      <c r="C14" s="51">
        <v>0</v>
      </c>
      <c r="D14" s="39">
        <f>B14*C14</f>
        <v>0</v>
      </c>
    </row>
    <row r="15" spans="1:7" ht="24.9" customHeight="1" x14ac:dyDescent="0.25">
      <c r="D15" s="20"/>
    </row>
    <row r="16" spans="1:7" ht="24.9" customHeight="1" x14ac:dyDescent="0.25">
      <c r="A16" s="1"/>
      <c r="D16" s="20"/>
    </row>
    <row r="17" spans="1:2" x14ac:dyDescent="0.25">
      <c r="A17" t="s">
        <v>25</v>
      </c>
    </row>
    <row r="19" spans="1:2" x14ac:dyDescent="0.25">
      <c r="A19" t="s">
        <v>65</v>
      </c>
    </row>
    <row r="21" spans="1:2" x14ac:dyDescent="0.25">
      <c r="A21" s="31" t="s">
        <v>27</v>
      </c>
    </row>
    <row r="23" spans="1:2" x14ac:dyDescent="0.25">
      <c r="A23" s="10" t="s">
        <v>23</v>
      </c>
      <c r="B23" s="22" t="s"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tabSelected="1" workbookViewId="0"/>
  </sheetViews>
  <sheetFormatPr defaultRowHeight="13.2" x14ac:dyDescent="0.25"/>
  <cols>
    <col min="1" max="1" width="43.5546875" style="1" customWidth="1"/>
    <col min="2" max="2" width="36.5546875" customWidth="1"/>
    <col min="4" max="4" width="24.44140625" customWidth="1"/>
    <col min="5" max="5" width="18.5546875" customWidth="1"/>
    <col min="6" max="6" width="18.44140625" style="29" customWidth="1"/>
  </cols>
  <sheetData>
    <row r="1" spans="1:6" ht="31.2" x14ac:dyDescent="0.25">
      <c r="A1" s="1" t="s">
        <v>69</v>
      </c>
    </row>
    <row r="2" spans="1:6" ht="30" customHeight="1" x14ac:dyDescent="0.25">
      <c r="A2" s="16" t="s">
        <v>60</v>
      </c>
      <c r="B2" s="14" t="s">
        <v>28</v>
      </c>
      <c r="C2" s="14" t="s">
        <v>13</v>
      </c>
      <c r="D2" s="14" t="s">
        <v>29</v>
      </c>
      <c r="E2" s="14" t="s">
        <v>30</v>
      </c>
      <c r="F2" s="30" t="s">
        <v>50</v>
      </c>
    </row>
    <row r="3" spans="1:6" ht="30" customHeight="1" x14ac:dyDescent="0.25">
      <c r="A3" s="18" t="s">
        <v>36</v>
      </c>
      <c r="B3" s="15"/>
      <c r="C3" s="4" t="s">
        <v>12</v>
      </c>
      <c r="D3" s="6">
        <f>doseringen!C10/1000</f>
        <v>0</v>
      </c>
      <c r="E3" s="15">
        <v>0</v>
      </c>
      <c r="F3" s="43">
        <f>D3*E3</f>
        <v>0</v>
      </c>
    </row>
    <row r="4" spans="1:6" ht="30" customHeight="1" x14ac:dyDescent="0.25">
      <c r="A4" s="18" t="s">
        <v>37</v>
      </c>
      <c r="B4" s="15"/>
      <c r="C4" s="4" t="s">
        <v>12</v>
      </c>
      <c r="D4" s="6">
        <f>doseringen!D10/1000</f>
        <v>0</v>
      </c>
      <c r="E4" s="15">
        <v>0</v>
      </c>
      <c r="F4" s="43">
        <f>D4*E4</f>
        <v>0</v>
      </c>
    </row>
    <row r="5" spans="1:6" ht="30" customHeight="1" x14ac:dyDescent="0.25">
      <c r="A5" s="18" t="s">
        <v>38</v>
      </c>
      <c r="B5" s="15"/>
      <c r="C5" s="4" t="s">
        <v>12</v>
      </c>
      <c r="D5" s="6">
        <f>doseringen!E10/1000</f>
        <v>0</v>
      </c>
      <c r="E5" s="15">
        <v>0</v>
      </c>
      <c r="F5" s="43">
        <f>D5*E5</f>
        <v>0</v>
      </c>
    </row>
    <row r="6" spans="1:6" ht="30" customHeight="1" x14ac:dyDescent="0.25">
      <c r="A6" s="49" t="s">
        <v>39</v>
      </c>
      <c r="B6" s="50"/>
      <c r="C6" s="11" t="s">
        <v>12</v>
      </c>
      <c r="D6" s="13">
        <f>doseringen!F10/1000</f>
        <v>0</v>
      </c>
      <c r="E6" s="50">
        <v>0</v>
      </c>
      <c r="F6" s="44">
        <f>D6*E6</f>
        <v>0</v>
      </c>
    </row>
    <row r="7" spans="1:6" ht="30" customHeight="1" thickBot="1" x14ac:dyDescent="0.3">
      <c r="A7" s="3" t="s">
        <v>46</v>
      </c>
      <c r="B7" s="4"/>
      <c r="C7" s="4" t="s">
        <v>12</v>
      </c>
      <c r="D7" s="6">
        <f>doseringen!G10/1000</f>
        <v>0</v>
      </c>
      <c r="E7" s="15">
        <v>0</v>
      </c>
      <c r="F7" s="44">
        <f>D7*E7</f>
        <v>0</v>
      </c>
    </row>
    <row r="8" spans="1:6" ht="30" customHeight="1" thickBot="1" x14ac:dyDescent="0.3">
      <c r="D8" s="52"/>
      <c r="F8" s="41">
        <f>SUM(F3:F7)</f>
        <v>0</v>
      </c>
    </row>
    <row r="9" spans="1:6" ht="30" customHeight="1" x14ac:dyDescent="0.3">
      <c r="A9" s="17" t="s">
        <v>66</v>
      </c>
      <c r="B9" s="7"/>
      <c r="D9" s="52"/>
      <c r="F9" s="45"/>
    </row>
    <row r="10" spans="1:6" ht="30" customHeight="1" x14ac:dyDescent="0.25">
      <c r="A10" s="16" t="s">
        <v>11</v>
      </c>
      <c r="B10" s="14" t="s">
        <v>28</v>
      </c>
      <c r="C10" s="14" t="s">
        <v>13</v>
      </c>
      <c r="D10" s="54" t="s">
        <v>29</v>
      </c>
      <c r="E10" s="14" t="s">
        <v>30</v>
      </c>
      <c r="F10" s="46" t="s">
        <v>50</v>
      </c>
    </row>
    <row r="11" spans="1:6" ht="30" customHeight="1" thickBot="1" x14ac:dyDescent="0.3">
      <c r="A11" s="18" t="s">
        <v>68</v>
      </c>
      <c r="B11" s="15"/>
      <c r="C11" s="4" t="s">
        <v>12</v>
      </c>
      <c r="D11" s="6">
        <f>doseringen!D14/1000</f>
        <v>0</v>
      </c>
      <c r="E11" s="15">
        <v>0</v>
      </c>
      <c r="F11" s="44">
        <f>D11*E11</f>
        <v>0</v>
      </c>
    </row>
    <row r="12" spans="1:6" ht="30" customHeight="1" thickBot="1" x14ac:dyDescent="0.3">
      <c r="F12" s="41">
        <f>SUM(F11:F11)</f>
        <v>0</v>
      </c>
    </row>
    <row r="13" spans="1:6" ht="30" customHeight="1" x14ac:dyDescent="0.3">
      <c r="A13" s="17" t="s">
        <v>34</v>
      </c>
      <c r="B13" s="7"/>
      <c r="F13" s="45"/>
    </row>
    <row r="14" spans="1:6" ht="30" customHeight="1" x14ac:dyDescent="0.25">
      <c r="A14" s="16" t="s">
        <v>32</v>
      </c>
      <c r="B14" s="14" t="s">
        <v>28</v>
      </c>
      <c r="C14" s="14" t="s">
        <v>13</v>
      </c>
      <c r="D14" s="14" t="s">
        <v>58</v>
      </c>
      <c r="E14" s="14" t="s">
        <v>30</v>
      </c>
      <c r="F14" s="46" t="s">
        <v>50</v>
      </c>
    </row>
    <row r="15" spans="1:6" ht="30" customHeight="1" x14ac:dyDescent="0.25">
      <c r="A15" s="18" t="s">
        <v>57</v>
      </c>
      <c r="B15" s="15"/>
      <c r="C15" s="4" t="s">
        <v>33</v>
      </c>
      <c r="D15" s="5">
        <v>120000</v>
      </c>
      <c r="E15" s="15">
        <v>0</v>
      </c>
      <c r="F15" s="43">
        <f>D15*E15/1000</f>
        <v>0</v>
      </c>
    </row>
    <row r="16" spans="1:6" ht="30" customHeight="1" x14ac:dyDescent="0.25">
      <c r="A16" s="3" t="s">
        <v>62</v>
      </c>
      <c r="B16" s="4"/>
      <c r="C16" s="4" t="s">
        <v>33</v>
      </c>
      <c r="D16" s="5">
        <v>20000</v>
      </c>
      <c r="E16" s="15">
        <v>0</v>
      </c>
      <c r="F16" s="43">
        <f>D16*E16/1000</f>
        <v>0</v>
      </c>
    </row>
    <row r="17" spans="1:6" ht="30" customHeight="1" x14ac:dyDescent="0.25">
      <c r="A17" s="3" t="s">
        <v>63</v>
      </c>
      <c r="B17" s="15"/>
      <c r="C17" s="4" t="s">
        <v>33</v>
      </c>
      <c r="D17" s="5">
        <v>20000</v>
      </c>
      <c r="E17" s="15">
        <v>0</v>
      </c>
      <c r="F17" s="44">
        <f>D17*E17/1000</f>
        <v>0</v>
      </c>
    </row>
    <row r="18" spans="1:6" ht="30" customHeight="1" thickBot="1" x14ac:dyDescent="0.3">
      <c r="A18" s="3" t="s">
        <v>61</v>
      </c>
      <c r="B18" s="15"/>
      <c r="C18" s="4" t="s">
        <v>33</v>
      </c>
      <c r="D18" s="5">
        <v>20000</v>
      </c>
      <c r="E18" s="15">
        <v>0</v>
      </c>
      <c r="F18" s="44">
        <f>D18*E18/1000</f>
        <v>0</v>
      </c>
    </row>
    <row r="19" spans="1:6" ht="30" customHeight="1" thickBot="1" x14ac:dyDescent="0.3">
      <c r="F19" s="41">
        <f>SUM(F15:F18)</f>
        <v>0</v>
      </c>
    </row>
    <row r="21" spans="1:6" x14ac:dyDescent="0.25">
      <c r="A21" s="19" t="s">
        <v>35</v>
      </c>
    </row>
    <row r="23" spans="1:6" x14ac:dyDescent="0.25">
      <c r="A23" s="18" t="s">
        <v>56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workbookViewId="0">
      <selection activeCell="E32" sqref="E32"/>
    </sheetView>
  </sheetViews>
  <sheetFormatPr defaultRowHeight="13.2" x14ac:dyDescent="0.25"/>
  <cols>
    <col min="1" max="1" width="32.88671875" customWidth="1"/>
    <col min="2" max="2" width="14.44140625" customWidth="1"/>
    <col min="3" max="3" width="14.109375" customWidth="1"/>
    <col min="4" max="4" width="14.5546875" customWidth="1"/>
  </cols>
  <sheetData>
    <row r="1" spans="1:4" ht="15.6" x14ac:dyDescent="0.3">
      <c r="A1" s="7" t="s">
        <v>4</v>
      </c>
    </row>
    <row r="3" spans="1:4" ht="30" customHeight="1" x14ac:dyDescent="0.25">
      <c r="A3" s="16" t="s">
        <v>0</v>
      </c>
      <c r="B3" s="16" t="s">
        <v>52</v>
      </c>
      <c r="C3" s="16" t="s">
        <v>53</v>
      </c>
      <c r="D3" s="16" t="s">
        <v>1</v>
      </c>
    </row>
    <row r="4" spans="1:4" ht="30" customHeight="1" x14ac:dyDescent="0.25">
      <c r="A4" s="4" t="s">
        <v>54</v>
      </c>
      <c r="B4" s="4"/>
      <c r="C4" s="4"/>
      <c r="D4" s="40">
        <v>0</v>
      </c>
    </row>
    <row r="5" spans="1:4" ht="30" customHeight="1" thickBot="1" x14ac:dyDescent="0.3">
      <c r="A5" s="4" t="s">
        <v>55</v>
      </c>
      <c r="B5" s="15">
        <v>0</v>
      </c>
      <c r="C5" s="15">
        <v>0</v>
      </c>
      <c r="D5" s="44">
        <f>B5*C5</f>
        <v>0</v>
      </c>
    </row>
    <row r="6" spans="1:4" ht="30" customHeight="1" thickBot="1" x14ac:dyDescent="0.3">
      <c r="D6" s="41">
        <f>SUM(D4:D5)</f>
        <v>0</v>
      </c>
    </row>
    <row r="8" spans="1:4" x14ac:dyDescent="0.25">
      <c r="A8" s="19" t="s">
        <v>35</v>
      </c>
    </row>
    <row r="9" spans="1:4" x14ac:dyDescent="0.25">
      <c r="A9" s="1"/>
    </row>
    <row r="10" spans="1:4" x14ac:dyDescent="0.25">
      <c r="A10" s="18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jaarkosten</vt:lpstr>
      <vt:lpstr>automaten</vt:lpstr>
      <vt:lpstr>doseringen</vt:lpstr>
      <vt:lpstr>ingredienten</vt:lpstr>
      <vt:lpstr>operating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 Oosterman</dc:creator>
  <cp:lastModifiedBy>Sander de Goeij</cp:lastModifiedBy>
  <dcterms:created xsi:type="dcterms:W3CDTF">2018-10-12T08:45:42Z</dcterms:created>
  <dcterms:modified xsi:type="dcterms:W3CDTF">2025-06-10T08:26:03Z</dcterms:modified>
</cp:coreProperties>
</file>