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defaultThemeVersion="202300"/>
  <mc:AlternateContent xmlns:mc="http://schemas.openxmlformats.org/markup-compatibility/2006">
    <mc:Choice Requires="x15">
      <x15ac:absPath xmlns:x15ac="http://schemas.microsoft.com/office/spreadsheetml/2010/11/ac" url="H:\Applicaties\Digijust\tijdelijkeDigiJustBestanden\cc5e478e\"/>
    </mc:Choice>
  </mc:AlternateContent>
  <xr:revisionPtr revIDLastSave="0" documentId="13_ncr:1_{11B0ECF2-32E1-4A25-8794-03D732E8F869}" xr6:coauthVersionLast="47" xr6:coauthVersionMax="47" xr10:uidLastSave="{00000000-0000-0000-0000-000000000000}"/>
  <bookViews>
    <workbookView xWindow="57480" yWindow="-120" windowWidth="29040" windowHeight="15840" xr2:uid="{965E7733-1413-475A-980F-4761D8A431D0}"/>
  </bookViews>
  <sheets>
    <sheet name="1. Berekening inschrijvingssom" sheetId="3" r:id="rId1"/>
    <sheet name="2. Prijs per eenheid Utiliteit" sheetId="2" r:id="rId2"/>
    <sheet name="3. Prijs per eenheid Woning" sheetId="4" r:id="rId3"/>
    <sheet name="4. Manuurtarieven" sheetId="1" r:id="rId4"/>
  </sheets>
  <definedNames>
    <definedName name="_xlnm._FilterDatabase" localSheetId="1" hidden="1">'2. Prijs per eenheid Utiliteit'!$B$3:$Q$72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4" i="4" l="1"/>
  <c r="P47" i="2"/>
  <c r="E10" i="1"/>
  <c r="E7" i="1" l="1"/>
  <c r="E20" i="3"/>
  <c r="E29" i="1"/>
  <c r="G29" i="1" s="1"/>
  <c r="P68" i="2"/>
  <c r="Q68" i="2" s="1"/>
  <c r="P69" i="2"/>
  <c r="Q69" i="2" s="1"/>
  <c r="P71" i="2"/>
  <c r="P72" i="2"/>
  <c r="P7" i="2"/>
  <c r="P8" i="2"/>
  <c r="P9" i="2"/>
  <c r="P10" i="2"/>
  <c r="P11" i="2"/>
  <c r="P12" i="2"/>
  <c r="P13" i="2"/>
  <c r="P14" i="2"/>
  <c r="P15" i="2"/>
  <c r="P16" i="2"/>
  <c r="P17" i="2"/>
  <c r="P18" i="2"/>
  <c r="P19" i="2"/>
  <c r="P20" i="2"/>
  <c r="P21" i="2"/>
  <c r="P22" i="2"/>
  <c r="P23" i="2"/>
  <c r="P24" i="2"/>
  <c r="P25" i="2"/>
  <c r="P26" i="2"/>
  <c r="P27" i="2"/>
  <c r="P28" i="2"/>
  <c r="P29" i="2"/>
  <c r="P30" i="2"/>
  <c r="P31" i="2"/>
  <c r="P32" i="2"/>
  <c r="P33" i="2"/>
  <c r="P34" i="2"/>
  <c r="P35" i="2"/>
  <c r="P36" i="2"/>
  <c r="P37" i="2"/>
  <c r="P38" i="2"/>
  <c r="P39" i="2"/>
  <c r="P40" i="2"/>
  <c r="P41" i="2"/>
  <c r="P42" i="2"/>
  <c r="P43" i="2"/>
  <c r="P44" i="2"/>
  <c r="P45" i="2"/>
  <c r="P46" i="2"/>
  <c r="P48" i="2"/>
  <c r="P49" i="2"/>
  <c r="P50" i="2"/>
  <c r="P51" i="2"/>
  <c r="P52" i="2"/>
  <c r="P53" i="2"/>
  <c r="P54" i="2"/>
  <c r="P55" i="2"/>
  <c r="P56" i="2"/>
  <c r="P57" i="2"/>
  <c r="P58" i="2"/>
  <c r="P59" i="2"/>
  <c r="P60" i="2"/>
  <c r="P61" i="2"/>
  <c r="P62" i="2"/>
  <c r="P63" i="2"/>
  <c r="P64" i="2"/>
  <c r="P65" i="2"/>
  <c r="P66" i="2"/>
  <c r="P67" i="2"/>
  <c r="P6" i="2"/>
  <c r="J18" i="4" l="1"/>
  <c r="J17" i="4"/>
  <c r="J16" i="4"/>
  <c r="J15" i="4"/>
  <c r="J14" i="4"/>
  <c r="J13" i="4"/>
  <c r="J12" i="4"/>
  <c r="J11" i="4"/>
  <c r="J10" i="4"/>
  <c r="J9" i="4"/>
  <c r="J8" i="4"/>
  <c r="J7" i="4"/>
  <c r="J6" i="4"/>
  <c r="J5" i="4"/>
  <c r="J20" i="4" l="1"/>
  <c r="C18" i="3" s="1"/>
  <c r="E18" i="3" s="1"/>
  <c r="O57" i="2"/>
  <c r="Q57" i="2" s="1"/>
  <c r="Q71" i="2"/>
  <c r="Q72" i="2"/>
  <c r="Q7" i="2"/>
  <c r="Q8" i="2"/>
  <c r="Q9" i="2"/>
  <c r="Q10" i="2"/>
  <c r="Q11" i="2"/>
  <c r="Q12" i="2"/>
  <c r="Q13" i="2"/>
  <c r="Q14" i="2"/>
  <c r="Q15" i="2"/>
  <c r="Q16" i="2"/>
  <c r="Q17" i="2"/>
  <c r="Q18" i="2"/>
  <c r="Q19" i="2"/>
  <c r="Q20" i="2"/>
  <c r="Q21" i="2"/>
  <c r="Q22" i="2"/>
  <c r="Q23" i="2"/>
  <c r="Q24" i="2"/>
  <c r="Q25" i="2"/>
  <c r="Q26" i="2"/>
  <c r="Q27" i="2"/>
  <c r="Q28" i="2"/>
  <c r="Q29" i="2"/>
  <c r="Q30" i="2"/>
  <c r="Q31" i="2"/>
  <c r="Q32" i="2"/>
  <c r="Q33" i="2"/>
  <c r="Q34" i="2"/>
  <c r="Q35" i="2"/>
  <c r="Q36" i="2"/>
  <c r="Q37" i="2"/>
  <c r="Q38" i="2"/>
  <c r="Q39" i="2"/>
  <c r="Q40" i="2"/>
  <c r="Q41" i="2"/>
  <c r="Q42" i="2"/>
  <c r="Q43" i="2"/>
  <c r="Q44" i="2"/>
  <c r="Q45" i="2"/>
  <c r="Q46" i="2"/>
  <c r="Q47" i="2"/>
  <c r="Q48" i="2"/>
  <c r="Q49" i="2"/>
  <c r="Q50" i="2"/>
  <c r="Q51" i="2"/>
  <c r="Q52" i="2"/>
  <c r="Q53" i="2"/>
  <c r="Q54" i="2"/>
  <c r="Q55" i="2"/>
  <c r="Q56" i="2"/>
  <c r="Q58" i="2"/>
  <c r="Q59" i="2"/>
  <c r="Q60" i="2"/>
  <c r="Q61" i="2"/>
  <c r="Q62" i="2"/>
  <c r="Q63" i="2"/>
  <c r="Q64" i="2"/>
  <c r="Q65" i="2"/>
  <c r="Q66" i="2"/>
  <c r="Q6" i="2"/>
  <c r="Q67" i="2" l="1"/>
  <c r="Q73" i="2" s="1"/>
  <c r="C17" i="3" s="1"/>
  <c r="E17" i="3" s="1"/>
  <c r="E28" i="1" l="1"/>
  <c r="G28" i="1" s="1"/>
  <c r="E27" i="1"/>
  <c r="G27" i="1" s="1"/>
  <c r="E26" i="1"/>
  <c r="G26" i="1" s="1"/>
  <c r="E25" i="1"/>
  <c r="G25" i="1" s="1"/>
  <c r="E24" i="1"/>
  <c r="G24" i="1" s="1"/>
  <c r="E23" i="1"/>
  <c r="G23" i="1" s="1"/>
  <c r="E22" i="1"/>
  <c r="G22" i="1" s="1"/>
  <c r="E21" i="1"/>
  <c r="G21" i="1" s="1"/>
  <c r="E20" i="1"/>
  <c r="G20" i="1" s="1"/>
  <c r="E19" i="1"/>
  <c r="G19" i="1" s="1"/>
  <c r="E18" i="1"/>
  <c r="G18" i="1" s="1"/>
  <c r="E17" i="1"/>
  <c r="G17" i="1" s="1"/>
  <c r="E16" i="1"/>
  <c r="G16" i="1" s="1"/>
  <c r="E15" i="1"/>
  <c r="G15" i="1" s="1"/>
  <c r="E14" i="1"/>
  <c r="G14" i="1" s="1"/>
  <c r="E13" i="1"/>
  <c r="G13" i="1" s="1"/>
  <c r="E12" i="1"/>
  <c r="G12" i="1" s="1"/>
  <c r="E11" i="1"/>
  <c r="G11" i="1" s="1"/>
  <c r="G10" i="1"/>
  <c r="E9" i="1"/>
  <c r="G9" i="1" s="1"/>
  <c r="E8" i="1"/>
  <c r="G8" i="1" s="1"/>
  <c r="G7" i="1"/>
  <c r="E6" i="1"/>
  <c r="G6" i="1" s="1"/>
  <c r="E5" i="1"/>
  <c r="G5" i="1" s="1"/>
  <c r="G30" i="1" l="1"/>
  <c r="C19" i="3" s="1"/>
  <c r="E19" i="3" s="1"/>
  <c r="E22" i="3" s="1"/>
</calcChain>
</file>

<file path=xl/sharedStrings.xml><?xml version="1.0" encoding="utf-8"?>
<sst xmlns="http://schemas.openxmlformats.org/spreadsheetml/2006/main" count="635" uniqueCount="277">
  <si>
    <t>S.v.p. alleen groene velden invullen</t>
  </si>
  <si>
    <t>Nr.</t>
  </si>
  <si>
    <t>Verrekenprijs per uur tussen 07:00 en 19:00 op Werkdagen</t>
  </si>
  <si>
    <t>Verrekenprijs per uur buiten naast genoemde tijden (=verrekenprijs 07:00 - 19:00 + 25%)</t>
  </si>
  <si>
    <t>Waarde Staat van verrekenprijzen Manuurtarieven</t>
  </si>
  <si>
    <t>Uurloon</t>
  </si>
  <si>
    <t>Aantal uur fictief</t>
  </si>
  <si>
    <t>Medewerker Bouwkundig algemeen</t>
  </si>
  <si>
    <t>Medewerker Schilderswerk</t>
  </si>
  <si>
    <t>Medewerker Stucadoorswerk</t>
  </si>
  <si>
    <t>Monteur Dakdekkerswerk</t>
  </si>
  <si>
    <t>Monteur Loodgieterswerk</t>
  </si>
  <si>
    <t>Medewerker Grond- en Stratenmakerswerk</t>
  </si>
  <si>
    <t>Medewerker Hovenierswerk</t>
  </si>
  <si>
    <t>Medewerker Specialistisch Reinigen</t>
  </si>
  <si>
    <t>Medewerker Plaagdieren bestrijding</t>
  </si>
  <si>
    <t>Medewerker Glasbewassing</t>
  </si>
  <si>
    <t>Monteur Elektro</t>
  </si>
  <si>
    <t>Monteur specialistisch Elektro</t>
  </si>
  <si>
    <t>Installatieverantwoordelijke</t>
  </si>
  <si>
    <t>Monteur Klimaat</t>
  </si>
  <si>
    <t>Monteur specialistisch Klimaat</t>
  </si>
  <si>
    <t>Monteur specialistisch Transport</t>
  </si>
  <si>
    <t>Monteur Valveiligheidsvoorzieningen</t>
  </si>
  <si>
    <t>Spoelen ongebruikte tappunten</t>
  </si>
  <si>
    <t>Uitvoeren/actualiseren conditiemeting (inventariseren/inspecteren) Inspecteur (IIV) Hobeon</t>
  </si>
  <si>
    <t>Opstellen vervangingsplanning Adviseur (IAV)</t>
  </si>
  <si>
    <t xml:space="preserve">Opstellen V&amp;G Dossier en plan  </t>
  </si>
  <si>
    <t>Uitvoeren NEN3140 Inspectie c.a.</t>
  </si>
  <si>
    <t>Inzet ontstoppingsdienst</t>
  </si>
  <si>
    <t>Totaal Waarde Staat van verrekenprijzen manuurtarieven:</t>
  </si>
  <si>
    <r>
      <t xml:space="preserve">Onder verrekenprijs wordt o.a. verstaan: het uurtarief inclusief alle directe en indirecte kosten zoals omschreven in bepaling 00.02.35-91. Dit is </t>
    </r>
    <r>
      <rPr>
        <b/>
        <sz val="9"/>
        <color theme="1"/>
        <rFont val="Verdana"/>
        <family val="2"/>
      </rPr>
      <t>exclusief</t>
    </r>
    <r>
      <rPr>
        <sz val="11"/>
        <color theme="1"/>
        <rFont val="Aptos Narrow"/>
        <family val="2"/>
        <scheme val="minor"/>
      </rPr>
      <t xml:space="preserve">  verschuldigde omzetbelasting.</t>
    </r>
  </si>
  <si>
    <t>Discipline</t>
  </si>
  <si>
    <t>Specialistisch</t>
  </si>
  <si>
    <t>E/M</t>
  </si>
  <si>
    <t>Eenheid</t>
  </si>
  <si>
    <t>1 eenheid</t>
  </si>
  <si>
    <t>Categorie 1
1-2500
[m2 BVO]</t>
  </si>
  <si>
    <t>Categorie 2
2500-15000
[m2 BVO]</t>
  </si>
  <si>
    <t>Categorie 3
&gt;15000
[m2 BVO]</t>
  </si>
  <si>
    <t>Fictief Aantal</t>
  </si>
  <si>
    <t>Jaarprijs preventief onderhoud conform bestek per eenheid voor gebruikte vloeroppervlak Utiliteiten</t>
  </si>
  <si>
    <t>Brandklep</t>
  </si>
  <si>
    <t>Ladders en klimijzers binnen</t>
  </si>
  <si>
    <t>32.43.19-a</t>
  </si>
  <si>
    <t>Bi</t>
  </si>
  <si>
    <t xml:space="preserve">- </t>
  </si>
  <si>
    <t>M</t>
  </si>
  <si>
    <t>st</t>
  </si>
  <si>
    <t>Ladders en klimijzers buiten</t>
  </si>
  <si>
    <t>Be</t>
  </si>
  <si>
    <t>Valbeveiligingen</t>
  </si>
  <si>
    <t>39.29.19-a</t>
  </si>
  <si>
    <t>-</t>
  </si>
  <si>
    <t>Liftinstallatie</t>
  </si>
  <si>
    <t>80.31.19-a</t>
  </si>
  <si>
    <t>T</t>
  </si>
  <si>
    <t>kg</t>
  </si>
  <si>
    <t>30.80.19-a</t>
  </si>
  <si>
    <t>E</t>
  </si>
  <si>
    <t>m2</t>
  </si>
  <si>
    <t>Rolluiken</t>
  </si>
  <si>
    <t>30.63.19-a</t>
  </si>
  <si>
    <t>60.51.09-a</t>
  </si>
  <si>
    <t>K</t>
  </si>
  <si>
    <t>kW</t>
  </si>
  <si>
    <t>60.51.09-b</t>
  </si>
  <si>
    <t>60.51.09-c</t>
  </si>
  <si>
    <t>60.51.09-d</t>
  </si>
  <si>
    <t>60.51.31-a</t>
  </si>
  <si>
    <t>60.51.32-a</t>
  </si>
  <si>
    <t>Warmteopwekeenheid lokaal</t>
  </si>
  <si>
    <t>60.52.12-a</t>
  </si>
  <si>
    <t>60.52.31-a</t>
  </si>
  <si>
    <t>60.52.31-b</t>
  </si>
  <si>
    <t>Reservoir drinkwater</t>
  </si>
  <si>
    <t>52.51.49-a</t>
  </si>
  <si>
    <t>m3</t>
  </si>
  <si>
    <t>Leidingn app+toebeh drinkwater</t>
  </si>
  <si>
    <t>52.31.19-a</t>
  </si>
  <si>
    <t>pm</t>
  </si>
  <si>
    <t>52.61.51-a</t>
  </si>
  <si>
    <t>52.61.14-a</t>
  </si>
  <si>
    <t>52.61.21-a</t>
  </si>
  <si>
    <t>Drukverhogingsinstallatie</t>
  </si>
  <si>
    <t>52.40.20-a</t>
  </si>
  <si>
    <t>BAR</t>
  </si>
  <si>
    <t>Buffervaten</t>
  </si>
  <si>
    <t>62.60.19-b</t>
  </si>
  <si>
    <t>liter</t>
  </si>
  <si>
    <t>Boiler gas</t>
  </si>
  <si>
    <t>52.51.20-a</t>
  </si>
  <si>
    <t>Boiler gas (gasgeiser)</t>
  </si>
  <si>
    <t>52.52.20-a</t>
  </si>
  <si>
    <t>Boiler ind.gestookt(achter cv)</t>
  </si>
  <si>
    <t>52.51.39-a</t>
  </si>
  <si>
    <t>Boiler electrisch</t>
  </si>
  <si>
    <t>52.51.19-a</t>
  </si>
  <si>
    <t>Koudeopwekeenheid lokaal</t>
  </si>
  <si>
    <t>62.42.19-a</t>
  </si>
  <si>
    <t>62.41.11-a</t>
  </si>
  <si>
    <t>62.41.22-a</t>
  </si>
  <si>
    <t>62.41.12-a</t>
  </si>
  <si>
    <t>Warmte koude opslagsysteem</t>
  </si>
  <si>
    <t xml:space="preserve"> --</t>
  </si>
  <si>
    <t>Luchtverwarmer ind. Gestookt</t>
  </si>
  <si>
    <t>60.42.11-a</t>
  </si>
  <si>
    <t>61.41.10-a</t>
  </si>
  <si>
    <t>m3/s</t>
  </si>
  <si>
    <t>61.41.21-a</t>
  </si>
  <si>
    <t>61.41.31-a</t>
  </si>
  <si>
    <t>61.41.32-a</t>
  </si>
  <si>
    <t>61.41.33-a</t>
  </si>
  <si>
    <t>61.41.33-b</t>
  </si>
  <si>
    <t>61.41.41-a</t>
  </si>
  <si>
    <t>61.41.41-b</t>
  </si>
  <si>
    <t>61.41.41-c</t>
  </si>
  <si>
    <t>61.41.51-a</t>
  </si>
  <si>
    <t>61.41.51-b</t>
  </si>
  <si>
    <t>61.60.12-a</t>
  </si>
  <si>
    <t>61.60.31-a</t>
  </si>
  <si>
    <t>Noodverlichtingsunit+bekabel.</t>
  </si>
  <si>
    <t>70.35.19-b</t>
  </si>
  <si>
    <t>groep</t>
  </si>
  <si>
    <t>70.81.91-b</t>
  </si>
  <si>
    <t>Bliksembeveiligingsinstallatie</t>
  </si>
  <si>
    <t>70.88.91-a</t>
  </si>
  <si>
    <t>st-val</t>
  </si>
  <si>
    <t>Laagspanningsinstallatie</t>
  </si>
  <si>
    <t>Noodverlichtingsarmatuur</t>
  </si>
  <si>
    <t>70.81.91-a</t>
  </si>
  <si>
    <t>Lokale brandblustoestellen</t>
  </si>
  <si>
    <t>54.40.11-a</t>
  </si>
  <si>
    <t>54.40.30-a</t>
  </si>
  <si>
    <t>Droge brandblusleiding</t>
  </si>
  <si>
    <t>54.31.09-a</t>
  </si>
  <si>
    <t>m1</t>
  </si>
  <si>
    <t>Toegangscontrole</t>
  </si>
  <si>
    <t>75.19.91-a</t>
  </si>
  <si>
    <t>kaarten</t>
  </si>
  <si>
    <t>Slagb,verk.licht &amp; roadbarrier</t>
  </si>
  <si>
    <t>17.34.09-a</t>
  </si>
  <si>
    <t>17.34.19-a</t>
  </si>
  <si>
    <t>17.42.09-a</t>
  </si>
  <si>
    <t>Vouw/speed/schuif/rol/overhead</t>
  </si>
  <si>
    <t>30.62.19-a</t>
  </si>
  <si>
    <t>30.80.09-a</t>
  </si>
  <si>
    <t>Terr.leid.brandkraan/-hydrant</t>
  </si>
  <si>
    <t>54.40.29-a</t>
  </si>
  <si>
    <t>54.40.11-b</t>
  </si>
  <si>
    <t>54.40.29-b</t>
  </si>
  <si>
    <t>*</t>
  </si>
  <si>
    <r>
      <t xml:space="preserve">Let op calculatieformulier (bijlage 3) voor de prijsvorming:
Voor deze staat van verrekenprijzen elementtarieven is het calculatieformulier </t>
    </r>
    <r>
      <rPr>
        <b/>
        <sz val="9"/>
        <color theme="1"/>
        <rFont val="Verdana"/>
        <family val="2"/>
      </rPr>
      <t xml:space="preserve">niet </t>
    </r>
    <r>
      <rPr>
        <sz val="11"/>
        <color theme="1"/>
        <rFont val="Aptos Narrow"/>
        <family val="2"/>
        <scheme val="minor"/>
      </rPr>
      <t xml:space="preserve">van toepassing en derhalve zijn ook de opslagen </t>
    </r>
    <r>
      <rPr>
        <b/>
        <sz val="9"/>
        <color theme="1"/>
        <rFont val="Verdana"/>
        <family val="2"/>
      </rPr>
      <t>niet</t>
    </r>
    <r>
      <rPr>
        <sz val="11"/>
        <color theme="1"/>
        <rFont val="Aptos Narrow"/>
        <family val="2"/>
        <scheme val="minor"/>
      </rPr>
      <t xml:space="preserve"> van toepassing.</t>
    </r>
  </si>
  <si>
    <r>
      <t xml:space="preserve">Prijs is </t>
    </r>
    <r>
      <rPr>
        <b/>
        <sz val="11"/>
        <color theme="1"/>
        <rFont val="Aptos Narrow"/>
        <family val="2"/>
        <scheme val="minor"/>
      </rPr>
      <t xml:space="preserve">niet </t>
    </r>
    <r>
      <rPr>
        <sz val="11"/>
        <color theme="1"/>
        <rFont val="Aptos Narrow"/>
        <family val="2"/>
        <scheme val="minor"/>
      </rPr>
      <t>gebasseerd op gebruikte vloeroppervlakte, maar op hetgeen wat geïnspecteerd dient te worden.</t>
    </r>
  </si>
  <si>
    <t>EKTB</t>
  </si>
  <si>
    <t>Inventarisatie van een utiliteit op basis huidige BOEI attributen*</t>
  </si>
  <si>
    <t xml:space="preserve">Berekening Inschrijvingssom </t>
  </si>
  <si>
    <t>Onderdelen:</t>
  </si>
  <si>
    <t>Waarde Staat van Verrekenprijzen</t>
  </si>
  <si>
    <t>Weging</t>
  </si>
  <si>
    <t>Berekening inschrijvingssom</t>
  </si>
  <si>
    <t>Tabblad 2</t>
  </si>
  <si>
    <t>Tabblad 3</t>
  </si>
  <si>
    <t>Manuurtarieven</t>
  </si>
  <si>
    <t>Inschrijvingssom t.b.v. Inschrijvingsbiljet:</t>
  </si>
  <si>
    <t>Ondertekening</t>
  </si>
  <si>
    <t>Inschrijver:</t>
  </si>
  <si>
    <t>Na(a)m(en), vertegenwoordigingsbevoegde, ondertekenaar(s):</t>
  </si>
  <si>
    <t>Perceel:</t>
  </si>
  <si>
    <t>Datum:</t>
  </si>
  <si>
    <t>Handtekening:</t>
  </si>
  <si>
    <t>versie mei 2025</t>
  </si>
  <si>
    <t>Operationeel overleg</t>
  </si>
  <si>
    <t>Tabblad 4</t>
  </si>
  <si>
    <t>Prijs per eenheid Utiliteit</t>
  </si>
  <si>
    <t>Prijs per eenheid Woning</t>
  </si>
  <si>
    <t>Omschrijving</t>
  </si>
  <si>
    <t>Algemeen</t>
  </si>
  <si>
    <t>Periodieke beoordeling conform NEN8025</t>
  </si>
  <si>
    <t>woning / boerderij</t>
  </si>
  <si>
    <t>nvt</t>
  </si>
  <si>
    <t xml:space="preserve">(Schuif-, Rol) Deuren buiten
</t>
  </si>
  <si>
    <t>stuk</t>
  </si>
  <si>
    <t xml:space="preserve">Schoorsteen/ventilatiekanaal
</t>
  </si>
  <si>
    <t>26.40.19-a</t>
  </si>
  <si>
    <t xml:space="preserve">Leidingn, app. + toebeh drinkwater 
</t>
  </si>
  <si>
    <t>Zie 1*</t>
  </si>
  <si>
    <t>Beveiliging drinkwater</t>
  </si>
  <si>
    <t>Boiler elektrisch</t>
  </si>
  <si>
    <t xml:space="preserve">Leidingn, app. + toebeh gas
</t>
  </si>
  <si>
    <t>52.39.09-a</t>
  </si>
  <si>
    <t>woning</t>
  </si>
  <si>
    <t>Verdeelinrichting / elektrische installatie</t>
  </si>
  <si>
    <t>75.52.10-a</t>
  </si>
  <si>
    <t xml:space="preserve">Bliksembeveiligingsinstallatie
</t>
  </si>
  <si>
    <t>75.52.92-a</t>
  </si>
  <si>
    <t>stuk / melder</t>
  </si>
  <si>
    <t>Bijwonen Operationeel Overleg 2*</t>
  </si>
  <si>
    <t>00.02.27-91</t>
  </si>
  <si>
    <t>Totaal Waarde Staat van verrekenprijzen Elementtarieven:</t>
  </si>
  <si>
    <t>Inventarisatie op basis BOEI attributen</t>
  </si>
  <si>
    <t>wegingsfactor:</t>
  </si>
  <si>
    <t>verslag</t>
  </si>
  <si>
    <t>object</t>
  </si>
  <si>
    <t>Luchtbehandelingskasten (LBKs) ventilator</t>
  </si>
  <si>
    <t>Luchtbehandelingskasten (LBKs) algemeen</t>
  </si>
  <si>
    <t>Luchtbehandelingskasten (LBKs) verwarmingselement</t>
  </si>
  <si>
    <t>Luchtbehandelingskasten (LBKs) koelelement</t>
  </si>
  <si>
    <t>Luchtbehandelingskasten (LBKs) warmteterugwinelement</t>
  </si>
  <si>
    <t>Luchtbehandelingskasten (LBKs) stoombevochtiger</t>
  </si>
  <si>
    <t>Luchtbehandelingskasten (LBKs) pakket/matten bevochtiger</t>
  </si>
  <si>
    <t>Luchtbehandelingskasten (LBKs) ultrasoon bevochtiger</t>
  </si>
  <si>
    <t>Luchtbehandelingskasten (LBKs) filter</t>
  </si>
  <si>
    <t>Luchtbehandelingskasten (LBKs) filter speciaal</t>
  </si>
  <si>
    <t>Luchtbehandelingskasten (LBKs) kleppenregister</t>
  </si>
  <si>
    <t>Beveilig drinkw (bv keerklep) mengkraan</t>
  </si>
  <si>
    <t>Beveilig drinkw (bv keerklep) terugslagklep</t>
  </si>
  <si>
    <t>Leidingn app+toebeh drinkwater tapwaterfilter</t>
  </si>
  <si>
    <t>Bouwdeel
nummer</t>
  </si>
  <si>
    <t>Bouwdeelomschrijving</t>
  </si>
  <si>
    <t>Bouwdeel</t>
  </si>
  <si>
    <t>Coördinatie en begeleiding</t>
  </si>
  <si>
    <t>Verrekenprijzen (Prijspeil 1-1-2026)</t>
  </si>
  <si>
    <t>Testen NSA (maandelijks) OP-taak</t>
  </si>
  <si>
    <t>Spoelen (wekelijks per tabpunt) OP-taak</t>
  </si>
  <si>
    <t>Warmteopwekeenheid (GASGESTOOKTE KETEL, &gt;20 KW &lt; 100 KW)</t>
  </si>
  <si>
    <t>Warmteopwekeenheid (GASGESTOOKTE KETEL, &gt;100 KW)</t>
  </si>
  <si>
    <t>Warmteopwekeenheid (OLIEGESTOOKTE KETEL, &gt;20 KW &lt; 100 KW)</t>
  </si>
  <si>
    <t>Warmteopwekeenheid (OLIEGESTOOKTE KETEL, &gt;100 KW)</t>
  </si>
  <si>
    <t>Warmteopwekeenheid (VENTILATOR, GASBRANDER)</t>
  </si>
  <si>
    <t>Warmteopwekeenheid (VENTILATOR, OLIEBRANDER)</t>
  </si>
  <si>
    <t>Warmteopwekeenheid lokaal (GEVELKACHEL)</t>
  </si>
  <si>
    <t>Warmteopwekeenheid lokaal (LUCHTVERHITTER, GASGESTOOKT)</t>
  </si>
  <si>
    <t>Warmteopwekeenheid lokaal (LUCHTVERHITTER, OLIEGESTOOKT)</t>
  </si>
  <si>
    <t>Deuren elektrisch</t>
  </si>
  <si>
    <t>Koudeopwekeenheid Centraal (WATERGEKOELDE COMPRESSIEKOELMACHINE)</t>
  </si>
  <si>
    <t>Koudeopwekeenheid Centraal (LUCHTGEKOELDE COMPRESSIEKOELMACHINE)</t>
  </si>
  <si>
    <t>Koudeopwekeenheid Centraal (CONDENSORUNIT, LUCHTGEKOELD)</t>
  </si>
  <si>
    <t xml:space="preserve">Reis, voorrij en parkeerkosten voor storingen incl reistijd en km vergoeding </t>
  </si>
  <si>
    <r>
      <t xml:space="preserve">Ondergetekende verklaart, dat voor alle werkzaamheden, leveringen en diensten die overeenkomstig de </t>
    </r>
    <r>
      <rPr>
        <b/>
        <sz val="11"/>
        <color theme="1"/>
        <rFont val="Aptos Narrow"/>
        <family val="2"/>
        <scheme val="minor"/>
      </rPr>
      <t>O</t>
    </r>
    <r>
      <rPr>
        <b/>
        <sz val="9"/>
        <color theme="1"/>
        <rFont val="Verdana"/>
        <family val="2"/>
      </rPr>
      <t>vereenkomst Integraal Onderhoud Divers Vastgoed Utiliteit</t>
    </r>
    <r>
      <rPr>
        <sz val="11"/>
        <color theme="1"/>
        <rFont val="Aptos Narrow"/>
        <family val="2"/>
        <scheme val="minor"/>
      </rPr>
      <t xml:space="preserve"> voor verrekening in aanmerking komen, de bovenstaande </t>
    </r>
    <r>
      <rPr>
        <u/>
        <sz val="9"/>
        <color theme="1"/>
        <rFont val="Verdana"/>
        <family val="2"/>
      </rPr>
      <t>vaste</t>
    </r>
    <r>
      <rPr>
        <sz val="11"/>
        <color theme="1"/>
        <rFont val="Aptos Narrow"/>
        <family val="2"/>
        <scheme val="minor"/>
      </rPr>
      <t xml:space="preserve"> tarieven (exclusief BTW)</t>
    </r>
    <r>
      <rPr>
        <sz val="10"/>
        <color theme="1"/>
        <rFont val="Arial"/>
        <family val="2"/>
      </rPr>
      <t xml:space="preserve"> </t>
    </r>
    <r>
      <rPr>
        <sz val="11"/>
        <color theme="1"/>
        <rFont val="Aptos Narrow"/>
        <family val="2"/>
        <scheme val="minor"/>
      </rPr>
      <t>gelden.</t>
    </r>
  </si>
  <si>
    <r>
      <t xml:space="preserve">Ondergetekende verklaart, dat voor alle werkzaamheden, leveringen en diensten die overeenkomstig de </t>
    </r>
    <r>
      <rPr>
        <b/>
        <sz val="11"/>
        <color theme="1"/>
        <rFont val="Aptos Narrow"/>
        <family val="2"/>
        <scheme val="minor"/>
      </rPr>
      <t>O</t>
    </r>
    <r>
      <rPr>
        <b/>
        <sz val="9"/>
        <color theme="1"/>
        <rFont val="Verdana"/>
        <family val="2"/>
      </rPr>
      <t>vereenkomst Integraal Onderhoud Divers Vastgoed aan Verhuurwoningen, Pachtboerderijen en Plukze-woningen</t>
    </r>
    <r>
      <rPr>
        <sz val="11"/>
        <color theme="1"/>
        <rFont val="Aptos Narrow"/>
        <family val="2"/>
        <scheme val="minor"/>
      </rPr>
      <t xml:space="preserve"> voor verrekening in aanmerking komen, de bovenstaande </t>
    </r>
    <r>
      <rPr>
        <u/>
        <sz val="9"/>
        <color theme="1"/>
        <rFont val="Verdana"/>
        <family val="2"/>
      </rPr>
      <t>vaste</t>
    </r>
    <r>
      <rPr>
        <sz val="11"/>
        <color theme="1"/>
        <rFont val="Aptos Narrow"/>
        <family val="2"/>
        <scheme val="minor"/>
      </rPr>
      <t xml:space="preserve"> tarieven (exclusief BTW)</t>
    </r>
    <r>
      <rPr>
        <sz val="10"/>
        <color theme="1"/>
        <rFont val="Arial"/>
        <family val="2"/>
      </rPr>
      <t xml:space="preserve"> </t>
    </r>
    <r>
      <rPr>
        <sz val="11"/>
        <color theme="1"/>
        <rFont val="Aptos Narrow"/>
        <family val="2"/>
        <scheme val="minor"/>
      </rPr>
      <t>gelden.</t>
    </r>
  </si>
  <si>
    <t>Overeenkomst Integraal Onderhoud Divers Vastgoed Utiliteit</t>
  </si>
  <si>
    <r>
      <rPr>
        <b/>
        <sz val="11"/>
        <color theme="1"/>
        <rFont val="Aptos Narrow"/>
        <family val="2"/>
        <scheme val="minor"/>
      </rPr>
      <t>Percelen:</t>
    </r>
    <r>
      <rPr>
        <sz val="11"/>
        <color theme="1"/>
        <rFont val="Aptos Narrow"/>
        <family val="2"/>
        <scheme val="minor"/>
      </rPr>
      <t xml:space="preserve"> </t>
    </r>
  </si>
  <si>
    <t>OIB.26.101 Noord</t>
  </si>
  <si>
    <t>OIB.26.102 Zuid</t>
  </si>
  <si>
    <t>OIB.26.103 Noord</t>
  </si>
  <si>
    <t>OIB.26.104 Zuid</t>
  </si>
  <si>
    <t>Stabu</t>
  </si>
  <si>
    <t>S.V.P. alleen de groene velden invullen</t>
  </si>
  <si>
    <t>S.V.P. alleen groene velden invullen</t>
  </si>
  <si>
    <t>1* Is voor de verhuurwoningen onderdeel van periodiek beoordeling NEN8025
2* Vast bedrag t.b.v. bijwonen 1 opertioneel overleg, geen uurtarief.</t>
  </si>
  <si>
    <t>Post in overeenkomst</t>
  </si>
  <si>
    <t>Berekening fictieve waarde</t>
  </si>
  <si>
    <t>Waarde Staat van verrekenprijzen elementtarieven</t>
  </si>
  <si>
    <t>Conditiemeting en vervangingsplanning</t>
  </si>
  <si>
    <t>Brandmeldinstallatie, controle op aanwezigheid</t>
  </si>
  <si>
    <t>Transitievergoeding</t>
  </si>
  <si>
    <t>SBL Prijs per eenheid</t>
  </si>
  <si>
    <t>Waarde SBL</t>
  </si>
  <si>
    <t>Totale waarde SBL</t>
  </si>
  <si>
    <t>De waarden voor tabbladen 2-4 worden automatisch gegenereerd</t>
  </si>
  <si>
    <r>
      <t xml:space="preserve">Let op calculatieformulier (bijlage 3) voor de prijsvorming:
Voor deze staat van verrekenprijzen bouwdeeltarieven is het calculatieformulier </t>
    </r>
    <r>
      <rPr>
        <b/>
        <sz val="9"/>
        <color theme="1"/>
        <rFont val="Verdana"/>
        <family val="2"/>
      </rPr>
      <t xml:space="preserve">niet </t>
    </r>
    <r>
      <rPr>
        <sz val="11"/>
        <color theme="1"/>
        <rFont val="Aptos Narrow"/>
        <family val="2"/>
        <scheme val="minor"/>
      </rPr>
      <t xml:space="preserve">van toepassing en derhalve zijn ook de opslagen </t>
    </r>
    <r>
      <rPr>
        <b/>
        <sz val="9"/>
        <color theme="1"/>
        <rFont val="Verdana"/>
        <family val="2"/>
      </rPr>
      <t>niet</t>
    </r>
    <r>
      <rPr>
        <sz val="11"/>
        <color theme="1"/>
        <rFont val="Aptos Narrow"/>
        <family val="2"/>
        <scheme val="minor"/>
      </rPr>
      <t xml:space="preserve"> van toepassing.
Indien het af te prijzen bedrag voor de activiteit niet in deze lijst staat, dient een offerte conform bijlage 03 en 03a ingediend te worden. Hierdoor zijn de opslagen </t>
    </r>
    <r>
      <rPr>
        <b/>
        <sz val="11"/>
        <color theme="1"/>
        <rFont val="Aptos Narrow"/>
        <family val="2"/>
        <scheme val="minor"/>
      </rPr>
      <t>wel</t>
    </r>
    <r>
      <rPr>
        <sz val="11"/>
        <color theme="1"/>
        <rFont val="Aptos Narrow"/>
        <family val="2"/>
        <scheme val="minor"/>
      </rPr>
      <t xml:space="preserve"> van toepassing.</t>
    </r>
  </si>
  <si>
    <r>
      <t xml:space="preserve">Let op calculatieformulier (bijlage 3) voor de prijsvorming:
Bij storingen: Op deze staat van verrekenprijzen manuurtarieven is het calculatieformulier en derhalve de opslag van 6% </t>
    </r>
    <r>
      <rPr>
        <b/>
        <sz val="9"/>
        <color theme="1"/>
        <rFont val="Verdana"/>
        <family val="2"/>
      </rPr>
      <t>niet</t>
    </r>
    <r>
      <rPr>
        <sz val="11"/>
        <color theme="1"/>
        <rFont val="Aptos Narrow"/>
        <family val="2"/>
        <scheme val="minor"/>
      </rPr>
      <t xml:space="preserve"> van toepassing.
Bij overige BKW:  Op deze verrekenstaat van manuurtarieven is het calculatieformulier en derhalve de opslag van 6% </t>
    </r>
    <r>
      <rPr>
        <b/>
        <sz val="9"/>
        <color theme="1"/>
        <rFont val="Verdana"/>
        <family val="2"/>
      </rPr>
      <t>wel</t>
    </r>
    <r>
      <rPr>
        <sz val="11"/>
        <color theme="1"/>
        <rFont val="Aptos Narrow"/>
        <family val="2"/>
        <scheme val="minor"/>
      </rPr>
      <t xml:space="preserve"> van toepassing. </t>
    </r>
  </si>
  <si>
    <t>Tabblad 1</t>
  </si>
  <si>
    <t>Bijlage 02 Staat van verrekenprijzen</t>
  </si>
  <si>
    <t>Omvang eenheid</t>
  </si>
  <si>
    <t>Dimensie</t>
  </si>
  <si>
    <t>m3/uur</t>
  </si>
  <si>
    <t>Gewogen 
prijs per eenheid</t>
  </si>
  <si>
    <t xml:space="preserve">Verrekenprijs per eenheid plukze-woning
</t>
  </si>
  <si>
    <t xml:space="preserve">Verrekenprijs per eenheid pacht boerderij
</t>
  </si>
  <si>
    <t>Verrekenprijs per eenheid verhuur woning</t>
  </si>
  <si>
    <t>4*G</t>
  </si>
  <si>
    <t>2*F+4*G+1*H</t>
  </si>
  <si>
    <t>2*F+1*H</t>
  </si>
  <si>
    <t>4*G+1*H</t>
  </si>
  <si>
    <t>1*H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</si>
</sst>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5" formatCode="&quot;€&quot;\ #,##0;&quot;€&quot;\ \-#,##0"/>
    <numFmt numFmtId="44" formatCode="_ &quot;€&quot;\ * #,##0.00_ ;_ &quot;€&quot;\ * \-#,##0.00_ ;_ &quot;€&quot;\ * &quot;-&quot;??_ ;_ @_ "/>
    <numFmt numFmtId="43" formatCode="_ * #,##0.00_ ;_ * \-#,##0.00_ ;_ * &quot;-&quot;??_ ;_ @_ "/>
    <numFmt numFmtId="164" formatCode="&quot;€&quot;\ #,##0.00"/>
    <numFmt numFmtId="165" formatCode="_ &quot;€&quot;\ * #,##0_ ;_ &quot;€&quot;\ * \-#,##0_ ;_ &quot;€&quot;\ * &quot;-&quot;??_ ;_ @_ "/>
  </numFmts>
  <fonts count="26" x14ac:knownFonts="1">
    <font>
      <sz val="11"/>
      <color theme="1"/>
      <name val="Aptos Narrow"/>
      <family val="2"/>
      <scheme val="minor"/>
    </font>
    <font>
      <sz val="11"/>
      <color theme="1"/>
      <name val="Aptos Narrow"/>
      <family val="2"/>
      <scheme val="minor"/>
    </font>
    <font>
      <b/>
      <sz val="9"/>
      <color theme="1"/>
      <name val="Verdana"/>
      <family val="2"/>
    </font>
    <font>
      <sz val="9"/>
      <name val="Verdana"/>
      <family val="2"/>
    </font>
    <font>
      <b/>
      <sz val="9"/>
      <name val="Verdana"/>
      <family val="2"/>
    </font>
    <font>
      <sz val="8"/>
      <name val="Verdana"/>
      <family val="2"/>
    </font>
    <font>
      <sz val="9"/>
      <color theme="1"/>
      <name val="Verdana"/>
      <family val="2"/>
    </font>
    <font>
      <sz val="8"/>
      <color theme="1"/>
      <name val="Verdana"/>
      <family val="2"/>
    </font>
    <font>
      <b/>
      <sz val="8"/>
      <color rgb="FFFF0000"/>
      <name val="Verdana"/>
      <family val="2"/>
    </font>
    <font>
      <sz val="8"/>
      <color rgb="FF00B050"/>
      <name val="Verdana"/>
      <family val="2"/>
    </font>
    <font>
      <u/>
      <sz val="9"/>
      <color theme="1"/>
      <name val="Verdana"/>
      <family val="2"/>
    </font>
    <font>
      <sz val="10"/>
      <color theme="1"/>
      <name val="Arial"/>
      <family val="2"/>
    </font>
    <font>
      <b/>
      <sz val="8.5"/>
      <name val="MS Sans Serif"/>
      <family val="2"/>
    </font>
    <font>
      <b/>
      <sz val="8"/>
      <name val="MS Sans Serif"/>
      <family val="2"/>
    </font>
    <font>
      <b/>
      <sz val="11"/>
      <color theme="1"/>
      <name val="Aptos Narrow"/>
      <family val="2"/>
      <scheme val="minor"/>
    </font>
    <font>
      <sz val="8.5"/>
      <name val="MS Sans Serif"/>
      <family val="2"/>
    </font>
    <font>
      <sz val="10"/>
      <name val="Arial"/>
      <family val="2"/>
    </font>
    <font>
      <b/>
      <sz val="9"/>
      <color rgb="FFFF0000"/>
      <name val="Verdana"/>
      <family val="2"/>
    </font>
    <font>
      <sz val="9"/>
      <color rgb="FFFF0000"/>
      <name val="Verdana"/>
      <family val="2"/>
    </font>
    <font>
      <sz val="8"/>
      <name val="Aptos Narrow"/>
      <family val="2"/>
      <scheme val="minor"/>
    </font>
    <font>
      <b/>
      <sz val="8"/>
      <color theme="1"/>
      <name val="Verdana"/>
      <family val="2"/>
    </font>
    <font>
      <sz val="9"/>
      <color rgb="FF00B050"/>
      <name val="Verdana"/>
      <family val="2"/>
    </font>
    <font>
      <sz val="10"/>
      <color rgb="FF006100"/>
      <name val="Aptos Narrow"/>
      <family val="2"/>
      <scheme val="minor"/>
    </font>
    <font>
      <b/>
      <sz val="22"/>
      <color theme="1"/>
      <name val="Verdana"/>
      <family val="2"/>
    </font>
    <font>
      <sz val="6.5"/>
      <color theme="1"/>
      <name val="Aptos Narrow"/>
      <family val="2"/>
      <scheme val="minor"/>
    </font>
    <font>
      <b/>
      <sz val="11"/>
      <color rgb="FFFF0000"/>
      <name val="Aptos Narrow"/>
      <family val="2"/>
      <scheme val="minor"/>
    </font>
  </fonts>
  <fills count="8">
    <fill>
      <patternFill patternType="none"/>
    </fill>
    <fill>
      <patternFill patternType="gray125"/>
    </fill>
    <fill>
      <patternFill patternType="solid">
        <fgColor theme="6" tint="0.39997558519241921"/>
        <bgColor indexed="64"/>
      </patternFill>
    </fill>
    <fill>
      <patternFill patternType="solid">
        <fgColor rgb="FFFFFF00"/>
        <bgColor indexed="64"/>
      </patternFill>
    </fill>
    <fill>
      <patternFill patternType="solid">
        <fgColor theme="0" tint="-0.34998626667073579"/>
        <bgColor indexed="64"/>
      </patternFill>
    </fill>
    <fill>
      <patternFill patternType="solid">
        <fgColor theme="6" tint="0.59999389629810485"/>
        <bgColor indexed="64"/>
      </patternFill>
    </fill>
    <fill>
      <patternFill patternType="solid">
        <fgColor rgb="FFC6EFCE"/>
      </patternFill>
    </fill>
    <fill>
      <patternFill patternType="solid">
        <fgColor rgb="FF92D050"/>
        <bgColor indexed="64"/>
      </patternFill>
    </fill>
  </fills>
  <borders count="54">
    <border>
      <left/>
      <right/>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auto="1"/>
      </top>
      <bottom style="medium">
        <color auto="1"/>
      </bottom>
      <diagonal/>
    </border>
    <border>
      <left/>
      <right style="medium">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auto="1"/>
      </left>
      <right/>
      <top style="thin">
        <color auto="1"/>
      </top>
      <bottom style="thin">
        <color auto="1"/>
      </bottom>
      <diagonal/>
    </border>
    <border>
      <left/>
      <right/>
      <top style="thin">
        <color indexed="64"/>
      </top>
      <bottom style="thin">
        <color indexed="64"/>
      </bottom>
      <diagonal/>
    </border>
    <border>
      <left/>
      <right style="medium">
        <color auto="1"/>
      </right>
      <top style="thin">
        <color auto="1"/>
      </top>
      <bottom style="thin">
        <color auto="1"/>
      </bottom>
      <diagonal/>
    </border>
    <border>
      <left/>
      <right style="thin">
        <color indexed="64"/>
      </right>
      <top style="thin">
        <color indexed="64"/>
      </top>
      <bottom style="thin">
        <color indexed="64"/>
      </bottom>
      <diagonal/>
    </border>
    <border>
      <left style="medium">
        <color auto="1"/>
      </left>
      <right/>
      <top style="thin">
        <color auto="1"/>
      </top>
      <bottom style="medium">
        <color auto="1"/>
      </bottom>
      <diagonal/>
    </border>
    <border>
      <left/>
      <right style="medium">
        <color auto="1"/>
      </right>
      <top style="thin">
        <color auto="1"/>
      </top>
      <bottom style="medium">
        <color auto="1"/>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right/>
      <top style="thin">
        <color indexed="64"/>
      </top>
      <bottom/>
      <diagonal/>
    </border>
    <border>
      <left style="medium">
        <color auto="1"/>
      </left>
      <right/>
      <top/>
      <bottom style="thin">
        <color auto="1"/>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s>
  <cellStyleXfs count="6">
    <xf numFmtId="0" fontId="0" fillId="0" borderId="0"/>
    <xf numFmtId="44" fontId="1" fillId="0" borderId="0" applyFont="0" applyFill="0" applyBorder="0" applyAlignment="0" applyProtection="0"/>
    <xf numFmtId="43" fontId="1" fillId="0" borderId="0" applyFont="0" applyFill="0" applyBorder="0" applyAlignment="0" applyProtection="0"/>
    <xf numFmtId="0" fontId="16" fillId="0" borderId="0"/>
    <xf numFmtId="9" fontId="1" fillId="0" borderId="0" applyFont="0" applyFill="0" applyBorder="0" applyAlignment="0" applyProtection="0"/>
    <xf numFmtId="0" fontId="22" fillId="6" borderId="0" applyNumberFormat="0" applyBorder="0" applyAlignment="0" applyProtection="0"/>
  </cellStyleXfs>
  <cellXfs count="252">
    <xf numFmtId="0" fontId="0" fillId="0" borderId="0" xfId="0"/>
    <xf numFmtId="44" fontId="5" fillId="2" borderId="13" xfId="1" applyFont="1" applyFill="1" applyBorder="1" applyAlignment="1" applyProtection="1">
      <alignment vertical="center"/>
      <protection locked="0"/>
    </xf>
    <xf numFmtId="0" fontId="0" fillId="0" borderId="0" xfId="0" applyAlignment="1">
      <alignment horizontal="center"/>
    </xf>
    <xf numFmtId="164" fontId="0" fillId="0" borderId="0" xfId="0" applyNumberFormat="1"/>
    <xf numFmtId="0" fontId="0" fillId="0" borderId="0" xfId="0" applyAlignment="1">
      <alignment horizontal="left"/>
    </xf>
    <xf numFmtId="44" fontId="3" fillId="2" borderId="13" xfId="1" applyFont="1" applyFill="1" applyBorder="1" applyAlignment="1" applyProtection="1">
      <alignment vertical="center"/>
      <protection locked="0"/>
    </xf>
    <xf numFmtId="164" fontId="0" fillId="4" borderId="13" xfId="0" applyNumberFormat="1" applyFill="1" applyBorder="1" applyProtection="1">
      <protection locked="0"/>
    </xf>
    <xf numFmtId="164" fontId="0" fillId="4" borderId="14" xfId="0" applyNumberFormat="1" applyFill="1" applyBorder="1" applyProtection="1">
      <protection locked="0"/>
    </xf>
    <xf numFmtId="0" fontId="0" fillId="4" borderId="13" xfId="0" applyFill="1" applyBorder="1" applyAlignment="1" applyProtection="1">
      <alignment horizontal="center"/>
      <protection locked="0"/>
    </xf>
    <xf numFmtId="44" fontId="3" fillId="2" borderId="14" xfId="1" applyFont="1" applyFill="1" applyBorder="1" applyAlignment="1" applyProtection="1">
      <alignment vertical="center"/>
      <protection locked="0"/>
    </xf>
    <xf numFmtId="44" fontId="0" fillId="0" borderId="13" xfId="1" applyFont="1" applyBorder="1"/>
    <xf numFmtId="44" fontId="0" fillId="0" borderId="14" xfId="0" applyNumberFormat="1" applyBorder="1"/>
    <xf numFmtId="44" fontId="0" fillId="0" borderId="31" xfId="1" applyFont="1" applyBorder="1"/>
    <xf numFmtId="44" fontId="0" fillId="0" borderId="18" xfId="0" applyNumberFormat="1" applyBorder="1"/>
    <xf numFmtId="0" fontId="0" fillId="0" borderId="12" xfId="0" applyBorder="1" applyAlignment="1">
      <alignment horizontal="center"/>
    </xf>
    <xf numFmtId="44" fontId="0" fillId="0" borderId="11" xfId="1" applyFont="1" applyBorder="1"/>
    <xf numFmtId="44" fontId="0" fillId="0" borderId="41" xfId="0" applyNumberFormat="1" applyBorder="1"/>
    <xf numFmtId="0" fontId="15" fillId="0" borderId="31" xfId="0" quotePrefix="1" applyFont="1" applyBorder="1" applyAlignment="1">
      <alignment horizontal="center"/>
    </xf>
    <xf numFmtId="0" fontId="0" fillId="0" borderId="31" xfId="0" quotePrefix="1" applyBorder="1" applyAlignment="1">
      <alignment horizontal="center" vertical="center"/>
    </xf>
    <xf numFmtId="0" fontId="0" fillId="4" borderId="11" xfId="0" applyFill="1" applyBorder="1" applyProtection="1">
      <protection locked="0"/>
    </xf>
    <xf numFmtId="0" fontId="0" fillId="4" borderId="31" xfId="0" applyFill="1" applyBorder="1" applyAlignment="1" applyProtection="1">
      <alignment horizontal="center"/>
      <protection locked="0"/>
    </xf>
    <xf numFmtId="164" fontId="0" fillId="4" borderId="31" xfId="0" applyNumberFormat="1" applyFill="1" applyBorder="1" applyProtection="1">
      <protection locked="0"/>
    </xf>
    <xf numFmtId="164" fontId="0" fillId="4" borderId="18" xfId="0" applyNumberFormat="1" applyFill="1" applyBorder="1" applyProtection="1">
      <protection locked="0"/>
    </xf>
    <xf numFmtId="44" fontId="3" fillId="2" borderId="13" xfId="1" applyFont="1" applyFill="1" applyBorder="1" applyAlignment="1" applyProtection="1">
      <alignment horizontal="center" vertical="center"/>
      <protection locked="0"/>
    </xf>
    <xf numFmtId="165" fontId="3" fillId="0" borderId="13" xfId="1" applyNumberFormat="1" applyFont="1" applyFill="1" applyBorder="1" applyAlignment="1" applyProtection="1">
      <alignment horizontal="center" vertical="center"/>
    </xf>
    <xf numFmtId="5" fontId="3" fillId="0" borderId="14" xfId="1" applyNumberFormat="1" applyFont="1" applyFill="1" applyBorder="1" applyAlignment="1" applyProtection="1">
      <alignment horizontal="center" vertical="center"/>
    </xf>
    <xf numFmtId="5" fontId="3" fillId="0" borderId="13" xfId="1" applyNumberFormat="1" applyFont="1" applyFill="1" applyBorder="1" applyAlignment="1" applyProtection="1">
      <alignment horizontal="center" vertical="center"/>
    </xf>
    <xf numFmtId="0" fontId="0" fillId="0" borderId="0" xfId="0" applyBorder="1"/>
    <xf numFmtId="0" fontId="0" fillId="0" borderId="21" xfId="0" applyBorder="1"/>
    <xf numFmtId="0" fontId="0" fillId="0" borderId="10" xfId="0" applyBorder="1" applyAlignment="1">
      <alignment horizontal="center"/>
    </xf>
    <xf numFmtId="0" fontId="0" fillId="0" borderId="16" xfId="0" applyBorder="1" applyAlignment="1">
      <alignment horizontal="center"/>
    </xf>
    <xf numFmtId="0" fontId="0" fillId="0" borderId="16" xfId="0" applyBorder="1" applyAlignment="1">
      <alignment horizontal="left"/>
    </xf>
    <xf numFmtId="0" fontId="0" fillId="0" borderId="2" xfId="0" applyBorder="1" applyAlignment="1">
      <alignment horizontal="center"/>
    </xf>
    <xf numFmtId="44" fontId="0" fillId="0" borderId="3" xfId="1" applyFont="1" applyBorder="1"/>
    <xf numFmtId="44" fontId="0" fillId="0" borderId="6" xfId="0" applyNumberFormat="1" applyBorder="1"/>
    <xf numFmtId="44" fontId="3" fillId="2" borderId="3" xfId="1" applyFont="1" applyFill="1" applyBorder="1" applyAlignment="1" applyProtection="1">
      <alignment vertical="center"/>
      <protection locked="0"/>
    </xf>
    <xf numFmtId="44" fontId="3" fillId="2" borderId="6" xfId="1" applyFont="1" applyFill="1" applyBorder="1" applyAlignment="1" applyProtection="1">
      <alignment vertical="center"/>
      <protection locked="0"/>
    </xf>
    <xf numFmtId="44" fontId="3" fillId="2" borderId="15" xfId="1" applyFont="1" applyFill="1" applyBorder="1" applyAlignment="1" applyProtection="1">
      <alignment vertical="center"/>
      <protection locked="0"/>
    </xf>
    <xf numFmtId="0" fontId="15" fillId="0" borderId="10" xfId="0" quotePrefix="1" applyFont="1" applyBorder="1" applyAlignment="1">
      <alignment horizontal="center"/>
    </xf>
    <xf numFmtId="0" fontId="15" fillId="0" borderId="11" xfId="0" quotePrefix="1" applyFont="1" applyBorder="1" applyAlignment="1">
      <alignment horizontal="left"/>
    </xf>
    <xf numFmtId="0" fontId="15" fillId="0" borderId="11" xfId="0" quotePrefix="1" applyFont="1" applyBorder="1" applyAlignment="1">
      <alignment horizontal="center"/>
    </xf>
    <xf numFmtId="0" fontId="0" fillId="4" borderId="0" xfId="0" applyFill="1" applyBorder="1" applyAlignment="1" applyProtection="1">
      <alignment horizontal="center"/>
      <protection locked="0"/>
    </xf>
    <xf numFmtId="164" fontId="0" fillId="4" borderId="0" xfId="0" applyNumberFormat="1" applyFill="1" applyBorder="1" applyProtection="1">
      <protection locked="0"/>
    </xf>
    <xf numFmtId="0" fontId="0" fillId="4" borderId="19" xfId="0" applyFill="1" applyBorder="1" applyAlignment="1" applyProtection="1">
      <alignment horizontal="center"/>
      <protection locked="0"/>
    </xf>
    <xf numFmtId="44" fontId="17" fillId="3" borderId="47" xfId="2" applyNumberFormat="1" applyFont="1" applyFill="1" applyBorder="1" applyProtection="1"/>
    <xf numFmtId="0" fontId="15" fillId="0" borderId="31" xfId="0" quotePrefix="1" applyFont="1" applyFill="1" applyBorder="1" applyAlignment="1">
      <alignment horizontal="left"/>
    </xf>
    <xf numFmtId="0" fontId="0" fillId="0" borderId="1" xfId="0" applyBorder="1"/>
    <xf numFmtId="0" fontId="0" fillId="4" borderId="15" xfId="0" applyFill="1" applyBorder="1" applyAlignment="1" applyProtection="1">
      <alignment horizontal="center"/>
      <protection hidden="1"/>
    </xf>
    <xf numFmtId="164" fontId="0" fillId="4" borderId="15" xfId="0" applyNumberFormat="1" applyFill="1" applyBorder="1" applyProtection="1">
      <protection hidden="1"/>
    </xf>
    <xf numFmtId="164" fontId="0" fillId="4" borderId="48" xfId="0" applyNumberFormat="1" applyFill="1" applyBorder="1" applyProtection="1">
      <protection hidden="1"/>
    </xf>
    <xf numFmtId="0" fontId="15" fillId="0" borderId="44" xfId="0" quotePrefix="1" applyFont="1" applyBorder="1" applyAlignment="1" applyProtection="1">
      <alignment horizontal="center"/>
      <protection hidden="1"/>
    </xf>
    <xf numFmtId="0" fontId="15" fillId="0" borderId="15" xfId="0" applyFont="1" applyFill="1" applyBorder="1" applyProtection="1">
      <protection hidden="1"/>
    </xf>
    <xf numFmtId="0" fontId="0" fillId="0" borderId="15" xfId="0" applyFill="1" applyBorder="1" applyProtection="1">
      <protection hidden="1"/>
    </xf>
    <xf numFmtId="0" fontId="15" fillId="0" borderId="15" xfId="0" applyFont="1" applyFill="1" applyBorder="1" applyAlignment="1" applyProtection="1">
      <alignment horizontal="center"/>
      <protection hidden="1"/>
    </xf>
    <xf numFmtId="0" fontId="0" fillId="0" borderId="15" xfId="0" applyBorder="1" applyProtection="1">
      <protection hidden="1"/>
    </xf>
    <xf numFmtId="0" fontId="5" fillId="0" borderId="15" xfId="3" applyFont="1" applyFill="1" applyBorder="1" applyAlignment="1" applyProtection="1">
      <alignment horizontal="center" vertical="center"/>
      <protection hidden="1"/>
    </xf>
    <xf numFmtId="0" fontId="15" fillId="0" borderId="15" xfId="0" quotePrefix="1" applyFont="1" applyBorder="1" applyAlignment="1" applyProtection="1">
      <alignment horizontal="center"/>
      <protection hidden="1"/>
    </xf>
    <xf numFmtId="0" fontId="0" fillId="0" borderId="15" xfId="0" quotePrefix="1" applyBorder="1" applyAlignment="1" applyProtection="1">
      <alignment horizontal="center" vertical="center"/>
      <protection hidden="1"/>
    </xf>
    <xf numFmtId="0" fontId="15" fillId="0" borderId="2" xfId="0" quotePrefix="1" applyFont="1" applyBorder="1" applyAlignment="1" applyProtection="1">
      <alignment horizontal="center"/>
      <protection hidden="1"/>
    </xf>
    <xf numFmtId="0" fontId="15" fillId="0" borderId="3" xfId="0" applyFont="1" applyFill="1" applyBorder="1" applyProtection="1">
      <protection hidden="1"/>
    </xf>
    <xf numFmtId="0" fontId="0" fillId="0" borderId="3" xfId="0" applyFill="1" applyBorder="1" applyProtection="1">
      <protection hidden="1"/>
    </xf>
    <xf numFmtId="0" fontId="15" fillId="0" borderId="3" xfId="0" applyFont="1" applyFill="1" applyBorder="1" applyAlignment="1" applyProtection="1">
      <alignment horizontal="center"/>
      <protection hidden="1"/>
    </xf>
    <xf numFmtId="0" fontId="0" fillId="0" borderId="3" xfId="0" applyBorder="1" applyProtection="1">
      <protection hidden="1"/>
    </xf>
    <xf numFmtId="0" fontId="5" fillId="0" borderId="3" xfId="3" applyFont="1" applyFill="1" applyBorder="1" applyAlignment="1" applyProtection="1">
      <alignment horizontal="center" vertical="center"/>
      <protection hidden="1"/>
    </xf>
    <xf numFmtId="0" fontId="15" fillId="0" borderId="3" xfId="0" quotePrefix="1" applyFont="1" applyBorder="1" applyAlignment="1" applyProtection="1">
      <alignment horizontal="center"/>
      <protection hidden="1"/>
    </xf>
    <xf numFmtId="0" fontId="0" fillId="0" borderId="3" xfId="0" quotePrefix="1" applyBorder="1" applyAlignment="1" applyProtection="1">
      <alignment horizontal="center" vertical="center"/>
      <protection hidden="1"/>
    </xf>
    <xf numFmtId="0" fontId="0" fillId="4" borderId="3" xfId="0" applyFill="1" applyBorder="1" applyProtection="1">
      <protection hidden="1"/>
    </xf>
    <xf numFmtId="0" fontId="0" fillId="4" borderId="13" xfId="0" applyFill="1" applyBorder="1" applyAlignment="1" applyProtection="1">
      <alignment horizontal="center"/>
      <protection hidden="1"/>
    </xf>
    <xf numFmtId="164" fontId="0" fillId="4" borderId="13" xfId="0" applyNumberFormat="1" applyFill="1" applyBorder="1" applyProtection="1">
      <protection hidden="1"/>
    </xf>
    <xf numFmtId="164" fontId="0" fillId="4" borderId="14" xfId="0" applyNumberFormat="1" applyFill="1" applyBorder="1" applyProtection="1">
      <protection hidden="1"/>
    </xf>
    <xf numFmtId="0" fontId="15" fillId="0" borderId="12" xfId="0" quotePrefix="1" applyFont="1" applyBorder="1" applyAlignment="1" applyProtection="1">
      <alignment horizontal="center"/>
      <protection hidden="1"/>
    </xf>
    <xf numFmtId="0" fontId="15" fillId="0" borderId="13" xfId="0" quotePrefix="1" applyFont="1" applyFill="1" applyBorder="1" applyProtection="1">
      <protection hidden="1"/>
    </xf>
    <xf numFmtId="0" fontId="15" fillId="0" borderId="13" xfId="0" applyFont="1" applyBorder="1" applyProtection="1">
      <protection hidden="1"/>
    </xf>
    <xf numFmtId="0" fontId="15" fillId="0" borderId="27" xfId="0" quotePrefix="1" applyFont="1" applyBorder="1" applyAlignment="1" applyProtection="1">
      <alignment horizontal="center"/>
      <protection hidden="1"/>
    </xf>
    <xf numFmtId="0" fontId="15" fillId="0" borderId="13" xfId="0" applyFont="1" applyBorder="1" applyAlignment="1" applyProtection="1">
      <alignment horizontal="center" vertical="center"/>
      <protection hidden="1"/>
    </xf>
    <xf numFmtId="0" fontId="5" fillId="0" borderId="13" xfId="3" applyFont="1" applyBorder="1" applyAlignment="1" applyProtection="1">
      <alignment horizontal="center" vertical="center"/>
      <protection hidden="1"/>
    </xf>
    <xf numFmtId="0" fontId="15" fillId="0" borderId="13" xfId="0" quotePrefix="1" applyFont="1" applyBorder="1" applyAlignment="1" applyProtection="1">
      <alignment horizontal="center"/>
      <protection hidden="1"/>
    </xf>
    <xf numFmtId="0" fontId="15" fillId="0" borderId="13" xfId="0" applyFont="1" applyBorder="1" applyAlignment="1" applyProtection="1">
      <alignment horizontal="center"/>
      <protection hidden="1"/>
    </xf>
    <xf numFmtId="0" fontId="0" fillId="0" borderId="13" xfId="0" quotePrefix="1" applyBorder="1" applyAlignment="1" applyProtection="1">
      <alignment horizontal="center" vertical="center"/>
      <protection hidden="1"/>
    </xf>
    <xf numFmtId="0" fontId="15" fillId="0" borderId="13" xfId="0" quotePrefix="1" applyFont="1" applyBorder="1" applyProtection="1">
      <protection hidden="1"/>
    </xf>
    <xf numFmtId="0" fontId="0" fillId="4" borderId="13" xfId="0" applyFill="1" applyBorder="1" applyProtection="1">
      <protection hidden="1"/>
    </xf>
    <xf numFmtId="0" fontId="5" fillId="0" borderId="13" xfId="3" quotePrefix="1" applyFont="1" applyBorder="1" applyAlignment="1" applyProtection="1">
      <alignment horizontal="center" vertical="center"/>
      <protection hidden="1"/>
    </xf>
    <xf numFmtId="0" fontId="15" fillId="0" borderId="13" xfId="0" quotePrefix="1" applyFont="1" applyBorder="1" applyAlignment="1" applyProtection="1">
      <alignment horizontal="center" vertical="center"/>
      <protection hidden="1"/>
    </xf>
    <xf numFmtId="164" fontId="0" fillId="4" borderId="13" xfId="0" applyNumberFormat="1" applyFill="1" applyBorder="1" applyAlignment="1" applyProtection="1">
      <alignment horizontal="center"/>
      <protection hidden="1"/>
    </xf>
    <xf numFmtId="164" fontId="0" fillId="4" borderId="14" xfId="0" applyNumberFormat="1" applyFill="1" applyBorder="1" applyAlignment="1" applyProtection="1">
      <alignment horizontal="center"/>
      <protection hidden="1"/>
    </xf>
    <xf numFmtId="0" fontId="15" fillId="0" borderId="27" xfId="0" applyFont="1" applyBorder="1" applyAlignment="1" applyProtection="1">
      <alignment horizontal="center"/>
      <protection hidden="1"/>
    </xf>
    <xf numFmtId="0" fontId="0" fillId="0" borderId="20" xfId="0" applyBorder="1" applyAlignment="1" applyProtection="1">
      <alignment horizontal="left"/>
      <protection hidden="1"/>
    </xf>
    <xf numFmtId="0" fontId="0" fillId="0" borderId="21" xfId="0" applyBorder="1" applyProtection="1">
      <protection hidden="1"/>
    </xf>
    <xf numFmtId="0" fontId="12" fillId="3" borderId="13" xfId="0" applyFont="1" applyFill="1" applyBorder="1" applyAlignment="1" applyProtection="1">
      <alignment horizontal="center" vertical="top" wrapText="1"/>
      <protection hidden="1"/>
    </xf>
    <xf numFmtId="0" fontId="12" fillId="3" borderId="27" xfId="0" applyFont="1" applyFill="1" applyBorder="1" applyAlignment="1" applyProtection="1">
      <alignment horizontal="center" vertical="center" wrapText="1"/>
      <protection hidden="1"/>
    </xf>
    <xf numFmtId="0" fontId="12" fillId="3" borderId="14" xfId="0" applyFont="1" applyFill="1" applyBorder="1" applyAlignment="1" applyProtection="1">
      <alignment horizontal="center" vertical="center" wrapText="1"/>
      <protection hidden="1"/>
    </xf>
    <xf numFmtId="9" fontId="12" fillId="3" borderId="13" xfId="4" applyFont="1" applyFill="1" applyBorder="1" applyAlignment="1" applyProtection="1">
      <alignment horizontal="center" vertical="center" wrapText="1"/>
      <protection hidden="1"/>
    </xf>
    <xf numFmtId="9" fontId="12" fillId="3" borderId="27" xfId="4" applyFont="1" applyFill="1" applyBorder="1" applyAlignment="1" applyProtection="1">
      <alignment horizontal="center" vertical="center" wrapText="1"/>
      <protection hidden="1"/>
    </xf>
    <xf numFmtId="9" fontId="12" fillId="3" borderId="14" xfId="4" applyFont="1" applyFill="1" applyBorder="1" applyAlignment="1" applyProtection="1">
      <alignment horizontal="center" vertical="center" wrapText="1"/>
      <protection hidden="1"/>
    </xf>
    <xf numFmtId="0" fontId="0" fillId="0" borderId="16" xfId="0" applyBorder="1" applyAlignment="1" applyProtection="1">
      <alignment vertical="center"/>
    </xf>
    <xf numFmtId="0" fontId="17" fillId="0" borderId="31" xfId="0" applyFont="1" applyBorder="1" applyAlignment="1" applyProtection="1">
      <alignment vertical="center"/>
    </xf>
    <xf numFmtId="0" fontId="21" fillId="0" borderId="31" xfId="0" applyFont="1" applyBorder="1" applyAlignment="1" applyProtection="1">
      <alignment vertical="center"/>
    </xf>
    <xf numFmtId="165" fontId="17" fillId="0" borderId="18" xfId="0" applyNumberFormat="1" applyFont="1" applyBorder="1" applyAlignment="1" applyProtection="1">
      <alignment vertical="center"/>
    </xf>
    <xf numFmtId="165" fontId="17" fillId="0" borderId="45" xfId="0" applyNumberFormat="1" applyFont="1" applyBorder="1" applyAlignment="1" applyProtection="1">
      <alignment vertical="center"/>
    </xf>
    <xf numFmtId="44" fontId="0" fillId="0" borderId="46" xfId="0" applyNumberFormat="1" applyBorder="1" applyProtection="1"/>
    <xf numFmtId="0" fontId="0" fillId="0" borderId="0" xfId="0" applyProtection="1"/>
    <xf numFmtId="0" fontId="0" fillId="0" borderId="19" xfId="0" applyBorder="1" applyAlignment="1" applyProtection="1">
      <alignment vertical="center"/>
    </xf>
    <xf numFmtId="0" fontId="17" fillId="0" borderId="0" xfId="0" applyFont="1" applyAlignment="1" applyProtection="1">
      <alignment vertical="center"/>
    </xf>
    <xf numFmtId="0" fontId="17" fillId="0" borderId="25" xfId="0" applyFont="1" applyBorder="1" applyAlignment="1" applyProtection="1">
      <alignment horizontal="right" vertical="center"/>
    </xf>
    <xf numFmtId="44" fontId="17" fillId="0" borderId="30" xfId="0" applyNumberFormat="1" applyFont="1" applyBorder="1" applyAlignment="1" applyProtection="1">
      <alignment vertical="center"/>
    </xf>
    <xf numFmtId="44" fontId="3" fillId="0" borderId="34" xfId="1" applyFont="1" applyFill="1" applyBorder="1" applyAlignment="1" applyProtection="1">
      <alignment vertical="center"/>
    </xf>
    <xf numFmtId="44" fontId="0" fillId="0" borderId="43" xfId="0" applyNumberFormat="1" applyBorder="1" applyProtection="1"/>
    <xf numFmtId="0" fontId="0" fillId="0" borderId="12" xfId="0" applyBorder="1" applyProtection="1"/>
    <xf numFmtId="0" fontId="0" fillId="0" borderId="13" xfId="0" applyBorder="1" applyAlignment="1" applyProtection="1">
      <alignment horizontal="center" vertical="center"/>
    </xf>
    <xf numFmtId="0" fontId="3" fillId="0" borderId="15" xfId="0" applyFont="1" applyBorder="1" applyAlignment="1" applyProtection="1">
      <alignment horizontal="left" vertical="center"/>
    </xf>
    <xf numFmtId="0" fontId="0" fillId="0" borderId="15" xfId="0" applyBorder="1" applyAlignment="1" applyProtection="1">
      <alignment vertical="center"/>
    </xf>
    <xf numFmtId="0" fontId="0" fillId="0" borderId="12" xfId="0" applyBorder="1" applyAlignment="1" applyProtection="1">
      <alignment vertical="center"/>
    </xf>
    <xf numFmtId="0" fontId="0" fillId="0" borderId="13" xfId="0" applyBorder="1" applyAlignment="1" applyProtection="1">
      <alignment vertical="center"/>
    </xf>
    <xf numFmtId="0" fontId="0" fillId="0" borderId="13" xfId="0" applyBorder="1" applyAlignment="1" applyProtection="1">
      <alignment vertical="center" wrapText="1"/>
    </xf>
    <xf numFmtId="0" fontId="0" fillId="0" borderId="15" xfId="0" applyBorder="1" applyAlignment="1" applyProtection="1">
      <alignment vertical="center" wrapText="1"/>
    </xf>
    <xf numFmtId="0" fontId="0" fillId="0" borderId="13" xfId="0" applyBorder="1" applyProtection="1"/>
    <xf numFmtId="0" fontId="3" fillId="0" borderId="13" xfId="0" applyFont="1" applyBorder="1" applyAlignment="1" applyProtection="1">
      <alignment horizontal="left" vertical="center"/>
    </xf>
    <xf numFmtId="0" fontId="0" fillId="0" borderId="23" xfId="0" applyBorder="1" applyProtection="1"/>
    <xf numFmtId="0" fontId="0" fillId="0" borderId="24" xfId="0" applyBorder="1" applyProtection="1"/>
    <xf numFmtId="0" fontId="0" fillId="0" borderId="24" xfId="0" applyBorder="1" applyAlignment="1" applyProtection="1">
      <alignment wrapText="1"/>
    </xf>
    <xf numFmtId="0" fontId="0" fillId="0" borderId="25" xfId="0" applyBorder="1" applyProtection="1"/>
    <xf numFmtId="0" fontId="2" fillId="0" borderId="2" xfId="0" applyFont="1" applyBorder="1" applyAlignment="1" applyProtection="1">
      <alignment vertical="top" wrapText="1"/>
    </xf>
    <xf numFmtId="0" fontId="2" fillId="0" borderId="3" xfId="0" applyFont="1" applyBorder="1" applyAlignment="1" applyProtection="1">
      <alignment vertical="top" wrapText="1"/>
    </xf>
    <xf numFmtId="0" fontId="20" fillId="0" borderId="4" xfId="0" applyFont="1" applyBorder="1" applyAlignment="1" applyProtection="1">
      <alignment vertical="top" wrapText="1"/>
    </xf>
    <xf numFmtId="0" fontId="20" fillId="0" borderId="6" xfId="0" applyFont="1" applyBorder="1" applyAlignment="1" applyProtection="1">
      <alignment vertical="top" wrapText="1"/>
    </xf>
    <xf numFmtId="0" fontId="20" fillId="0" borderId="32" xfId="0" applyFont="1" applyBorder="1" applyAlignment="1" applyProtection="1">
      <alignment vertical="top" wrapText="1"/>
    </xf>
    <xf numFmtId="0" fontId="17" fillId="0" borderId="6" xfId="0" applyFont="1" applyBorder="1" applyAlignment="1" applyProtection="1">
      <alignment horizontal="left" vertical="top" wrapText="1"/>
    </xf>
    <xf numFmtId="0" fontId="2" fillId="0" borderId="10" xfId="0" applyFont="1" applyBorder="1" applyAlignment="1" applyProtection="1">
      <alignment vertical="top" wrapText="1"/>
    </xf>
    <xf numFmtId="0" fontId="2" fillId="0" borderId="11" xfId="0" applyFont="1" applyBorder="1" applyAlignment="1" applyProtection="1">
      <alignment vertical="top" wrapText="1"/>
    </xf>
    <xf numFmtId="0" fontId="20" fillId="0" borderId="28" xfId="0" applyFont="1" applyBorder="1" applyAlignment="1" applyProtection="1">
      <alignment vertical="top" wrapText="1"/>
    </xf>
    <xf numFmtId="0" fontId="20" fillId="0" borderId="41" xfId="0" applyFont="1" applyBorder="1" applyAlignment="1" applyProtection="1">
      <alignment vertical="top" wrapText="1"/>
    </xf>
    <xf numFmtId="0" fontId="20" fillId="0" borderId="42" xfId="0" applyFont="1" applyBorder="1" applyAlignment="1" applyProtection="1">
      <alignment vertical="top" wrapText="1"/>
    </xf>
    <xf numFmtId="0" fontId="8" fillId="0" borderId="7" xfId="0" applyFont="1" applyBorder="1" applyAlignment="1" applyProtection="1">
      <alignment vertical="center"/>
    </xf>
    <xf numFmtId="0" fontId="9" fillId="0" borderId="8" xfId="0" applyFont="1" applyBorder="1" applyAlignment="1" applyProtection="1">
      <alignment vertical="center"/>
    </xf>
    <xf numFmtId="0" fontId="9" fillId="0" borderId="8" xfId="0" applyFont="1" applyBorder="1" applyAlignment="1" applyProtection="1">
      <alignment horizontal="center" vertical="center"/>
    </xf>
    <xf numFmtId="1" fontId="9" fillId="0" borderId="17" xfId="0" applyNumberFormat="1" applyFont="1" applyBorder="1" applyAlignment="1" applyProtection="1">
      <alignment horizontal="center" vertical="center"/>
    </xf>
    <xf numFmtId="44" fontId="8" fillId="0" borderId="18" xfId="0" applyNumberFormat="1" applyFont="1" applyBorder="1" applyAlignment="1" applyProtection="1">
      <alignment vertical="center"/>
    </xf>
    <xf numFmtId="9" fontId="0" fillId="0" borderId="0" xfId="0" applyNumberFormat="1" applyProtection="1"/>
    <xf numFmtId="0" fontId="0" fillId="0" borderId="19" xfId="0" applyBorder="1" applyProtection="1"/>
    <xf numFmtId="0" fontId="0" fillId="0" borderId="0" xfId="0" applyAlignment="1" applyProtection="1">
      <alignment horizontal="center" vertical="center"/>
    </xf>
    <xf numFmtId="1" fontId="0" fillId="0" borderId="0" xfId="0" applyNumberFormat="1" applyAlignment="1" applyProtection="1">
      <alignment horizontal="center" vertical="center"/>
    </xf>
    <xf numFmtId="0" fontId="0" fillId="0" borderId="9" xfId="0" applyBorder="1" applyProtection="1"/>
    <xf numFmtId="0" fontId="0" fillId="0" borderId="21" xfId="0" applyBorder="1" applyProtection="1"/>
    <xf numFmtId="0" fontId="0" fillId="0" borderId="21" xfId="0" applyBorder="1" applyAlignment="1" applyProtection="1">
      <alignment horizontal="center" vertical="center"/>
    </xf>
    <xf numFmtId="1" fontId="0" fillId="0" borderId="21" xfId="0" applyNumberFormat="1" applyBorder="1" applyAlignment="1" applyProtection="1">
      <alignment horizontal="center" vertical="center"/>
    </xf>
    <xf numFmtId="0" fontId="0" fillId="0" borderId="0" xfId="0" applyAlignment="1" applyProtection="1">
      <alignment horizontal="left" vertical="top"/>
    </xf>
    <xf numFmtId="0" fontId="7" fillId="0" borderId="0" xfId="0" applyFont="1" applyProtection="1"/>
    <xf numFmtId="1" fontId="0" fillId="0" borderId="0" xfId="0" applyNumberFormat="1" applyProtection="1"/>
    <xf numFmtId="1" fontId="7" fillId="0" borderId="13" xfId="0" applyNumberFormat="1" applyFont="1" applyBorder="1" applyAlignment="1" applyProtection="1">
      <alignment horizontal="center" vertical="center"/>
    </xf>
    <xf numFmtId="44" fontId="5" fillId="0" borderId="13" xfId="1" applyFont="1" applyFill="1" applyBorder="1" applyAlignment="1" applyProtection="1">
      <alignment vertical="center"/>
    </xf>
    <xf numFmtId="44" fontId="7" fillId="0" borderId="14" xfId="0" applyNumberFormat="1" applyFont="1" applyBorder="1" applyAlignment="1" applyProtection="1">
      <alignment vertical="center"/>
    </xf>
    <xf numFmtId="14" fontId="0" fillId="0" borderId="0" xfId="0" applyNumberFormat="1" applyProtection="1"/>
    <xf numFmtId="1" fontId="7" fillId="0" borderId="15" xfId="0" applyNumberFormat="1" applyFont="1" applyBorder="1" applyAlignment="1" applyProtection="1">
      <alignment horizontal="center" vertical="center"/>
    </xf>
    <xf numFmtId="0" fontId="5" fillId="0" borderId="13" xfId="0" applyFont="1" applyBorder="1" applyAlignment="1" applyProtection="1">
      <alignment horizontal="left" vertical="center"/>
    </xf>
    <xf numFmtId="0" fontId="5" fillId="0" borderId="15" xfId="0" applyFont="1" applyBorder="1" applyAlignment="1" applyProtection="1">
      <alignment horizontal="left" vertical="center"/>
    </xf>
    <xf numFmtId="0" fontId="5" fillId="0" borderId="15" xfId="0" applyFont="1" applyBorder="1" applyAlignment="1" applyProtection="1">
      <alignment horizontal="left" vertical="center" wrapText="1"/>
    </xf>
    <xf numFmtId="0" fontId="2" fillId="0" borderId="4" xfId="0" applyFont="1" applyBorder="1" applyAlignment="1" applyProtection="1">
      <alignment horizontal="center" vertical="center" wrapText="1"/>
    </xf>
    <xf numFmtId="0" fontId="2" fillId="0" borderId="3" xfId="0" applyFont="1" applyBorder="1" applyAlignment="1" applyProtection="1">
      <alignment horizontal="left" vertical="top" wrapText="1"/>
    </xf>
    <xf numFmtId="1" fontId="2" fillId="0" borderId="5" xfId="0" applyNumberFormat="1" applyFont="1" applyBorder="1" applyAlignment="1" applyProtection="1">
      <alignment horizontal="center" vertical="center" wrapText="1"/>
    </xf>
    <xf numFmtId="0" fontId="2" fillId="0" borderId="6" xfId="0" applyFont="1" applyBorder="1" applyAlignment="1" applyProtection="1">
      <alignment horizontal="left" vertical="top" wrapText="1"/>
    </xf>
    <xf numFmtId="0" fontId="0" fillId="0" borderId="7" xfId="0" applyBorder="1" applyProtection="1"/>
    <xf numFmtId="0" fontId="0" fillId="0" borderId="8" xfId="0" applyBorder="1" applyProtection="1"/>
    <xf numFmtId="0" fontId="0" fillId="0" borderId="10" xfId="0" applyBorder="1" applyAlignment="1" applyProtection="1">
      <alignment vertical="center"/>
    </xf>
    <xf numFmtId="0" fontId="3" fillId="0" borderId="11" xfId="0" applyFont="1" applyBorder="1" applyAlignment="1" applyProtection="1">
      <alignment horizontal="left" vertical="center"/>
    </xf>
    <xf numFmtId="0" fontId="4" fillId="0" borderId="3" xfId="0" applyFont="1" applyBorder="1" applyAlignment="1" applyProtection="1">
      <alignment vertical="center"/>
    </xf>
    <xf numFmtId="0" fontId="4" fillId="0" borderId="3" xfId="0" applyFont="1" applyBorder="1" applyAlignment="1" applyProtection="1">
      <alignment horizontal="center" vertical="center"/>
    </xf>
    <xf numFmtId="1" fontId="4" fillId="0" borderId="3" xfId="0" applyNumberFormat="1" applyFont="1" applyBorder="1" applyAlignment="1" applyProtection="1">
      <alignment horizontal="center" vertical="center"/>
    </xf>
    <xf numFmtId="0" fontId="2" fillId="0" borderId="6" xfId="0" applyFont="1" applyBorder="1" applyAlignment="1" applyProtection="1">
      <alignment vertical="center"/>
    </xf>
    <xf numFmtId="44" fontId="0" fillId="0" borderId="0" xfId="0" applyNumberFormat="1" applyProtection="1"/>
    <xf numFmtId="0" fontId="2" fillId="0" borderId="0" xfId="0" applyFont="1" applyProtection="1"/>
    <xf numFmtId="0" fontId="18" fillId="0" borderId="0" xfId="0" applyFont="1" applyAlignment="1" applyProtection="1">
      <alignment horizontal="left"/>
    </xf>
    <xf numFmtId="44" fontId="2" fillId="0" borderId="0" xfId="0" applyNumberFormat="1" applyFont="1" applyProtection="1"/>
    <xf numFmtId="0" fontId="0" fillId="0" borderId="33" xfId="0" applyBorder="1" applyProtection="1"/>
    <xf numFmtId="0" fontId="0" fillId="0" borderId="34" xfId="0" applyBorder="1" applyProtection="1"/>
    <xf numFmtId="44" fontId="0" fillId="0" borderId="13" xfId="0" applyNumberFormat="1" applyBorder="1" applyProtection="1"/>
    <xf numFmtId="9" fontId="0" fillId="0" borderId="13" xfId="0" applyNumberFormat="1" applyBorder="1" applyProtection="1"/>
    <xf numFmtId="44" fontId="0" fillId="0" borderId="35" xfId="0" applyNumberFormat="1" applyBorder="1" applyProtection="1"/>
    <xf numFmtId="44" fontId="0" fillId="0" borderId="34" xfId="0" applyNumberFormat="1" applyBorder="1" applyProtection="1"/>
    <xf numFmtId="0" fontId="0" fillId="0" borderId="36" xfId="0" applyBorder="1" applyProtection="1"/>
    <xf numFmtId="0" fontId="17" fillId="0" borderId="37" xfId="0" applyFont="1" applyBorder="1" applyProtection="1"/>
    <xf numFmtId="44" fontId="0" fillId="0" borderId="8" xfId="0" applyNumberFormat="1" applyBorder="1" applyProtection="1"/>
    <xf numFmtId="0" fontId="0" fillId="0" borderId="17" xfId="0" applyBorder="1" applyProtection="1"/>
    <xf numFmtId="0" fontId="2" fillId="5" borderId="20" xfId="0" applyFont="1" applyFill="1" applyBorder="1" applyProtection="1"/>
    <xf numFmtId="0" fontId="0" fillId="5" borderId="21" xfId="0" applyFill="1" applyBorder="1" applyProtection="1"/>
    <xf numFmtId="0" fontId="0" fillId="5" borderId="22" xfId="0" applyFill="1" applyBorder="1" applyProtection="1"/>
    <xf numFmtId="0" fontId="0" fillId="5" borderId="19" xfId="0" applyFill="1" applyBorder="1" applyProtection="1"/>
    <xf numFmtId="0" fontId="0" fillId="5" borderId="0" xfId="0" applyFill="1" applyProtection="1"/>
    <xf numFmtId="0" fontId="0" fillId="5" borderId="9" xfId="0" applyFill="1" applyBorder="1" applyProtection="1"/>
    <xf numFmtId="0" fontId="7" fillId="5" borderId="9" xfId="0" applyFont="1" applyFill="1" applyBorder="1" applyAlignment="1" applyProtection="1">
      <alignment horizontal="right"/>
    </xf>
    <xf numFmtId="0" fontId="0" fillId="5" borderId="39" xfId="0" applyFill="1" applyBorder="1" applyProtection="1"/>
    <xf numFmtId="0" fontId="0" fillId="5" borderId="1" xfId="0" applyFill="1" applyBorder="1" applyProtection="1"/>
    <xf numFmtId="0" fontId="15" fillId="0" borderId="13" xfId="0" applyFont="1" applyFill="1" applyBorder="1" applyProtection="1">
      <protection hidden="1"/>
    </xf>
    <xf numFmtId="0" fontId="0" fillId="0" borderId="44" xfId="0" applyBorder="1" applyAlignment="1" applyProtection="1">
      <alignment vertical="center"/>
    </xf>
    <xf numFmtId="0" fontId="5" fillId="0" borderId="49" xfId="0" applyFont="1" applyBorder="1" applyAlignment="1" applyProtection="1">
      <alignment horizontal="left" vertical="center"/>
    </xf>
    <xf numFmtId="1" fontId="7" fillId="0" borderId="50" xfId="0" applyNumberFormat="1" applyFont="1" applyBorder="1" applyAlignment="1" applyProtection="1">
      <alignment horizontal="center" vertical="center"/>
    </xf>
    <xf numFmtId="0" fontId="7" fillId="5" borderId="40" xfId="0" applyFont="1" applyFill="1" applyBorder="1" applyAlignment="1" applyProtection="1">
      <alignment horizontal="right"/>
    </xf>
    <xf numFmtId="0" fontId="0" fillId="0" borderId="51" xfId="0" applyBorder="1" applyProtection="1"/>
    <xf numFmtId="0" fontId="0" fillId="0" borderId="29" xfId="0" applyBorder="1" applyProtection="1"/>
    <xf numFmtId="44" fontId="0" fillId="0" borderId="11" xfId="0" applyNumberFormat="1" applyBorder="1" applyProtection="1"/>
    <xf numFmtId="9" fontId="0" fillId="0" borderId="11" xfId="0" applyNumberFormat="1" applyBorder="1" applyProtection="1"/>
    <xf numFmtId="44" fontId="0" fillId="0" borderId="42" xfId="0" applyNumberFormat="1" applyBorder="1" applyProtection="1"/>
    <xf numFmtId="0" fontId="2" fillId="0" borderId="23" xfId="0" applyFont="1" applyBorder="1" applyProtection="1"/>
    <xf numFmtId="49" fontId="2" fillId="0" borderId="52" xfId="0" applyNumberFormat="1" applyFont="1" applyBorder="1" applyAlignment="1" applyProtection="1">
      <alignment horizontal="center" wrapText="1"/>
    </xf>
    <xf numFmtId="44" fontId="2" fillId="0" borderId="53" xfId="0" applyNumberFormat="1" applyFont="1" applyBorder="1" applyAlignment="1" applyProtection="1">
      <alignment horizontal="center"/>
    </xf>
    <xf numFmtId="49" fontId="2" fillId="0" borderId="25" xfId="0" applyNumberFormat="1" applyFont="1" applyBorder="1" applyAlignment="1" applyProtection="1">
      <alignment horizontal="center" vertical="center" wrapText="1"/>
    </xf>
    <xf numFmtId="9" fontId="0" fillId="0" borderId="36" xfId="0" applyNumberFormat="1" applyBorder="1" applyProtection="1"/>
    <xf numFmtId="0" fontId="23" fillId="0" borderId="0" xfId="0" applyFont="1" applyProtection="1"/>
    <xf numFmtId="0" fontId="24" fillId="0" borderId="0" xfId="0" applyFont="1" applyProtection="1"/>
    <xf numFmtId="44" fontId="0" fillId="7" borderId="13" xfId="0" applyNumberFormat="1" applyFill="1" applyBorder="1" applyProtection="1">
      <protection locked="0"/>
    </xf>
    <xf numFmtId="44" fontId="25" fillId="0" borderId="38" xfId="0" applyNumberFormat="1" applyFont="1" applyBorder="1" applyProtection="1"/>
    <xf numFmtId="0" fontId="0" fillId="0" borderId="0" xfId="0"/>
    <xf numFmtId="0" fontId="12" fillId="3" borderId="13" xfId="0" applyFont="1" applyFill="1" applyBorder="1" applyAlignment="1" applyProtection="1">
      <alignment horizontal="center" vertical="center" wrapText="1"/>
      <protection hidden="1"/>
    </xf>
    <xf numFmtId="0" fontId="12" fillId="3" borderId="13" xfId="0" applyFont="1" applyFill="1" applyBorder="1" applyAlignment="1" applyProtection="1">
      <alignment horizontal="center" vertical="center"/>
      <protection hidden="1"/>
    </xf>
    <xf numFmtId="0" fontId="0" fillId="0" borderId="23" xfId="0" applyBorder="1" applyAlignment="1">
      <alignment vertical="top" wrapText="1"/>
    </xf>
    <xf numFmtId="0" fontId="0" fillId="0" borderId="24" xfId="0" applyBorder="1" applyAlignment="1">
      <alignment vertical="top" wrapText="1"/>
    </xf>
    <xf numFmtId="0" fontId="0" fillId="0" borderId="25" xfId="0" applyBorder="1" applyAlignment="1">
      <alignment vertical="top" wrapText="1"/>
    </xf>
    <xf numFmtId="0" fontId="12" fillId="3" borderId="12" xfId="0" applyFont="1" applyFill="1" applyBorder="1" applyAlignment="1" applyProtection="1">
      <alignment horizontal="center" vertical="center" wrapText="1"/>
      <protection hidden="1"/>
    </xf>
    <xf numFmtId="0" fontId="17" fillId="3" borderId="39" xfId="0" applyFont="1" applyFill="1" applyBorder="1" applyAlignment="1">
      <alignment horizontal="left"/>
    </xf>
    <xf numFmtId="0" fontId="17" fillId="3" borderId="40" xfId="0" applyFont="1" applyFill="1" applyBorder="1" applyAlignment="1">
      <alignment horizontal="left"/>
    </xf>
    <xf numFmtId="0" fontId="0" fillId="2" borderId="21" xfId="0" applyFill="1" applyBorder="1" applyAlignment="1" applyProtection="1">
      <alignment horizontal="center"/>
      <protection hidden="1"/>
    </xf>
    <xf numFmtId="0" fontId="12" fillId="3" borderId="2" xfId="0" applyFont="1" applyFill="1" applyBorder="1" applyAlignment="1">
      <alignment horizontal="center" vertical="center" wrapText="1"/>
    </xf>
    <xf numFmtId="0" fontId="12" fillId="3" borderId="3" xfId="0" applyFont="1" applyFill="1" applyBorder="1" applyAlignment="1">
      <alignment horizontal="center" vertical="center" wrapText="1"/>
    </xf>
    <xf numFmtId="0" fontId="12" fillId="3" borderId="6" xfId="0" applyFont="1" applyFill="1" applyBorder="1" applyAlignment="1">
      <alignment horizontal="center" vertical="center" wrapText="1"/>
    </xf>
    <xf numFmtId="0" fontId="13" fillId="3" borderId="21" xfId="0" applyFont="1" applyFill="1" applyBorder="1" applyAlignment="1" applyProtection="1">
      <alignment horizontal="center" vertical="center" wrapText="1"/>
      <protection hidden="1"/>
    </xf>
    <xf numFmtId="0" fontId="13" fillId="3" borderId="22" xfId="0" applyFont="1" applyFill="1" applyBorder="1" applyAlignment="1" applyProtection="1">
      <alignment horizontal="center" vertical="center" wrapText="1"/>
      <protection hidden="1"/>
    </xf>
    <xf numFmtId="0" fontId="13" fillId="3" borderId="29" xfId="0" applyFont="1" applyFill="1" applyBorder="1" applyAlignment="1" applyProtection="1">
      <alignment horizontal="center" vertical="center" wrapText="1"/>
      <protection hidden="1"/>
    </xf>
    <xf numFmtId="0" fontId="13" fillId="3" borderId="42" xfId="0" applyFont="1" applyFill="1" applyBorder="1" applyAlignment="1" applyProtection="1">
      <alignment horizontal="center" vertical="center" wrapText="1"/>
      <protection hidden="1"/>
    </xf>
    <xf numFmtId="164" fontId="12" fillId="3" borderId="48" xfId="0" applyNumberFormat="1" applyFont="1" applyFill="1" applyBorder="1" applyAlignment="1">
      <alignment horizontal="center" vertical="center" wrapText="1"/>
    </xf>
    <xf numFmtId="164" fontId="12" fillId="3" borderId="41" xfId="0" applyNumberFormat="1" applyFont="1" applyFill="1" applyBorder="1" applyAlignment="1">
      <alignment horizontal="center" vertical="center" wrapText="1"/>
    </xf>
    <xf numFmtId="0" fontId="12" fillId="3" borderId="15" xfId="0" applyFont="1" applyFill="1" applyBorder="1" applyAlignment="1">
      <alignment horizontal="center" vertical="center" wrapText="1"/>
    </xf>
    <xf numFmtId="0" fontId="12" fillId="3" borderId="11" xfId="0" applyFont="1" applyFill="1" applyBorder="1" applyAlignment="1">
      <alignment horizontal="center" vertical="center" wrapText="1"/>
    </xf>
    <xf numFmtId="0" fontId="12" fillId="3" borderId="44" xfId="0" applyFont="1" applyFill="1" applyBorder="1" applyAlignment="1">
      <alignment horizontal="center" vertical="center" wrapText="1"/>
    </xf>
    <xf numFmtId="0" fontId="12" fillId="3" borderId="10" xfId="0" applyFont="1" applyFill="1" applyBorder="1" applyAlignment="1">
      <alignment horizontal="center" vertical="center" wrapText="1"/>
    </xf>
    <xf numFmtId="0" fontId="12" fillId="3" borderId="27" xfId="0" applyFont="1" applyFill="1" applyBorder="1" applyAlignment="1" applyProtection="1">
      <alignment horizontal="right" vertical="center" wrapText="1"/>
      <protection hidden="1"/>
    </xf>
    <xf numFmtId="0" fontId="12" fillId="3" borderId="36" xfId="0" applyFont="1" applyFill="1" applyBorder="1" applyAlignment="1" applyProtection="1">
      <alignment horizontal="right" vertical="center" wrapText="1"/>
      <protection hidden="1"/>
    </xf>
    <xf numFmtId="0" fontId="12" fillId="3" borderId="26" xfId="0" applyFont="1" applyFill="1" applyBorder="1" applyAlignment="1" applyProtection="1">
      <alignment horizontal="center" vertical="center" wrapText="1"/>
      <protection hidden="1"/>
    </xf>
    <xf numFmtId="0" fontId="12" fillId="3" borderId="11" xfId="0" applyFont="1" applyFill="1" applyBorder="1" applyAlignment="1" applyProtection="1">
      <alignment horizontal="center" vertical="center" wrapText="1"/>
      <protection hidden="1"/>
    </xf>
    <xf numFmtId="0" fontId="0" fillId="2" borderId="24" xfId="0" applyFill="1" applyBorder="1" applyAlignment="1" applyProtection="1">
      <alignment horizontal="left"/>
    </xf>
    <xf numFmtId="0" fontId="3" fillId="0" borderId="20" xfId="0" applyFont="1" applyBorder="1" applyAlignment="1" applyProtection="1">
      <alignment horizontal="left" vertical="center" wrapText="1"/>
    </xf>
    <xf numFmtId="0" fontId="3" fillId="0" borderId="21" xfId="0" applyFont="1" applyBorder="1" applyAlignment="1" applyProtection="1">
      <alignment horizontal="left" vertical="center" wrapText="1"/>
    </xf>
    <xf numFmtId="0" fontId="3" fillId="0" borderId="22" xfId="0" applyFont="1" applyBorder="1" applyAlignment="1" applyProtection="1">
      <alignment horizontal="left" vertical="center" wrapText="1"/>
    </xf>
    <xf numFmtId="0" fontId="0" fillId="0" borderId="23" xfId="0" applyBorder="1" applyAlignment="1" applyProtection="1">
      <alignment horizontal="left" vertical="top" wrapText="1"/>
    </xf>
    <xf numFmtId="0" fontId="0" fillId="0" borderId="24" xfId="0" applyBorder="1" applyAlignment="1" applyProtection="1">
      <alignment horizontal="left" vertical="top" wrapText="1"/>
    </xf>
    <xf numFmtId="0" fontId="0" fillId="0" borderId="25" xfId="0" applyBorder="1" applyAlignment="1" applyProtection="1">
      <alignment horizontal="left" vertical="top" wrapText="1"/>
    </xf>
    <xf numFmtId="0" fontId="17" fillId="0" borderId="23" xfId="0" applyFont="1" applyBorder="1" applyAlignment="1" applyProtection="1">
      <alignment horizontal="left" vertical="center"/>
    </xf>
    <xf numFmtId="0" fontId="17" fillId="0" borderId="24" xfId="0" applyFont="1" applyBorder="1" applyAlignment="1" applyProtection="1">
      <alignment horizontal="left" vertical="center"/>
    </xf>
    <xf numFmtId="0" fontId="0" fillId="2" borderId="1" xfId="0" applyFill="1" applyBorder="1" applyAlignment="1" applyProtection="1">
      <alignment horizontal="center"/>
    </xf>
    <xf numFmtId="0" fontId="0" fillId="0" borderId="20" xfId="0" applyBorder="1" applyAlignment="1" applyProtection="1">
      <alignment horizontal="left" vertical="top" wrapText="1"/>
    </xf>
    <xf numFmtId="0" fontId="6" fillId="0" borderId="21" xfId="0" applyFont="1" applyBorder="1" applyAlignment="1" applyProtection="1">
      <alignment horizontal="left" vertical="top" wrapText="1"/>
    </xf>
    <xf numFmtId="0" fontId="6" fillId="0" borderId="22" xfId="0" applyFont="1" applyBorder="1" applyAlignment="1" applyProtection="1">
      <alignment horizontal="left" vertical="top" wrapText="1"/>
    </xf>
    <xf numFmtId="0" fontId="6" fillId="0" borderId="24" xfId="0" applyFont="1" applyBorder="1" applyAlignment="1" applyProtection="1">
      <alignment horizontal="left" vertical="top" wrapText="1"/>
    </xf>
    <xf numFmtId="0" fontId="6" fillId="0" borderId="25" xfId="0" applyFont="1" applyBorder="1" applyAlignment="1" applyProtection="1">
      <alignment horizontal="left" vertical="top" wrapText="1"/>
    </xf>
  </cellXfs>
  <cellStyles count="6">
    <cellStyle name="Goed 2" xfId="5" xr:uid="{BB55CA83-4CE7-4C92-B7C4-DD1F60439189}"/>
    <cellStyle name="Komma" xfId="2" builtinId="3"/>
    <cellStyle name="Normaal 2" xfId="3" xr:uid="{91033DE9-D72F-4389-AD39-2B866933A82D}"/>
    <cellStyle name="Procent" xfId="4" builtinId="5"/>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491986</xdr:colOff>
      <xdr:row>0</xdr:row>
      <xdr:rowOff>0</xdr:rowOff>
    </xdr:from>
    <xdr:to>
      <xdr:col>4</xdr:col>
      <xdr:colOff>1200316</xdr:colOff>
      <xdr:row>3</xdr:row>
      <xdr:rowOff>130987</xdr:rowOff>
    </xdr:to>
    <xdr:pic>
      <xdr:nvPicPr>
        <xdr:cNvPr id="3" name="Afbeelding 2">
          <a:extLst>
            <a:ext uri="{FF2B5EF4-FFF2-40B4-BE49-F238E27FC236}">
              <a16:creationId xmlns:a16="http://schemas.microsoft.com/office/drawing/2014/main" id="{BF4451E6-628F-25FB-40B6-8711ECA4A82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44486" y="0"/>
          <a:ext cx="5049080" cy="696772"/>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212BAC-7AB8-48BC-8C7B-09DD3F611445}">
  <sheetPr codeName="Blad1"/>
  <dimension ref="A1:E44"/>
  <sheetViews>
    <sheetView showGridLines="0" tabSelected="1" topLeftCell="A9" zoomScale="115" zoomScaleNormal="115" workbookViewId="0">
      <selection activeCell="E22" sqref="E22"/>
    </sheetView>
  </sheetViews>
  <sheetFormatPr defaultColWidth="8.88671875" defaultRowHeight="14.4" x14ac:dyDescent="0.3"/>
  <cols>
    <col min="1" max="1" width="14.33203125" style="100" customWidth="1"/>
    <col min="2" max="2" width="35.44140625" style="100" customWidth="1"/>
    <col min="3" max="3" width="16.109375" style="100" customWidth="1"/>
    <col min="4" max="4" width="13.6640625" style="100" customWidth="1"/>
    <col min="5" max="5" width="20.33203125" style="100" customWidth="1"/>
    <col min="6" max="16384" width="8.88671875" style="100"/>
  </cols>
  <sheetData>
    <row r="1" spans="1:5" x14ac:dyDescent="0.3">
      <c r="C1" s="168"/>
    </row>
    <row r="2" spans="1:5" x14ac:dyDescent="0.3">
      <c r="A2" s="169"/>
      <c r="C2" s="168"/>
    </row>
    <row r="3" spans="1:5" x14ac:dyDescent="0.3">
      <c r="A3" s="169"/>
      <c r="C3" s="168"/>
    </row>
    <row r="4" spans="1:5" x14ac:dyDescent="0.3">
      <c r="A4" s="169"/>
      <c r="C4" s="168"/>
    </row>
    <row r="5" spans="1:5" ht="28.2" x14ac:dyDescent="0.45">
      <c r="A5" s="206" t="s">
        <v>264</v>
      </c>
      <c r="C5" s="168"/>
    </row>
    <row r="6" spans="1:5" x14ac:dyDescent="0.3">
      <c r="A6" s="169"/>
      <c r="C6" s="168"/>
      <c r="E6" s="207" t="s">
        <v>171</v>
      </c>
    </row>
    <row r="7" spans="1:5" x14ac:dyDescent="0.3">
      <c r="A7" s="169" t="s">
        <v>156</v>
      </c>
      <c r="C7" s="168"/>
    </row>
    <row r="8" spans="1:5" x14ac:dyDescent="0.3">
      <c r="A8" s="169" t="s">
        <v>241</v>
      </c>
      <c r="C8" s="168"/>
    </row>
    <row r="9" spans="1:5" x14ac:dyDescent="0.3">
      <c r="A9" s="169"/>
      <c r="C9" s="168"/>
    </row>
    <row r="10" spans="1:5" x14ac:dyDescent="0.3">
      <c r="A10" s="100" t="s">
        <v>242</v>
      </c>
      <c r="B10" s="100" t="s">
        <v>243</v>
      </c>
      <c r="C10" s="168"/>
    </row>
    <row r="11" spans="1:5" x14ac:dyDescent="0.3">
      <c r="A11" s="169"/>
      <c r="B11" s="100" t="s">
        <v>244</v>
      </c>
      <c r="C11" s="168"/>
    </row>
    <row r="12" spans="1:5" x14ac:dyDescent="0.3">
      <c r="B12" s="100" t="s">
        <v>245</v>
      </c>
      <c r="C12" s="168"/>
    </row>
    <row r="13" spans="1:5" x14ac:dyDescent="0.3">
      <c r="A13" s="169"/>
      <c r="B13" s="100" t="s">
        <v>246</v>
      </c>
      <c r="C13" s="168"/>
    </row>
    <row r="14" spans="1:5" ht="9" customHeight="1" x14ac:dyDescent="0.3">
      <c r="A14" s="170"/>
      <c r="C14" s="171"/>
      <c r="D14" s="171"/>
    </row>
    <row r="15" spans="1:5" ht="15" thickBot="1" x14ac:dyDescent="0.35">
      <c r="A15" s="170" t="s">
        <v>260</v>
      </c>
      <c r="C15" s="171"/>
      <c r="D15" s="171"/>
    </row>
    <row r="16" spans="1:5" ht="36" thickBot="1" x14ac:dyDescent="0.35">
      <c r="A16" s="201" t="s">
        <v>157</v>
      </c>
      <c r="B16" s="118"/>
      <c r="C16" s="202" t="s">
        <v>158</v>
      </c>
      <c r="D16" s="203" t="s">
        <v>159</v>
      </c>
      <c r="E16" s="204" t="s">
        <v>160</v>
      </c>
    </row>
    <row r="17" spans="1:5" x14ac:dyDescent="0.3">
      <c r="A17" s="196" t="s">
        <v>161</v>
      </c>
      <c r="B17" s="197" t="s">
        <v>174</v>
      </c>
      <c r="C17" s="198">
        <f>'2. Prijs per eenheid Utiliteit'!Q73</f>
        <v>0</v>
      </c>
      <c r="D17" s="199">
        <v>0.3</v>
      </c>
      <c r="E17" s="200">
        <f>C17*D17</f>
        <v>0</v>
      </c>
    </row>
    <row r="18" spans="1:5" x14ac:dyDescent="0.3">
      <c r="A18" s="172" t="s">
        <v>162</v>
      </c>
      <c r="B18" s="173" t="s">
        <v>175</v>
      </c>
      <c r="C18" s="174">
        <f>'3. Prijs per eenheid Woning'!J20</f>
        <v>0</v>
      </c>
      <c r="D18" s="175">
        <v>0.1</v>
      </c>
      <c r="E18" s="176">
        <f>C18*D18</f>
        <v>0</v>
      </c>
    </row>
    <row r="19" spans="1:5" x14ac:dyDescent="0.3">
      <c r="A19" s="172" t="s">
        <v>173</v>
      </c>
      <c r="B19" s="173" t="s">
        <v>163</v>
      </c>
      <c r="C19" s="174">
        <f>'4. Manuurtarieven'!G30</f>
        <v>0</v>
      </c>
      <c r="D19" s="175">
        <v>0.5</v>
      </c>
      <c r="E19" s="176">
        <f>C19*D19</f>
        <v>0</v>
      </c>
    </row>
    <row r="20" spans="1:5" x14ac:dyDescent="0.3">
      <c r="A20" s="172" t="s">
        <v>263</v>
      </c>
      <c r="B20" s="173" t="s">
        <v>256</v>
      </c>
      <c r="C20" s="208"/>
      <c r="D20" s="205">
        <v>0.1</v>
      </c>
      <c r="E20" s="176">
        <f>C20*D20</f>
        <v>0</v>
      </c>
    </row>
    <row r="21" spans="1:5" ht="15" customHeight="1" x14ac:dyDescent="0.3">
      <c r="A21" s="172"/>
      <c r="B21" s="173"/>
      <c r="C21" s="177"/>
      <c r="D21" s="178"/>
      <c r="E21" s="176"/>
    </row>
    <row r="22" spans="1:5" ht="15" thickBot="1" x14ac:dyDescent="0.35">
      <c r="A22" s="179" t="s">
        <v>164</v>
      </c>
      <c r="B22" s="161"/>
      <c r="C22" s="180"/>
      <c r="D22" s="181"/>
      <c r="E22" s="209">
        <f>SUM(E17:E20)</f>
        <v>0</v>
      </c>
    </row>
    <row r="23" spans="1:5" ht="15" thickBot="1" x14ac:dyDescent="0.35">
      <c r="C23" s="168"/>
    </row>
    <row r="24" spans="1:5" x14ac:dyDescent="0.3">
      <c r="A24" s="182" t="s">
        <v>165</v>
      </c>
      <c r="B24" s="183"/>
      <c r="C24" s="183"/>
      <c r="D24" s="183"/>
      <c r="E24" s="184"/>
    </row>
    <row r="25" spans="1:5" x14ac:dyDescent="0.3">
      <c r="A25" s="185"/>
      <c r="B25" s="186"/>
      <c r="C25" s="186"/>
      <c r="D25" s="186"/>
      <c r="E25" s="187"/>
    </row>
    <row r="26" spans="1:5" x14ac:dyDescent="0.3">
      <c r="A26" s="185" t="s">
        <v>166</v>
      </c>
      <c r="B26" s="186"/>
      <c r="C26" s="186"/>
      <c r="D26" s="186"/>
      <c r="E26" s="187"/>
    </row>
    <row r="27" spans="1:5" x14ac:dyDescent="0.3">
      <c r="A27" s="185"/>
      <c r="B27" s="186"/>
      <c r="C27" s="186"/>
      <c r="D27" s="186"/>
      <c r="E27" s="187"/>
    </row>
    <row r="28" spans="1:5" x14ac:dyDescent="0.3">
      <c r="A28" s="185" t="s">
        <v>167</v>
      </c>
      <c r="B28" s="186"/>
      <c r="C28" s="186"/>
      <c r="D28" s="186"/>
      <c r="E28" s="187"/>
    </row>
    <row r="29" spans="1:5" x14ac:dyDescent="0.3">
      <c r="A29" s="185"/>
      <c r="B29" s="186"/>
      <c r="C29" s="186"/>
      <c r="D29" s="186"/>
      <c r="E29" s="187"/>
    </row>
    <row r="30" spans="1:5" x14ac:dyDescent="0.3">
      <c r="A30" s="185" t="s">
        <v>168</v>
      </c>
      <c r="B30" s="186"/>
      <c r="C30" s="186"/>
      <c r="D30" s="186"/>
      <c r="E30" s="187"/>
    </row>
    <row r="31" spans="1:5" x14ac:dyDescent="0.3">
      <c r="A31" s="185"/>
      <c r="B31" s="186"/>
      <c r="C31" s="186"/>
      <c r="D31" s="186"/>
      <c r="E31" s="187"/>
    </row>
    <row r="32" spans="1:5" x14ac:dyDescent="0.3">
      <c r="A32" s="185" t="s">
        <v>169</v>
      </c>
      <c r="B32" s="186"/>
      <c r="C32" s="186"/>
      <c r="D32" s="186"/>
      <c r="E32" s="187"/>
    </row>
    <row r="33" spans="1:5" x14ac:dyDescent="0.3">
      <c r="A33" s="185"/>
      <c r="B33" s="186"/>
      <c r="C33" s="186"/>
      <c r="D33" s="186"/>
      <c r="E33" s="187"/>
    </row>
    <row r="34" spans="1:5" x14ac:dyDescent="0.3">
      <c r="A34" s="185"/>
      <c r="B34" s="186"/>
      <c r="C34" s="186"/>
      <c r="D34" s="186"/>
      <c r="E34" s="187"/>
    </row>
    <row r="35" spans="1:5" x14ac:dyDescent="0.3">
      <c r="A35" s="185" t="s">
        <v>170</v>
      </c>
      <c r="B35" s="186"/>
      <c r="C35" s="186"/>
      <c r="D35" s="186"/>
      <c r="E35" s="187"/>
    </row>
    <row r="36" spans="1:5" x14ac:dyDescent="0.3">
      <c r="A36" s="185"/>
      <c r="B36" s="186"/>
      <c r="C36" s="186"/>
      <c r="D36" s="186"/>
      <c r="E36" s="187"/>
    </row>
    <row r="37" spans="1:5" x14ac:dyDescent="0.3">
      <c r="A37" s="185"/>
      <c r="B37" s="186"/>
      <c r="C37" s="186"/>
      <c r="D37" s="186"/>
      <c r="E37" s="187"/>
    </row>
    <row r="38" spans="1:5" x14ac:dyDescent="0.3">
      <c r="A38" s="185"/>
      <c r="B38" s="186"/>
      <c r="C38" s="186"/>
      <c r="D38" s="186"/>
      <c r="E38" s="188"/>
    </row>
    <row r="39" spans="1:5" ht="15" thickBot="1" x14ac:dyDescent="0.35">
      <c r="A39" s="189"/>
      <c r="B39" s="190"/>
      <c r="C39" s="190"/>
      <c r="D39" s="190"/>
      <c r="E39" s="195"/>
    </row>
    <row r="40" spans="1:5" x14ac:dyDescent="0.3">
      <c r="C40" s="168"/>
    </row>
    <row r="41" spans="1:5" x14ac:dyDescent="0.3">
      <c r="C41" s="168"/>
    </row>
    <row r="42" spans="1:5" x14ac:dyDescent="0.3">
      <c r="C42" s="168"/>
    </row>
    <row r="43" spans="1:5" x14ac:dyDescent="0.3">
      <c r="C43" s="168"/>
    </row>
    <row r="44" spans="1:5" x14ac:dyDescent="0.3">
      <c r="C44" s="168"/>
    </row>
  </sheetData>
  <sheetProtection algorithmName="SHA-512" hashValue="S/OHrmSZWBuhU/rglKVxTqrrnER1QOX/le/rvnutZ5BkwD9JIglF/GfaanDXHPUxxwu+zSaSPRhLGwtMKgoFGA==" saltValue="7l6TDkl0XLzo1Q0NlHt/VA==" spinCount="100000" sheet="1" formatCells="0" formatColumns="0" formatRows="0" insertColumns="0" insertRows="0" insertHyperlinks="0" deleteColumns="0" deleteRows="0" sort="0" autoFilter="0" pivotTables="0"/>
  <phoneticPr fontId="19" type="noConversion"/>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53DD56-B673-4FA2-AC68-41D17D685E57}">
  <sheetPr codeName="Blad2">
    <tabColor rgb="FFFFC000"/>
  </sheetPr>
  <dimension ref="B1:Q76"/>
  <sheetViews>
    <sheetView zoomScale="115" zoomScaleNormal="115" workbookViewId="0">
      <pane xSplit="4" ySplit="5" topLeftCell="G6" activePane="bottomRight" state="frozen"/>
      <selection pane="topRight" activeCell="E1" sqref="E1"/>
      <selection pane="bottomLeft" activeCell="A6" sqref="A6"/>
      <selection pane="bottomRight" activeCell="L12" sqref="L12"/>
    </sheetView>
  </sheetViews>
  <sheetFormatPr defaultRowHeight="14.4" x14ac:dyDescent="0.3"/>
  <cols>
    <col min="1" max="1" width="1" customWidth="1"/>
    <col min="2" max="2" width="12.33203125" style="4" bestFit="1" customWidth="1"/>
    <col min="3" max="3" width="57.5546875" bestFit="1" customWidth="1"/>
    <col min="6" max="6" width="13.33203125" customWidth="1"/>
    <col min="10" max="13" width="11.6640625" customWidth="1"/>
    <col min="14" max="14" width="4.33203125" customWidth="1"/>
    <col min="16" max="16" width="9.88671875" bestFit="1" customWidth="1"/>
    <col min="17" max="17" width="14.33203125" customWidth="1"/>
  </cols>
  <sheetData>
    <row r="1" spans="2:17" ht="3" customHeight="1" thickBot="1" x14ac:dyDescent="0.35"/>
    <row r="2" spans="2:17" ht="14.4" customHeight="1" thickBot="1" x14ac:dyDescent="0.35">
      <c r="B2" s="86"/>
      <c r="C2" s="87"/>
      <c r="D2" s="219" t="s">
        <v>248</v>
      </c>
      <c r="E2" s="219"/>
      <c r="F2" s="219"/>
      <c r="G2" s="219"/>
      <c r="H2" s="219"/>
      <c r="I2" s="219"/>
      <c r="J2" s="223" t="s">
        <v>41</v>
      </c>
      <c r="K2" s="223"/>
      <c r="L2" s="223"/>
      <c r="M2" s="224"/>
      <c r="Q2" s="3"/>
    </row>
    <row r="3" spans="2:17" ht="20.399999999999999" customHeight="1" x14ac:dyDescent="0.3">
      <c r="B3" s="216" t="s">
        <v>218</v>
      </c>
      <c r="C3" s="212" t="s">
        <v>219</v>
      </c>
      <c r="D3" s="212" t="s">
        <v>247</v>
      </c>
      <c r="E3" s="211" t="s">
        <v>32</v>
      </c>
      <c r="F3" s="211" t="s">
        <v>33</v>
      </c>
      <c r="G3" s="211" t="s">
        <v>34</v>
      </c>
      <c r="H3" s="235" t="s">
        <v>266</v>
      </c>
      <c r="I3" s="235" t="s">
        <v>265</v>
      </c>
      <c r="J3" s="225"/>
      <c r="K3" s="225"/>
      <c r="L3" s="225"/>
      <c r="M3" s="226"/>
      <c r="N3" s="2"/>
      <c r="O3" s="220" t="s">
        <v>257</v>
      </c>
      <c r="P3" s="221"/>
      <c r="Q3" s="222"/>
    </row>
    <row r="4" spans="2:17" ht="30.6" x14ac:dyDescent="0.3">
      <c r="B4" s="216"/>
      <c r="C4" s="212"/>
      <c r="D4" s="212"/>
      <c r="E4" s="211"/>
      <c r="F4" s="211"/>
      <c r="G4" s="211"/>
      <c r="H4" s="236"/>
      <c r="I4" s="236"/>
      <c r="J4" s="88" t="s">
        <v>36</v>
      </c>
      <c r="K4" s="89" t="s">
        <v>37</v>
      </c>
      <c r="L4" s="89" t="s">
        <v>38</v>
      </c>
      <c r="M4" s="90" t="s">
        <v>39</v>
      </c>
      <c r="N4" s="2"/>
      <c r="O4" s="231" t="s">
        <v>40</v>
      </c>
      <c r="P4" s="229" t="s">
        <v>268</v>
      </c>
      <c r="Q4" s="227" t="s">
        <v>258</v>
      </c>
    </row>
    <row r="5" spans="2:17" ht="14.4" customHeight="1" x14ac:dyDescent="0.3">
      <c r="B5" s="216"/>
      <c r="C5" s="212"/>
      <c r="D5" s="212"/>
      <c r="E5" s="211"/>
      <c r="F5" s="211"/>
      <c r="G5" s="211"/>
      <c r="H5" s="233" t="s">
        <v>201</v>
      </c>
      <c r="I5" s="234"/>
      <c r="J5" s="91">
        <v>1</v>
      </c>
      <c r="K5" s="92">
        <v>0.2</v>
      </c>
      <c r="L5" s="92">
        <v>0.3</v>
      </c>
      <c r="M5" s="93">
        <v>0.5</v>
      </c>
      <c r="N5" s="2"/>
      <c r="O5" s="232"/>
      <c r="P5" s="230"/>
      <c r="Q5" s="228"/>
    </row>
    <row r="6" spans="2:17" x14ac:dyDescent="0.3">
      <c r="B6" s="70">
        <v>751010</v>
      </c>
      <c r="C6" s="71" t="s">
        <v>43</v>
      </c>
      <c r="D6" s="72" t="s">
        <v>44</v>
      </c>
      <c r="E6" s="73" t="s">
        <v>45</v>
      </c>
      <c r="F6" s="78" t="s">
        <v>46</v>
      </c>
      <c r="G6" s="75" t="s">
        <v>47</v>
      </c>
      <c r="H6" s="77" t="s">
        <v>48</v>
      </c>
      <c r="I6" s="78" t="s">
        <v>46</v>
      </c>
      <c r="J6" s="5"/>
      <c r="K6" s="80"/>
      <c r="L6" s="68"/>
      <c r="M6" s="69"/>
      <c r="O6" s="14">
        <v>1</v>
      </c>
      <c r="P6" s="10">
        <f>IF(ISBLANK(J6),K6*$K$5+L6*$L$5+M6*$M$5,J6)</f>
        <v>0</v>
      </c>
      <c r="Q6" s="11">
        <f>O6*P6</f>
        <v>0</v>
      </c>
    </row>
    <row r="7" spans="2:17" x14ac:dyDescent="0.3">
      <c r="B7" s="70">
        <v>751010</v>
      </c>
      <c r="C7" s="71" t="s">
        <v>49</v>
      </c>
      <c r="D7" s="72" t="s">
        <v>44</v>
      </c>
      <c r="E7" s="73" t="s">
        <v>50</v>
      </c>
      <c r="F7" s="78" t="s">
        <v>46</v>
      </c>
      <c r="G7" s="75" t="s">
        <v>47</v>
      </c>
      <c r="H7" s="77" t="s">
        <v>48</v>
      </c>
      <c r="I7" s="78" t="s">
        <v>46</v>
      </c>
      <c r="J7" s="5"/>
      <c r="K7" s="80"/>
      <c r="L7" s="68"/>
      <c r="M7" s="69"/>
      <c r="O7" s="14">
        <v>1</v>
      </c>
      <c r="P7" s="10">
        <f t="shared" ref="P7:P65" si="0">IF(ISBLANK(J7),K7*$K$5+L7*$L$5+M7*$M$5,J7)</f>
        <v>0</v>
      </c>
      <c r="Q7" s="11">
        <f t="shared" ref="Q7:Q56" si="1">O7*P7</f>
        <v>0</v>
      </c>
    </row>
    <row r="8" spans="2:17" x14ac:dyDescent="0.3">
      <c r="B8" s="70">
        <v>751010</v>
      </c>
      <c r="C8" s="71" t="s">
        <v>51</v>
      </c>
      <c r="D8" s="72" t="s">
        <v>52</v>
      </c>
      <c r="E8" s="85" t="s">
        <v>50</v>
      </c>
      <c r="F8" s="78" t="s">
        <v>46</v>
      </c>
      <c r="G8" s="81" t="s">
        <v>53</v>
      </c>
      <c r="H8" s="76" t="s">
        <v>48</v>
      </c>
      <c r="I8" s="78" t="s">
        <v>46</v>
      </c>
      <c r="J8" s="5"/>
      <c r="K8" s="80"/>
      <c r="L8" s="68"/>
      <c r="M8" s="69"/>
      <c r="O8" s="14">
        <v>3</v>
      </c>
      <c r="P8" s="10">
        <f t="shared" si="0"/>
        <v>0</v>
      </c>
      <c r="Q8" s="11">
        <f t="shared" si="1"/>
        <v>0</v>
      </c>
    </row>
    <row r="9" spans="2:17" ht="15" customHeight="1" x14ac:dyDescent="0.3">
      <c r="B9" s="70">
        <v>661110</v>
      </c>
      <c r="C9" s="71" t="s">
        <v>54</v>
      </c>
      <c r="D9" s="72" t="s">
        <v>55</v>
      </c>
      <c r="E9" s="73" t="s">
        <v>56</v>
      </c>
      <c r="F9" s="82" t="s">
        <v>33</v>
      </c>
      <c r="G9" s="75" t="s">
        <v>47</v>
      </c>
      <c r="H9" s="76" t="s">
        <v>48</v>
      </c>
      <c r="I9" s="77" t="s">
        <v>57</v>
      </c>
      <c r="J9" s="5"/>
      <c r="K9" s="67"/>
      <c r="L9" s="83"/>
      <c r="M9" s="84"/>
      <c r="O9" s="14">
        <v>10</v>
      </c>
      <c r="P9" s="10">
        <f t="shared" si="0"/>
        <v>0</v>
      </c>
      <c r="Q9" s="11">
        <f t="shared" si="1"/>
        <v>0</v>
      </c>
    </row>
    <row r="10" spans="2:17" x14ac:dyDescent="0.3">
      <c r="B10" s="70">
        <v>312330</v>
      </c>
      <c r="C10" s="71" t="s">
        <v>234</v>
      </c>
      <c r="D10" s="72" t="s">
        <v>58</v>
      </c>
      <c r="E10" s="73" t="s">
        <v>59</v>
      </c>
      <c r="F10" s="78" t="s">
        <v>46</v>
      </c>
      <c r="G10" s="75" t="s">
        <v>47</v>
      </c>
      <c r="H10" s="76" t="s">
        <v>48</v>
      </c>
      <c r="I10" s="77" t="s">
        <v>60</v>
      </c>
      <c r="J10" s="5"/>
      <c r="K10" s="67"/>
      <c r="L10" s="68"/>
      <c r="M10" s="69"/>
      <c r="O10" s="14">
        <v>8</v>
      </c>
      <c r="P10" s="10">
        <f t="shared" si="0"/>
        <v>0</v>
      </c>
      <c r="Q10" s="11">
        <f t="shared" si="1"/>
        <v>0</v>
      </c>
    </row>
    <row r="11" spans="2:17" x14ac:dyDescent="0.3">
      <c r="B11" s="70">
        <v>313210</v>
      </c>
      <c r="C11" s="71" t="s">
        <v>61</v>
      </c>
      <c r="D11" s="72" t="s">
        <v>62</v>
      </c>
      <c r="E11" s="73" t="s">
        <v>59</v>
      </c>
      <c r="F11" s="78" t="s">
        <v>46</v>
      </c>
      <c r="G11" s="75" t="s">
        <v>47</v>
      </c>
      <c r="H11" s="76" t="s">
        <v>48</v>
      </c>
      <c r="I11" s="77" t="s">
        <v>60</v>
      </c>
      <c r="J11" s="5"/>
      <c r="K11" s="67"/>
      <c r="L11" s="68"/>
      <c r="M11" s="69"/>
      <c r="O11" s="14">
        <v>1</v>
      </c>
      <c r="P11" s="10">
        <f t="shared" si="0"/>
        <v>0</v>
      </c>
      <c r="Q11" s="11">
        <f t="shared" si="1"/>
        <v>0</v>
      </c>
    </row>
    <row r="12" spans="2:17" x14ac:dyDescent="0.3">
      <c r="B12" s="70">
        <v>562110</v>
      </c>
      <c r="C12" s="71" t="s">
        <v>225</v>
      </c>
      <c r="D12" s="72" t="s">
        <v>63</v>
      </c>
      <c r="E12" s="73" t="s">
        <v>64</v>
      </c>
      <c r="F12" s="82" t="s">
        <v>33</v>
      </c>
      <c r="G12" s="75" t="s">
        <v>47</v>
      </c>
      <c r="H12" s="76" t="s">
        <v>48</v>
      </c>
      <c r="I12" s="77" t="s">
        <v>65</v>
      </c>
      <c r="J12" s="5"/>
      <c r="K12" s="67"/>
      <c r="L12" s="68"/>
      <c r="M12" s="69"/>
      <c r="O12" s="14">
        <v>1</v>
      </c>
      <c r="P12" s="10">
        <f t="shared" si="0"/>
        <v>0</v>
      </c>
      <c r="Q12" s="11">
        <f t="shared" si="1"/>
        <v>0</v>
      </c>
    </row>
    <row r="13" spans="2:17" x14ac:dyDescent="0.3">
      <c r="B13" s="70">
        <v>562110</v>
      </c>
      <c r="C13" s="71" t="s">
        <v>226</v>
      </c>
      <c r="D13" s="72" t="s">
        <v>66</v>
      </c>
      <c r="E13" s="73" t="s">
        <v>64</v>
      </c>
      <c r="F13" s="82" t="s">
        <v>33</v>
      </c>
      <c r="G13" s="75" t="s">
        <v>47</v>
      </c>
      <c r="H13" s="76" t="s">
        <v>48</v>
      </c>
      <c r="I13" s="77" t="s">
        <v>65</v>
      </c>
      <c r="J13" s="5"/>
      <c r="K13" s="67"/>
      <c r="L13" s="68"/>
      <c r="M13" s="69"/>
      <c r="O13" s="14">
        <v>5</v>
      </c>
      <c r="P13" s="10">
        <f t="shared" si="0"/>
        <v>0</v>
      </c>
      <c r="Q13" s="11">
        <f t="shared" si="1"/>
        <v>0</v>
      </c>
    </row>
    <row r="14" spans="2:17" x14ac:dyDescent="0.3">
      <c r="B14" s="70">
        <v>562110</v>
      </c>
      <c r="C14" s="71" t="s">
        <v>227</v>
      </c>
      <c r="D14" s="72" t="s">
        <v>67</v>
      </c>
      <c r="E14" s="73" t="s">
        <v>64</v>
      </c>
      <c r="F14" s="82" t="s">
        <v>33</v>
      </c>
      <c r="G14" s="75" t="s">
        <v>47</v>
      </c>
      <c r="H14" s="76" t="s">
        <v>48</v>
      </c>
      <c r="I14" s="77" t="s">
        <v>65</v>
      </c>
      <c r="J14" s="5"/>
      <c r="K14" s="67"/>
      <c r="L14" s="68"/>
      <c r="M14" s="69"/>
      <c r="O14" s="14">
        <v>1</v>
      </c>
      <c r="P14" s="10">
        <f t="shared" si="0"/>
        <v>0</v>
      </c>
      <c r="Q14" s="11">
        <f t="shared" si="1"/>
        <v>0</v>
      </c>
    </row>
    <row r="15" spans="2:17" x14ac:dyDescent="0.3">
      <c r="B15" s="70">
        <v>562110</v>
      </c>
      <c r="C15" s="71" t="s">
        <v>228</v>
      </c>
      <c r="D15" s="72" t="s">
        <v>68</v>
      </c>
      <c r="E15" s="73" t="s">
        <v>64</v>
      </c>
      <c r="F15" s="82" t="s">
        <v>33</v>
      </c>
      <c r="G15" s="75" t="s">
        <v>47</v>
      </c>
      <c r="H15" s="76" t="s">
        <v>48</v>
      </c>
      <c r="I15" s="77" t="s">
        <v>65</v>
      </c>
      <c r="J15" s="5"/>
      <c r="K15" s="67"/>
      <c r="L15" s="68"/>
      <c r="M15" s="69"/>
      <c r="O15" s="14">
        <v>1</v>
      </c>
      <c r="P15" s="10">
        <f t="shared" si="0"/>
        <v>0</v>
      </c>
      <c r="Q15" s="11">
        <f t="shared" si="1"/>
        <v>0</v>
      </c>
    </row>
    <row r="16" spans="2:17" x14ac:dyDescent="0.3">
      <c r="B16" s="70">
        <v>562110</v>
      </c>
      <c r="C16" s="71" t="s">
        <v>229</v>
      </c>
      <c r="D16" s="72" t="s">
        <v>69</v>
      </c>
      <c r="E16" s="73" t="s">
        <v>64</v>
      </c>
      <c r="F16" s="82" t="s">
        <v>33</v>
      </c>
      <c r="G16" s="75" t="s">
        <v>47</v>
      </c>
      <c r="H16" s="76" t="s">
        <v>48</v>
      </c>
      <c r="I16" s="77" t="s">
        <v>65</v>
      </c>
      <c r="J16" s="5"/>
      <c r="K16" s="67"/>
      <c r="L16" s="68"/>
      <c r="M16" s="69"/>
      <c r="O16" s="14">
        <v>1</v>
      </c>
      <c r="P16" s="10">
        <f t="shared" si="0"/>
        <v>0</v>
      </c>
      <c r="Q16" s="11">
        <f t="shared" si="1"/>
        <v>0</v>
      </c>
    </row>
    <row r="17" spans="2:17" x14ac:dyDescent="0.3">
      <c r="B17" s="70">
        <v>562110</v>
      </c>
      <c r="C17" s="71" t="s">
        <v>230</v>
      </c>
      <c r="D17" s="72" t="s">
        <v>70</v>
      </c>
      <c r="E17" s="73" t="s">
        <v>64</v>
      </c>
      <c r="F17" s="82" t="s">
        <v>33</v>
      </c>
      <c r="G17" s="75" t="s">
        <v>47</v>
      </c>
      <c r="H17" s="76" t="s">
        <v>48</v>
      </c>
      <c r="I17" s="77" t="s">
        <v>65</v>
      </c>
      <c r="J17" s="5"/>
      <c r="K17" s="67"/>
      <c r="L17" s="68"/>
      <c r="M17" s="69"/>
      <c r="O17" s="14">
        <v>1</v>
      </c>
      <c r="P17" s="10">
        <f t="shared" si="0"/>
        <v>0</v>
      </c>
      <c r="Q17" s="11">
        <f t="shared" si="1"/>
        <v>0</v>
      </c>
    </row>
    <row r="18" spans="2:17" x14ac:dyDescent="0.3">
      <c r="B18" s="70">
        <v>562120</v>
      </c>
      <c r="C18" s="71" t="s">
        <v>231</v>
      </c>
      <c r="D18" s="72" t="s">
        <v>72</v>
      </c>
      <c r="E18" s="73" t="s">
        <v>64</v>
      </c>
      <c r="F18" s="78" t="s">
        <v>46</v>
      </c>
      <c r="G18" s="75" t="s">
        <v>47</v>
      </c>
      <c r="H18" s="76" t="s">
        <v>48</v>
      </c>
      <c r="I18" s="77" t="s">
        <v>65</v>
      </c>
      <c r="J18" s="5"/>
      <c r="K18" s="67"/>
      <c r="L18" s="68"/>
      <c r="M18" s="69"/>
      <c r="O18" s="14">
        <v>1</v>
      </c>
      <c r="P18" s="10">
        <f t="shared" si="0"/>
        <v>0</v>
      </c>
      <c r="Q18" s="11">
        <f t="shared" si="1"/>
        <v>0</v>
      </c>
    </row>
    <row r="19" spans="2:17" x14ac:dyDescent="0.3">
      <c r="B19" s="70">
        <v>562120</v>
      </c>
      <c r="C19" s="71" t="s">
        <v>232</v>
      </c>
      <c r="D19" s="72" t="s">
        <v>73</v>
      </c>
      <c r="E19" s="73" t="s">
        <v>64</v>
      </c>
      <c r="F19" s="78" t="s">
        <v>46</v>
      </c>
      <c r="G19" s="75" t="s">
        <v>47</v>
      </c>
      <c r="H19" s="76" t="s">
        <v>48</v>
      </c>
      <c r="I19" s="77" t="s">
        <v>65</v>
      </c>
      <c r="J19" s="5"/>
      <c r="K19" s="67"/>
      <c r="L19" s="68"/>
      <c r="M19" s="69"/>
      <c r="O19" s="14">
        <v>1</v>
      </c>
      <c r="P19" s="10">
        <f t="shared" si="0"/>
        <v>0</v>
      </c>
      <c r="Q19" s="11">
        <f t="shared" si="1"/>
        <v>0</v>
      </c>
    </row>
    <row r="20" spans="2:17" x14ac:dyDescent="0.3">
      <c r="B20" s="70">
        <v>562120</v>
      </c>
      <c r="C20" s="71" t="s">
        <v>233</v>
      </c>
      <c r="D20" s="72" t="s">
        <v>74</v>
      </c>
      <c r="E20" s="73" t="s">
        <v>64</v>
      </c>
      <c r="F20" s="78" t="s">
        <v>46</v>
      </c>
      <c r="G20" s="75" t="s">
        <v>47</v>
      </c>
      <c r="H20" s="76" t="s">
        <v>48</v>
      </c>
      <c r="I20" s="77" t="s">
        <v>65</v>
      </c>
      <c r="J20" s="5"/>
      <c r="K20" s="67"/>
      <c r="L20" s="68"/>
      <c r="M20" s="69"/>
      <c r="O20" s="14">
        <v>1</v>
      </c>
      <c r="P20" s="10">
        <f t="shared" si="0"/>
        <v>0</v>
      </c>
      <c r="Q20" s="11">
        <f t="shared" si="1"/>
        <v>0</v>
      </c>
    </row>
    <row r="21" spans="2:17" x14ac:dyDescent="0.3">
      <c r="B21" s="70">
        <v>531910</v>
      </c>
      <c r="C21" s="71" t="s">
        <v>75</v>
      </c>
      <c r="D21" s="72" t="s">
        <v>76</v>
      </c>
      <c r="E21" s="73" t="s">
        <v>64</v>
      </c>
      <c r="F21" s="78" t="s">
        <v>46</v>
      </c>
      <c r="G21" s="75" t="s">
        <v>47</v>
      </c>
      <c r="H21" s="76" t="s">
        <v>48</v>
      </c>
      <c r="I21" s="77" t="s">
        <v>77</v>
      </c>
      <c r="J21" s="5"/>
      <c r="K21" s="67"/>
      <c r="L21" s="68"/>
      <c r="M21" s="69"/>
      <c r="O21" s="14">
        <v>1</v>
      </c>
      <c r="P21" s="10">
        <f t="shared" si="0"/>
        <v>0</v>
      </c>
      <c r="Q21" s="11">
        <f t="shared" si="1"/>
        <v>0</v>
      </c>
    </row>
    <row r="22" spans="2:17" x14ac:dyDescent="0.3">
      <c r="B22" s="70">
        <v>531010</v>
      </c>
      <c r="C22" s="71" t="s">
        <v>78</v>
      </c>
      <c r="D22" s="72" t="s">
        <v>79</v>
      </c>
      <c r="E22" s="73" t="s">
        <v>64</v>
      </c>
      <c r="F22" s="78" t="s">
        <v>46</v>
      </c>
      <c r="G22" s="75" t="s">
        <v>59</v>
      </c>
      <c r="H22" s="76" t="s">
        <v>48</v>
      </c>
      <c r="I22" s="77" t="s">
        <v>60</v>
      </c>
      <c r="J22" s="80"/>
      <c r="K22" s="5"/>
      <c r="L22" s="5"/>
      <c r="M22" s="9"/>
      <c r="O22" s="14">
        <v>1</v>
      </c>
      <c r="P22" s="10">
        <f t="shared" si="0"/>
        <v>0</v>
      </c>
      <c r="Q22" s="11">
        <f t="shared" si="1"/>
        <v>0</v>
      </c>
    </row>
    <row r="23" spans="2:17" x14ac:dyDescent="0.3">
      <c r="B23" s="70">
        <v>531010</v>
      </c>
      <c r="C23" s="71" t="s">
        <v>217</v>
      </c>
      <c r="D23" s="72" t="s">
        <v>81</v>
      </c>
      <c r="E23" s="73" t="s">
        <v>64</v>
      </c>
      <c r="F23" s="78" t="s">
        <v>46</v>
      </c>
      <c r="G23" s="75" t="s">
        <v>59</v>
      </c>
      <c r="H23" s="76" t="s">
        <v>48</v>
      </c>
      <c r="I23" s="77" t="s">
        <v>60</v>
      </c>
      <c r="J23" s="80"/>
      <c r="K23" s="5"/>
      <c r="L23" s="5"/>
      <c r="M23" s="9"/>
      <c r="O23" s="14">
        <v>1</v>
      </c>
      <c r="P23" s="10">
        <f t="shared" si="0"/>
        <v>0</v>
      </c>
      <c r="Q23" s="11">
        <f t="shared" si="1"/>
        <v>0</v>
      </c>
    </row>
    <row r="24" spans="2:17" x14ac:dyDescent="0.3">
      <c r="B24" s="70">
        <v>531010</v>
      </c>
      <c r="C24" s="71" t="s">
        <v>215</v>
      </c>
      <c r="D24" s="72" t="s">
        <v>82</v>
      </c>
      <c r="E24" s="73" t="s">
        <v>64</v>
      </c>
      <c r="F24" s="78" t="s">
        <v>46</v>
      </c>
      <c r="G24" s="75" t="s">
        <v>47</v>
      </c>
      <c r="H24" s="76" t="s">
        <v>48</v>
      </c>
      <c r="I24" s="77" t="s">
        <v>80</v>
      </c>
      <c r="J24" s="5"/>
      <c r="K24" s="67"/>
      <c r="L24" s="68"/>
      <c r="M24" s="69"/>
      <c r="O24" s="14">
        <v>10</v>
      </c>
      <c r="P24" s="10">
        <f t="shared" si="0"/>
        <v>0</v>
      </c>
      <c r="Q24" s="11">
        <f t="shared" si="1"/>
        <v>0</v>
      </c>
    </row>
    <row r="25" spans="2:17" x14ac:dyDescent="0.3">
      <c r="B25" s="70">
        <v>531010</v>
      </c>
      <c r="C25" s="71" t="s">
        <v>216</v>
      </c>
      <c r="D25" s="72" t="s">
        <v>83</v>
      </c>
      <c r="E25" s="73" t="s">
        <v>64</v>
      </c>
      <c r="F25" s="78" t="s">
        <v>46</v>
      </c>
      <c r="G25" s="75" t="s">
        <v>47</v>
      </c>
      <c r="H25" s="76" t="s">
        <v>48</v>
      </c>
      <c r="I25" s="77" t="s">
        <v>80</v>
      </c>
      <c r="J25" s="5"/>
      <c r="K25" s="67"/>
      <c r="L25" s="68"/>
      <c r="M25" s="69"/>
      <c r="O25" s="14">
        <v>42</v>
      </c>
      <c r="P25" s="10">
        <f t="shared" si="0"/>
        <v>0</v>
      </c>
      <c r="Q25" s="11">
        <f t="shared" si="1"/>
        <v>0</v>
      </c>
    </row>
    <row r="26" spans="2:17" x14ac:dyDescent="0.3">
      <c r="B26" s="70">
        <v>531610</v>
      </c>
      <c r="C26" s="71" t="s">
        <v>84</v>
      </c>
      <c r="D26" s="72" t="s">
        <v>85</v>
      </c>
      <c r="E26" s="73" t="s">
        <v>64</v>
      </c>
      <c r="F26" s="78" t="s">
        <v>46</v>
      </c>
      <c r="G26" s="75" t="s">
        <v>47</v>
      </c>
      <c r="H26" s="76" t="s">
        <v>48</v>
      </c>
      <c r="I26" s="77" t="s">
        <v>86</v>
      </c>
      <c r="J26" s="80"/>
      <c r="K26" s="5"/>
      <c r="L26" s="5"/>
      <c r="M26" s="9"/>
      <c r="O26" s="14">
        <v>1</v>
      </c>
      <c r="P26" s="10">
        <f t="shared" si="0"/>
        <v>0</v>
      </c>
      <c r="Q26" s="11">
        <f t="shared" si="1"/>
        <v>0</v>
      </c>
    </row>
    <row r="27" spans="2:17" x14ac:dyDescent="0.3">
      <c r="B27" s="70">
        <v>569030</v>
      </c>
      <c r="C27" s="71" t="s">
        <v>87</v>
      </c>
      <c r="D27" s="72" t="s">
        <v>88</v>
      </c>
      <c r="E27" s="73" t="s">
        <v>64</v>
      </c>
      <c r="F27" s="78" t="s">
        <v>46</v>
      </c>
      <c r="G27" s="75" t="s">
        <v>47</v>
      </c>
      <c r="H27" s="76" t="s">
        <v>48</v>
      </c>
      <c r="I27" s="77" t="s">
        <v>89</v>
      </c>
      <c r="J27" s="5"/>
      <c r="K27" s="67"/>
      <c r="L27" s="68"/>
      <c r="M27" s="69"/>
      <c r="O27" s="14">
        <v>1</v>
      </c>
      <c r="P27" s="10">
        <f t="shared" si="0"/>
        <v>0</v>
      </c>
      <c r="Q27" s="11">
        <f t="shared" si="1"/>
        <v>0</v>
      </c>
    </row>
    <row r="28" spans="2:17" x14ac:dyDescent="0.3">
      <c r="B28" s="70">
        <v>532110</v>
      </c>
      <c r="C28" s="71" t="s">
        <v>90</v>
      </c>
      <c r="D28" s="72" t="s">
        <v>91</v>
      </c>
      <c r="E28" s="73" t="s">
        <v>64</v>
      </c>
      <c r="F28" s="78" t="s">
        <v>46</v>
      </c>
      <c r="G28" s="75" t="s">
        <v>47</v>
      </c>
      <c r="H28" s="76" t="s">
        <v>48</v>
      </c>
      <c r="I28" s="77" t="s">
        <v>89</v>
      </c>
      <c r="J28" s="5"/>
      <c r="K28" s="67"/>
      <c r="L28" s="68"/>
      <c r="M28" s="69"/>
      <c r="O28" s="14">
        <v>1</v>
      </c>
      <c r="P28" s="10">
        <f t="shared" si="0"/>
        <v>0</v>
      </c>
      <c r="Q28" s="11">
        <f t="shared" si="1"/>
        <v>0</v>
      </c>
    </row>
    <row r="29" spans="2:17" x14ac:dyDescent="0.3">
      <c r="B29" s="70">
        <v>532110</v>
      </c>
      <c r="C29" s="71" t="s">
        <v>92</v>
      </c>
      <c r="D29" s="72" t="s">
        <v>93</v>
      </c>
      <c r="E29" s="73" t="s">
        <v>64</v>
      </c>
      <c r="F29" s="78" t="s">
        <v>46</v>
      </c>
      <c r="G29" s="75" t="s">
        <v>47</v>
      </c>
      <c r="H29" s="76" t="s">
        <v>48</v>
      </c>
      <c r="I29" s="77" t="s">
        <v>89</v>
      </c>
      <c r="J29" s="5"/>
      <c r="K29" s="67"/>
      <c r="L29" s="68"/>
      <c r="M29" s="69"/>
      <c r="O29" s="14">
        <v>1</v>
      </c>
      <c r="P29" s="10">
        <f t="shared" si="0"/>
        <v>0</v>
      </c>
      <c r="Q29" s="11">
        <f t="shared" si="1"/>
        <v>0</v>
      </c>
    </row>
    <row r="30" spans="2:17" x14ac:dyDescent="0.3">
      <c r="B30" s="70">
        <v>532110</v>
      </c>
      <c r="C30" s="71" t="s">
        <v>94</v>
      </c>
      <c r="D30" s="72" t="s">
        <v>95</v>
      </c>
      <c r="E30" s="73" t="s">
        <v>64</v>
      </c>
      <c r="F30" s="78" t="s">
        <v>46</v>
      </c>
      <c r="G30" s="75" t="s">
        <v>47</v>
      </c>
      <c r="H30" s="76" t="s">
        <v>48</v>
      </c>
      <c r="I30" s="77" t="s">
        <v>89</v>
      </c>
      <c r="J30" s="5"/>
      <c r="K30" s="67"/>
      <c r="L30" s="68"/>
      <c r="M30" s="69"/>
      <c r="O30" s="14">
        <v>1</v>
      </c>
      <c r="P30" s="10">
        <f t="shared" si="0"/>
        <v>0</v>
      </c>
      <c r="Q30" s="11">
        <f t="shared" si="1"/>
        <v>0</v>
      </c>
    </row>
    <row r="31" spans="2:17" x14ac:dyDescent="0.3">
      <c r="B31" s="70">
        <v>532110</v>
      </c>
      <c r="C31" s="71" t="s">
        <v>96</v>
      </c>
      <c r="D31" s="72" t="s">
        <v>97</v>
      </c>
      <c r="E31" s="73" t="s">
        <v>64</v>
      </c>
      <c r="F31" s="78" t="s">
        <v>46</v>
      </c>
      <c r="G31" s="81" t="s">
        <v>53</v>
      </c>
      <c r="H31" s="76" t="s">
        <v>48</v>
      </c>
      <c r="I31" s="77" t="s">
        <v>89</v>
      </c>
      <c r="J31" s="5"/>
      <c r="K31" s="67"/>
      <c r="L31" s="68"/>
      <c r="M31" s="69"/>
      <c r="O31" s="14">
        <v>6</v>
      </c>
      <c r="P31" s="10">
        <f t="shared" si="0"/>
        <v>0</v>
      </c>
      <c r="Q31" s="11">
        <f t="shared" si="1"/>
        <v>0</v>
      </c>
    </row>
    <row r="32" spans="2:17" x14ac:dyDescent="0.3">
      <c r="B32" s="70">
        <v>552010</v>
      </c>
      <c r="C32" s="71" t="s">
        <v>98</v>
      </c>
      <c r="D32" s="72" t="s">
        <v>99</v>
      </c>
      <c r="E32" s="73" t="s">
        <v>64</v>
      </c>
      <c r="F32" s="82" t="s">
        <v>33</v>
      </c>
      <c r="G32" s="75" t="s">
        <v>47</v>
      </c>
      <c r="H32" s="76" t="s">
        <v>48</v>
      </c>
      <c r="I32" s="77" t="s">
        <v>65</v>
      </c>
      <c r="J32" s="5"/>
      <c r="K32" s="67"/>
      <c r="L32" s="68"/>
      <c r="M32" s="69"/>
      <c r="O32" s="14">
        <v>6</v>
      </c>
      <c r="P32" s="10">
        <f t="shared" si="0"/>
        <v>0</v>
      </c>
      <c r="Q32" s="11">
        <f t="shared" si="1"/>
        <v>0</v>
      </c>
    </row>
    <row r="33" spans="2:17" x14ac:dyDescent="0.3">
      <c r="B33" s="70">
        <v>552010</v>
      </c>
      <c r="C33" s="71" t="s">
        <v>235</v>
      </c>
      <c r="D33" s="72" t="s">
        <v>100</v>
      </c>
      <c r="E33" s="73" t="s">
        <v>64</v>
      </c>
      <c r="F33" s="82" t="s">
        <v>33</v>
      </c>
      <c r="G33" s="75" t="s">
        <v>47</v>
      </c>
      <c r="H33" s="76" t="s">
        <v>48</v>
      </c>
      <c r="I33" s="77" t="s">
        <v>65</v>
      </c>
      <c r="J33" s="5"/>
      <c r="K33" s="67"/>
      <c r="L33" s="68"/>
      <c r="M33" s="69"/>
      <c r="O33" s="14">
        <v>1</v>
      </c>
      <c r="P33" s="10">
        <f t="shared" si="0"/>
        <v>0</v>
      </c>
      <c r="Q33" s="11">
        <f t="shared" si="1"/>
        <v>0</v>
      </c>
    </row>
    <row r="34" spans="2:17" x14ac:dyDescent="0.3">
      <c r="B34" s="70">
        <v>552010</v>
      </c>
      <c r="C34" s="71" t="s">
        <v>237</v>
      </c>
      <c r="D34" s="72" t="s">
        <v>101</v>
      </c>
      <c r="E34" s="73" t="s">
        <v>64</v>
      </c>
      <c r="F34" s="82" t="s">
        <v>33</v>
      </c>
      <c r="G34" s="75" t="s">
        <v>47</v>
      </c>
      <c r="H34" s="76" t="s">
        <v>48</v>
      </c>
      <c r="I34" s="77" t="s">
        <v>65</v>
      </c>
      <c r="J34" s="5"/>
      <c r="K34" s="67"/>
      <c r="L34" s="68"/>
      <c r="M34" s="69"/>
      <c r="O34" s="14">
        <v>1</v>
      </c>
      <c r="P34" s="10">
        <f t="shared" si="0"/>
        <v>0</v>
      </c>
      <c r="Q34" s="11">
        <f t="shared" si="1"/>
        <v>0</v>
      </c>
    </row>
    <row r="35" spans="2:17" x14ac:dyDescent="0.3">
      <c r="B35" s="70">
        <v>552010</v>
      </c>
      <c r="C35" s="71" t="s">
        <v>236</v>
      </c>
      <c r="D35" s="72" t="s">
        <v>102</v>
      </c>
      <c r="E35" s="73" t="s">
        <v>64</v>
      </c>
      <c r="F35" s="82" t="s">
        <v>33</v>
      </c>
      <c r="G35" s="75" t="s">
        <v>47</v>
      </c>
      <c r="H35" s="76" t="s">
        <v>48</v>
      </c>
      <c r="I35" s="77" t="s">
        <v>65</v>
      </c>
      <c r="J35" s="5"/>
      <c r="K35" s="67"/>
      <c r="L35" s="68"/>
      <c r="M35" s="69"/>
      <c r="O35" s="14">
        <v>1</v>
      </c>
      <c r="P35" s="10">
        <f t="shared" si="0"/>
        <v>0</v>
      </c>
      <c r="Q35" s="11">
        <f t="shared" si="1"/>
        <v>0</v>
      </c>
    </row>
    <row r="36" spans="2:17" x14ac:dyDescent="0.3">
      <c r="B36" s="70">
        <v>552320</v>
      </c>
      <c r="C36" s="71" t="s">
        <v>103</v>
      </c>
      <c r="D36" s="79" t="s">
        <v>104</v>
      </c>
      <c r="E36" s="73" t="s">
        <v>64</v>
      </c>
      <c r="F36" s="82" t="s">
        <v>33</v>
      </c>
      <c r="G36" s="75" t="s">
        <v>47</v>
      </c>
      <c r="H36" s="76" t="s">
        <v>48</v>
      </c>
      <c r="I36" s="77" t="s">
        <v>267</v>
      </c>
      <c r="J36" s="5"/>
      <c r="K36" s="67"/>
      <c r="L36" s="68"/>
      <c r="M36" s="69"/>
      <c r="O36" s="14">
        <v>1</v>
      </c>
      <c r="P36" s="10">
        <f t="shared" si="0"/>
        <v>0</v>
      </c>
      <c r="Q36" s="11">
        <f t="shared" si="1"/>
        <v>0</v>
      </c>
    </row>
    <row r="37" spans="2:17" x14ac:dyDescent="0.3">
      <c r="B37" s="70">
        <v>562130</v>
      </c>
      <c r="C37" s="71" t="s">
        <v>105</v>
      </c>
      <c r="D37" s="72" t="s">
        <v>106</v>
      </c>
      <c r="E37" s="73" t="s">
        <v>64</v>
      </c>
      <c r="F37" s="78" t="s">
        <v>46</v>
      </c>
      <c r="G37" s="75" t="s">
        <v>47</v>
      </c>
      <c r="H37" s="76" t="s">
        <v>48</v>
      </c>
      <c r="I37" s="77" t="s">
        <v>65</v>
      </c>
      <c r="J37" s="5"/>
      <c r="K37" s="67"/>
      <c r="L37" s="68"/>
      <c r="M37" s="69"/>
      <c r="O37" s="14">
        <v>1</v>
      </c>
      <c r="P37" s="10">
        <f t="shared" si="0"/>
        <v>0</v>
      </c>
      <c r="Q37" s="11">
        <f t="shared" si="1"/>
        <v>0</v>
      </c>
    </row>
    <row r="38" spans="2:17" x14ac:dyDescent="0.3">
      <c r="B38" s="70">
        <v>574010</v>
      </c>
      <c r="C38" s="71" t="s">
        <v>205</v>
      </c>
      <c r="D38" s="72" t="s">
        <v>107</v>
      </c>
      <c r="E38" s="73" t="s">
        <v>64</v>
      </c>
      <c r="F38" s="78" t="s">
        <v>46</v>
      </c>
      <c r="G38" s="75" t="s">
        <v>47</v>
      </c>
      <c r="H38" s="76" t="s">
        <v>48</v>
      </c>
      <c r="I38" s="77" t="s">
        <v>108</v>
      </c>
      <c r="J38" s="5"/>
      <c r="K38" s="67"/>
      <c r="L38" s="68"/>
      <c r="M38" s="69"/>
      <c r="O38" s="14">
        <v>20</v>
      </c>
      <c r="P38" s="10">
        <f t="shared" si="0"/>
        <v>0</v>
      </c>
      <c r="Q38" s="11">
        <f t="shared" si="1"/>
        <v>0</v>
      </c>
    </row>
    <row r="39" spans="2:17" x14ac:dyDescent="0.3">
      <c r="B39" s="70">
        <v>574010</v>
      </c>
      <c r="C39" s="71" t="s">
        <v>204</v>
      </c>
      <c r="D39" s="72" t="s">
        <v>109</v>
      </c>
      <c r="E39" s="73" t="s">
        <v>64</v>
      </c>
      <c r="F39" s="78" t="s">
        <v>46</v>
      </c>
      <c r="G39" s="75" t="s">
        <v>47</v>
      </c>
      <c r="H39" s="76" t="s">
        <v>48</v>
      </c>
      <c r="I39" s="77" t="s">
        <v>108</v>
      </c>
      <c r="J39" s="5"/>
      <c r="K39" s="67"/>
      <c r="L39" s="68"/>
      <c r="M39" s="69"/>
      <c r="O39" s="14">
        <v>20</v>
      </c>
      <c r="P39" s="10">
        <f t="shared" si="0"/>
        <v>0</v>
      </c>
      <c r="Q39" s="11">
        <f t="shared" si="1"/>
        <v>0</v>
      </c>
    </row>
    <row r="40" spans="2:17" x14ac:dyDescent="0.3">
      <c r="B40" s="70">
        <v>574010</v>
      </c>
      <c r="C40" s="71" t="s">
        <v>206</v>
      </c>
      <c r="D40" s="72" t="s">
        <v>110</v>
      </c>
      <c r="E40" s="73" t="s">
        <v>64</v>
      </c>
      <c r="F40" s="78" t="s">
        <v>46</v>
      </c>
      <c r="G40" s="75" t="s">
        <v>47</v>
      </c>
      <c r="H40" s="76" t="s">
        <v>48</v>
      </c>
      <c r="I40" s="77" t="s">
        <v>108</v>
      </c>
      <c r="J40" s="5"/>
      <c r="K40" s="67"/>
      <c r="L40" s="68"/>
      <c r="M40" s="69"/>
      <c r="O40" s="14">
        <v>20</v>
      </c>
      <c r="P40" s="10">
        <f t="shared" si="0"/>
        <v>0</v>
      </c>
      <c r="Q40" s="11">
        <f t="shared" si="1"/>
        <v>0</v>
      </c>
    </row>
    <row r="41" spans="2:17" x14ac:dyDescent="0.3">
      <c r="B41" s="70">
        <v>574010</v>
      </c>
      <c r="C41" s="71" t="s">
        <v>207</v>
      </c>
      <c r="D41" s="72" t="s">
        <v>111</v>
      </c>
      <c r="E41" s="73" t="s">
        <v>64</v>
      </c>
      <c r="F41" s="78" t="s">
        <v>46</v>
      </c>
      <c r="G41" s="75" t="s">
        <v>47</v>
      </c>
      <c r="H41" s="76" t="s">
        <v>48</v>
      </c>
      <c r="I41" s="77" t="s">
        <v>108</v>
      </c>
      <c r="J41" s="5"/>
      <c r="K41" s="67"/>
      <c r="L41" s="68"/>
      <c r="M41" s="69"/>
      <c r="O41" s="14">
        <v>10</v>
      </c>
      <c r="P41" s="10">
        <f t="shared" si="0"/>
        <v>0</v>
      </c>
      <c r="Q41" s="11">
        <f t="shared" si="1"/>
        <v>0</v>
      </c>
    </row>
    <row r="42" spans="2:17" x14ac:dyDescent="0.3">
      <c r="B42" s="70">
        <v>574010</v>
      </c>
      <c r="C42" s="71" t="s">
        <v>208</v>
      </c>
      <c r="D42" s="72" t="s">
        <v>112</v>
      </c>
      <c r="E42" s="73" t="s">
        <v>64</v>
      </c>
      <c r="F42" s="78" t="s">
        <v>46</v>
      </c>
      <c r="G42" s="75" t="s">
        <v>47</v>
      </c>
      <c r="H42" s="76" t="s">
        <v>48</v>
      </c>
      <c r="I42" s="77" t="s">
        <v>108</v>
      </c>
      <c r="J42" s="5"/>
      <c r="K42" s="67"/>
      <c r="L42" s="68"/>
      <c r="M42" s="69"/>
      <c r="O42" s="14">
        <v>5</v>
      </c>
      <c r="P42" s="10">
        <f t="shared" si="0"/>
        <v>0</v>
      </c>
      <c r="Q42" s="11">
        <f t="shared" si="1"/>
        <v>0</v>
      </c>
    </row>
    <row r="43" spans="2:17" x14ac:dyDescent="0.3">
      <c r="B43" s="70">
        <v>574010</v>
      </c>
      <c r="C43" s="71" t="s">
        <v>208</v>
      </c>
      <c r="D43" s="72" t="s">
        <v>113</v>
      </c>
      <c r="E43" s="73" t="s">
        <v>64</v>
      </c>
      <c r="F43" s="78" t="s">
        <v>46</v>
      </c>
      <c r="G43" s="75" t="s">
        <v>47</v>
      </c>
      <c r="H43" s="76" t="s">
        <v>48</v>
      </c>
      <c r="I43" s="77" t="s">
        <v>108</v>
      </c>
      <c r="J43" s="5"/>
      <c r="K43" s="67"/>
      <c r="L43" s="68"/>
      <c r="M43" s="69"/>
      <c r="O43" s="14">
        <v>5</v>
      </c>
      <c r="P43" s="10">
        <f t="shared" si="0"/>
        <v>0</v>
      </c>
      <c r="Q43" s="11">
        <f t="shared" si="1"/>
        <v>0</v>
      </c>
    </row>
    <row r="44" spans="2:17" x14ac:dyDescent="0.3">
      <c r="B44" s="70">
        <v>574010</v>
      </c>
      <c r="C44" s="71" t="s">
        <v>210</v>
      </c>
      <c r="D44" s="72" t="s">
        <v>114</v>
      </c>
      <c r="E44" s="73" t="s">
        <v>64</v>
      </c>
      <c r="F44" s="78" t="s">
        <v>46</v>
      </c>
      <c r="G44" s="75" t="s">
        <v>47</v>
      </c>
      <c r="H44" s="76" t="s">
        <v>48</v>
      </c>
      <c r="I44" s="77" t="s">
        <v>108</v>
      </c>
      <c r="J44" s="5"/>
      <c r="K44" s="67"/>
      <c r="L44" s="68"/>
      <c r="M44" s="69"/>
      <c r="O44" s="14">
        <v>5</v>
      </c>
      <c r="P44" s="10">
        <f t="shared" si="0"/>
        <v>0</v>
      </c>
      <c r="Q44" s="11">
        <f t="shared" si="1"/>
        <v>0</v>
      </c>
    </row>
    <row r="45" spans="2:17" x14ac:dyDescent="0.3">
      <c r="B45" s="70">
        <v>574010</v>
      </c>
      <c r="C45" s="71" t="s">
        <v>209</v>
      </c>
      <c r="D45" s="72" t="s">
        <v>115</v>
      </c>
      <c r="E45" s="73" t="s">
        <v>64</v>
      </c>
      <c r="F45" s="78" t="s">
        <v>46</v>
      </c>
      <c r="G45" s="75" t="s">
        <v>47</v>
      </c>
      <c r="H45" s="76" t="s">
        <v>48</v>
      </c>
      <c r="I45" s="77" t="s">
        <v>108</v>
      </c>
      <c r="J45" s="5"/>
      <c r="K45" s="67"/>
      <c r="L45" s="68"/>
      <c r="M45" s="69"/>
      <c r="O45" s="14">
        <v>5</v>
      </c>
      <c r="P45" s="10">
        <f t="shared" si="0"/>
        <v>0</v>
      </c>
      <c r="Q45" s="11">
        <f t="shared" si="1"/>
        <v>0</v>
      </c>
    </row>
    <row r="46" spans="2:17" x14ac:dyDescent="0.3">
      <c r="B46" s="70">
        <v>574010</v>
      </c>
      <c r="C46" s="71" t="s">
        <v>211</v>
      </c>
      <c r="D46" s="72" t="s">
        <v>116</v>
      </c>
      <c r="E46" s="73" t="s">
        <v>64</v>
      </c>
      <c r="F46" s="78" t="s">
        <v>46</v>
      </c>
      <c r="G46" s="75" t="s">
        <v>47</v>
      </c>
      <c r="H46" s="76" t="s">
        <v>48</v>
      </c>
      <c r="I46" s="77" t="s">
        <v>108</v>
      </c>
      <c r="J46" s="5"/>
      <c r="K46" s="67"/>
      <c r="L46" s="68"/>
      <c r="M46" s="69"/>
      <c r="O46" s="14">
        <v>2</v>
      </c>
      <c r="P46" s="10">
        <f t="shared" si="0"/>
        <v>0</v>
      </c>
      <c r="Q46" s="11">
        <f t="shared" si="1"/>
        <v>0</v>
      </c>
    </row>
    <row r="47" spans="2:17" x14ac:dyDescent="0.3">
      <c r="B47" s="70">
        <v>574010</v>
      </c>
      <c r="C47" s="71" t="s">
        <v>212</v>
      </c>
      <c r="D47" s="72" t="s">
        <v>117</v>
      </c>
      <c r="E47" s="73" t="s">
        <v>64</v>
      </c>
      <c r="F47" s="78" t="s">
        <v>46</v>
      </c>
      <c r="G47" s="75" t="s">
        <v>47</v>
      </c>
      <c r="H47" s="76" t="s">
        <v>48</v>
      </c>
      <c r="I47" s="77" t="s">
        <v>108</v>
      </c>
      <c r="J47" s="5"/>
      <c r="K47" s="67"/>
      <c r="L47" s="68"/>
      <c r="M47" s="69"/>
      <c r="O47" s="14">
        <v>15</v>
      </c>
      <c r="P47" s="10">
        <f>IF(ISBLANK(J47),K47*$K$5+L47*$L$5+M47*$M$5,J47)</f>
        <v>0</v>
      </c>
      <c r="Q47" s="11">
        <f t="shared" si="1"/>
        <v>0</v>
      </c>
    </row>
    <row r="48" spans="2:17" x14ac:dyDescent="0.3">
      <c r="B48" s="70">
        <v>574010</v>
      </c>
      <c r="C48" s="71" t="s">
        <v>213</v>
      </c>
      <c r="D48" s="72" t="s">
        <v>118</v>
      </c>
      <c r="E48" s="73" t="s">
        <v>64</v>
      </c>
      <c r="F48" s="78" t="s">
        <v>46</v>
      </c>
      <c r="G48" s="75" t="s">
        <v>47</v>
      </c>
      <c r="H48" s="76" t="s">
        <v>48</v>
      </c>
      <c r="I48" s="77" t="s">
        <v>108</v>
      </c>
      <c r="J48" s="5"/>
      <c r="K48" s="67"/>
      <c r="L48" s="68"/>
      <c r="M48" s="69"/>
      <c r="O48" s="14">
        <v>5</v>
      </c>
      <c r="P48" s="10">
        <f t="shared" si="0"/>
        <v>0</v>
      </c>
      <c r="Q48" s="11">
        <f t="shared" si="1"/>
        <v>0</v>
      </c>
    </row>
    <row r="49" spans="2:17" x14ac:dyDescent="0.3">
      <c r="B49" s="70">
        <v>574010</v>
      </c>
      <c r="C49" s="71" t="s">
        <v>214</v>
      </c>
      <c r="D49" s="72" t="s">
        <v>119</v>
      </c>
      <c r="E49" s="73" t="s">
        <v>64</v>
      </c>
      <c r="F49" s="78" t="s">
        <v>46</v>
      </c>
      <c r="G49" s="75" t="s">
        <v>47</v>
      </c>
      <c r="H49" s="76" t="s">
        <v>48</v>
      </c>
      <c r="I49" s="77" t="s">
        <v>108</v>
      </c>
      <c r="J49" s="5"/>
      <c r="K49" s="67"/>
      <c r="L49" s="68"/>
      <c r="M49" s="69"/>
      <c r="O49" s="14">
        <v>20</v>
      </c>
      <c r="P49" s="10">
        <f t="shared" si="0"/>
        <v>0</v>
      </c>
      <c r="Q49" s="11">
        <f t="shared" si="1"/>
        <v>0</v>
      </c>
    </row>
    <row r="50" spans="2:17" x14ac:dyDescent="0.3">
      <c r="B50" s="70">
        <v>574110</v>
      </c>
      <c r="C50" s="71" t="s">
        <v>42</v>
      </c>
      <c r="D50" s="72" t="s">
        <v>120</v>
      </c>
      <c r="E50" s="73" t="s">
        <v>64</v>
      </c>
      <c r="F50" s="78" t="s">
        <v>46</v>
      </c>
      <c r="G50" s="81" t="s">
        <v>53</v>
      </c>
      <c r="H50" s="76" t="s">
        <v>48</v>
      </c>
      <c r="I50" s="78" t="s">
        <v>46</v>
      </c>
      <c r="J50" s="5"/>
      <c r="K50" s="67"/>
      <c r="L50" s="68"/>
      <c r="M50" s="69"/>
      <c r="O50" s="14">
        <v>40</v>
      </c>
      <c r="P50" s="10">
        <f t="shared" si="0"/>
        <v>0</v>
      </c>
      <c r="Q50" s="11">
        <f t="shared" si="1"/>
        <v>0</v>
      </c>
    </row>
    <row r="51" spans="2:17" x14ac:dyDescent="0.3">
      <c r="B51" s="70">
        <v>634030</v>
      </c>
      <c r="C51" s="71" t="s">
        <v>121</v>
      </c>
      <c r="D51" s="72" t="s">
        <v>122</v>
      </c>
      <c r="E51" s="73" t="s">
        <v>59</v>
      </c>
      <c r="F51" s="78" t="s">
        <v>46</v>
      </c>
      <c r="G51" s="81" t="s">
        <v>53</v>
      </c>
      <c r="H51" s="76" t="s">
        <v>123</v>
      </c>
      <c r="I51" s="77" t="s">
        <v>48</v>
      </c>
      <c r="J51" s="5"/>
      <c r="K51" s="67"/>
      <c r="L51" s="68"/>
      <c r="M51" s="69"/>
      <c r="O51" s="14">
        <v>1</v>
      </c>
      <c r="P51" s="10">
        <f t="shared" si="0"/>
        <v>0</v>
      </c>
      <c r="Q51" s="11">
        <f t="shared" si="1"/>
        <v>0</v>
      </c>
    </row>
    <row r="52" spans="2:17" x14ac:dyDescent="0.3">
      <c r="B52" s="70">
        <v>634030</v>
      </c>
      <c r="C52" s="71" t="s">
        <v>121</v>
      </c>
      <c r="D52" s="72" t="s">
        <v>124</v>
      </c>
      <c r="E52" s="73" t="s">
        <v>59</v>
      </c>
      <c r="F52" s="78" t="s">
        <v>46</v>
      </c>
      <c r="G52" s="81" t="s">
        <v>53</v>
      </c>
      <c r="H52" s="76" t="s">
        <v>123</v>
      </c>
      <c r="I52" s="77" t="s">
        <v>48</v>
      </c>
      <c r="J52" s="5"/>
      <c r="K52" s="67"/>
      <c r="L52" s="68"/>
      <c r="M52" s="69"/>
      <c r="O52" s="14">
        <v>1</v>
      </c>
      <c r="P52" s="10">
        <f t="shared" si="0"/>
        <v>0</v>
      </c>
      <c r="Q52" s="11">
        <f t="shared" si="1"/>
        <v>0</v>
      </c>
    </row>
    <row r="53" spans="2:17" x14ac:dyDescent="0.3">
      <c r="B53" s="70">
        <v>612810</v>
      </c>
      <c r="C53" s="71" t="s">
        <v>125</v>
      </c>
      <c r="D53" s="72" t="s">
        <v>126</v>
      </c>
      <c r="E53" s="73" t="s">
        <v>59</v>
      </c>
      <c r="F53" s="78" t="s">
        <v>46</v>
      </c>
      <c r="G53" s="75" t="s">
        <v>47</v>
      </c>
      <c r="H53" s="76" t="s">
        <v>48</v>
      </c>
      <c r="I53" s="77" t="s">
        <v>127</v>
      </c>
      <c r="J53" s="80"/>
      <c r="K53" s="5"/>
      <c r="L53" s="5"/>
      <c r="M53" s="9"/>
      <c r="O53" s="14">
        <v>5</v>
      </c>
      <c r="P53" s="10">
        <f>IF(ISBLANK(J53),K53*$K$5+L53*$L$5+M53*$M$5,J53)</f>
        <v>0</v>
      </c>
      <c r="Q53" s="11">
        <f t="shared" si="1"/>
        <v>0</v>
      </c>
    </row>
    <row r="54" spans="2:17" x14ac:dyDescent="0.3">
      <c r="B54" s="70">
        <v>615010</v>
      </c>
      <c r="C54" s="71" t="s">
        <v>128</v>
      </c>
      <c r="D54" s="79" t="s">
        <v>104</v>
      </c>
      <c r="E54" s="73" t="s">
        <v>59</v>
      </c>
      <c r="F54" s="78" t="s">
        <v>46</v>
      </c>
      <c r="G54" s="75" t="s">
        <v>47</v>
      </c>
      <c r="H54" s="76" t="s">
        <v>48</v>
      </c>
      <c r="I54" s="77" t="s">
        <v>60</v>
      </c>
      <c r="J54" s="80"/>
      <c r="K54" s="5"/>
      <c r="L54" s="5"/>
      <c r="M54" s="9"/>
      <c r="O54" s="14">
        <v>5</v>
      </c>
      <c r="P54" s="10">
        <f>IF(ISBLANK(J54),K54*$K$5+L54*$L$5+M54*$M$5,J54)</f>
        <v>0</v>
      </c>
      <c r="Q54" s="11">
        <f t="shared" si="1"/>
        <v>0</v>
      </c>
    </row>
    <row r="55" spans="2:17" x14ac:dyDescent="0.3">
      <c r="B55" s="70">
        <v>634010</v>
      </c>
      <c r="C55" s="71" t="s">
        <v>129</v>
      </c>
      <c r="D55" s="72" t="s">
        <v>130</v>
      </c>
      <c r="E55" s="73" t="s">
        <v>59</v>
      </c>
      <c r="F55" s="78" t="s">
        <v>46</v>
      </c>
      <c r="G55" s="81" t="s">
        <v>53</v>
      </c>
      <c r="H55" s="76" t="s">
        <v>48</v>
      </c>
      <c r="I55" s="77" t="s">
        <v>53</v>
      </c>
      <c r="J55" s="5"/>
      <c r="K55" s="67"/>
      <c r="L55" s="68"/>
      <c r="M55" s="69"/>
      <c r="O55" s="14">
        <v>175</v>
      </c>
      <c r="P55" s="10">
        <f t="shared" si="0"/>
        <v>0</v>
      </c>
      <c r="Q55" s="11">
        <f t="shared" si="1"/>
        <v>0</v>
      </c>
    </row>
    <row r="56" spans="2:17" x14ac:dyDescent="0.3">
      <c r="B56" s="70">
        <v>590030</v>
      </c>
      <c r="C56" s="71" t="s">
        <v>131</v>
      </c>
      <c r="D56" s="72" t="s">
        <v>132</v>
      </c>
      <c r="E56" s="73" t="s">
        <v>64</v>
      </c>
      <c r="F56" s="78" t="s">
        <v>46</v>
      </c>
      <c r="G56" s="81" t="s">
        <v>53</v>
      </c>
      <c r="H56" s="76" t="s">
        <v>48</v>
      </c>
      <c r="I56" s="81" t="s">
        <v>53</v>
      </c>
      <c r="J56" s="5"/>
      <c r="K56" s="67"/>
      <c r="L56" s="68"/>
      <c r="M56" s="69"/>
      <c r="O56" s="14">
        <v>50</v>
      </c>
      <c r="P56" s="10">
        <f t="shared" si="0"/>
        <v>0</v>
      </c>
      <c r="Q56" s="11">
        <f t="shared" si="1"/>
        <v>0</v>
      </c>
    </row>
    <row r="57" spans="2:17" x14ac:dyDescent="0.3">
      <c r="B57" s="70">
        <v>590030</v>
      </c>
      <c r="C57" s="71" t="s">
        <v>131</v>
      </c>
      <c r="D57" s="191" t="s">
        <v>149</v>
      </c>
      <c r="E57" s="73" t="s">
        <v>64</v>
      </c>
      <c r="F57" s="78" t="s">
        <v>46</v>
      </c>
      <c r="G57" s="81" t="s">
        <v>53</v>
      </c>
      <c r="H57" s="76" t="s">
        <v>48</v>
      </c>
      <c r="I57" s="81" t="s">
        <v>53</v>
      </c>
      <c r="J57" s="5"/>
      <c r="K57" s="67"/>
      <c r="L57" s="68"/>
      <c r="M57" s="69"/>
      <c r="O57" s="14">
        <f>O56/5</f>
        <v>10</v>
      </c>
      <c r="P57" s="10">
        <f t="shared" si="0"/>
        <v>0</v>
      </c>
      <c r="Q57" s="11">
        <f t="shared" ref="Q57:Q66" si="2">O57*P57</f>
        <v>0</v>
      </c>
    </row>
    <row r="58" spans="2:17" x14ac:dyDescent="0.3">
      <c r="B58" s="70">
        <v>590030</v>
      </c>
      <c r="C58" s="71" t="s">
        <v>131</v>
      </c>
      <c r="D58" s="72" t="s">
        <v>133</v>
      </c>
      <c r="E58" s="73" t="s">
        <v>64</v>
      </c>
      <c r="F58" s="78" t="s">
        <v>46</v>
      </c>
      <c r="G58" s="81" t="s">
        <v>53</v>
      </c>
      <c r="H58" s="76" t="s">
        <v>48</v>
      </c>
      <c r="I58" s="81" t="s">
        <v>53</v>
      </c>
      <c r="J58" s="5"/>
      <c r="K58" s="67"/>
      <c r="L58" s="68"/>
      <c r="M58" s="69"/>
      <c r="O58" s="14">
        <v>75</v>
      </c>
      <c r="P58" s="10">
        <f t="shared" si="0"/>
        <v>0</v>
      </c>
      <c r="Q58" s="11">
        <f t="shared" si="2"/>
        <v>0</v>
      </c>
    </row>
    <row r="59" spans="2:17" x14ac:dyDescent="0.3">
      <c r="B59" s="70">
        <v>592310</v>
      </c>
      <c r="C59" s="71" t="s">
        <v>134</v>
      </c>
      <c r="D59" s="72" t="s">
        <v>135</v>
      </c>
      <c r="E59" s="73" t="s">
        <v>64</v>
      </c>
      <c r="F59" s="78" t="s">
        <v>46</v>
      </c>
      <c r="G59" s="75" t="s">
        <v>47</v>
      </c>
      <c r="H59" s="76" t="s">
        <v>48</v>
      </c>
      <c r="I59" s="77" t="s">
        <v>136</v>
      </c>
      <c r="J59" s="80"/>
      <c r="K59" s="5"/>
      <c r="L59" s="5"/>
      <c r="M59" s="9"/>
      <c r="O59" s="14">
        <v>3</v>
      </c>
      <c r="P59" s="10">
        <f t="shared" si="0"/>
        <v>0</v>
      </c>
      <c r="Q59" s="11">
        <f t="shared" si="2"/>
        <v>0</v>
      </c>
    </row>
    <row r="60" spans="2:17" x14ac:dyDescent="0.3">
      <c r="B60" s="70">
        <v>652210</v>
      </c>
      <c r="C60" s="71" t="s">
        <v>137</v>
      </c>
      <c r="D60" s="72" t="s">
        <v>138</v>
      </c>
      <c r="E60" s="73" t="s">
        <v>59</v>
      </c>
      <c r="F60" s="74" t="s">
        <v>33</v>
      </c>
      <c r="G60" s="75" t="s">
        <v>47</v>
      </c>
      <c r="H60" s="76" t="s">
        <v>48</v>
      </c>
      <c r="I60" s="77" t="s">
        <v>139</v>
      </c>
      <c r="J60" s="80"/>
      <c r="K60" s="5"/>
      <c r="L60" s="5"/>
      <c r="M60" s="9"/>
      <c r="O60" s="14">
        <v>3</v>
      </c>
      <c r="P60" s="10">
        <f t="shared" si="0"/>
        <v>0</v>
      </c>
      <c r="Q60" s="11">
        <f t="shared" si="2"/>
        <v>0</v>
      </c>
    </row>
    <row r="61" spans="2:17" x14ac:dyDescent="0.3">
      <c r="B61" s="70">
        <v>903420</v>
      </c>
      <c r="C61" s="71" t="s">
        <v>140</v>
      </c>
      <c r="D61" s="72" t="s">
        <v>141</v>
      </c>
      <c r="E61" s="73" t="s">
        <v>59</v>
      </c>
      <c r="F61" s="74" t="s">
        <v>33</v>
      </c>
      <c r="G61" s="75" t="s">
        <v>47</v>
      </c>
      <c r="H61" s="76" t="s">
        <v>48</v>
      </c>
      <c r="I61" s="78" t="s">
        <v>46</v>
      </c>
      <c r="J61" s="5"/>
      <c r="K61" s="67"/>
      <c r="L61" s="68"/>
      <c r="M61" s="69"/>
      <c r="O61" s="14">
        <v>2</v>
      </c>
      <c r="P61" s="10">
        <f t="shared" si="0"/>
        <v>0</v>
      </c>
      <c r="Q61" s="11">
        <f t="shared" si="2"/>
        <v>0</v>
      </c>
    </row>
    <row r="62" spans="2:17" x14ac:dyDescent="0.3">
      <c r="B62" s="70">
        <v>903420</v>
      </c>
      <c r="C62" s="71" t="s">
        <v>140</v>
      </c>
      <c r="D62" s="79" t="s">
        <v>142</v>
      </c>
      <c r="E62" s="73" t="s">
        <v>59</v>
      </c>
      <c r="F62" s="74" t="s">
        <v>33</v>
      </c>
      <c r="G62" s="75" t="s">
        <v>47</v>
      </c>
      <c r="H62" s="76" t="s">
        <v>48</v>
      </c>
      <c r="I62" s="78" t="s">
        <v>46</v>
      </c>
      <c r="J62" s="5"/>
      <c r="K62" s="67"/>
      <c r="L62" s="68"/>
      <c r="M62" s="69"/>
      <c r="O62" s="14">
        <v>2</v>
      </c>
      <c r="P62" s="10">
        <f t="shared" si="0"/>
        <v>0</v>
      </c>
      <c r="Q62" s="11">
        <f t="shared" si="2"/>
        <v>0</v>
      </c>
    </row>
    <row r="63" spans="2:17" x14ac:dyDescent="0.3">
      <c r="B63" s="70">
        <v>903420</v>
      </c>
      <c r="C63" s="71" t="s">
        <v>140</v>
      </c>
      <c r="D63" s="79" t="s">
        <v>143</v>
      </c>
      <c r="E63" s="73" t="s">
        <v>59</v>
      </c>
      <c r="F63" s="74" t="s">
        <v>33</v>
      </c>
      <c r="G63" s="75" t="s">
        <v>47</v>
      </c>
      <c r="H63" s="76" t="s">
        <v>48</v>
      </c>
      <c r="I63" s="78" t="s">
        <v>46</v>
      </c>
      <c r="J63" s="5"/>
      <c r="K63" s="67"/>
      <c r="L63" s="68"/>
      <c r="M63" s="69"/>
      <c r="O63" s="14">
        <v>3</v>
      </c>
      <c r="P63" s="10">
        <f t="shared" si="0"/>
        <v>0</v>
      </c>
      <c r="Q63" s="11">
        <f t="shared" si="2"/>
        <v>0</v>
      </c>
    </row>
    <row r="64" spans="2:17" x14ac:dyDescent="0.3">
      <c r="B64" s="70">
        <v>313230</v>
      </c>
      <c r="C64" s="71" t="s">
        <v>144</v>
      </c>
      <c r="D64" s="72" t="s">
        <v>145</v>
      </c>
      <c r="E64" s="73" t="s">
        <v>59</v>
      </c>
      <c r="F64" s="74" t="s">
        <v>33</v>
      </c>
      <c r="G64" s="75" t="s">
        <v>47</v>
      </c>
      <c r="H64" s="76" t="s">
        <v>48</v>
      </c>
      <c r="I64" s="77" t="s">
        <v>60</v>
      </c>
      <c r="J64" s="5"/>
      <c r="K64" s="67"/>
      <c r="L64" s="68"/>
      <c r="M64" s="69"/>
      <c r="O64" s="14">
        <v>5</v>
      </c>
      <c r="P64" s="10">
        <f t="shared" si="0"/>
        <v>0</v>
      </c>
      <c r="Q64" s="11">
        <f t="shared" si="2"/>
        <v>0</v>
      </c>
    </row>
    <row r="65" spans="2:17" x14ac:dyDescent="0.3">
      <c r="B65" s="70">
        <v>313230</v>
      </c>
      <c r="C65" s="71" t="s">
        <v>144</v>
      </c>
      <c r="D65" s="72" t="s">
        <v>146</v>
      </c>
      <c r="E65" s="73" t="s">
        <v>59</v>
      </c>
      <c r="F65" s="74" t="s">
        <v>33</v>
      </c>
      <c r="G65" s="75" t="s">
        <v>47</v>
      </c>
      <c r="H65" s="76" t="s">
        <v>48</v>
      </c>
      <c r="I65" s="77" t="s">
        <v>60</v>
      </c>
      <c r="J65" s="5"/>
      <c r="K65" s="67"/>
      <c r="L65" s="68"/>
      <c r="M65" s="69"/>
      <c r="O65" s="14">
        <v>10</v>
      </c>
      <c r="P65" s="10">
        <f t="shared" si="0"/>
        <v>0</v>
      </c>
      <c r="Q65" s="11">
        <f t="shared" si="2"/>
        <v>0</v>
      </c>
    </row>
    <row r="66" spans="2:17" x14ac:dyDescent="0.3">
      <c r="B66" s="70">
        <v>905350</v>
      </c>
      <c r="C66" s="71" t="s">
        <v>147</v>
      </c>
      <c r="D66" s="72" t="s">
        <v>148</v>
      </c>
      <c r="E66" s="73" t="s">
        <v>64</v>
      </c>
      <c r="F66" s="78" t="s">
        <v>46</v>
      </c>
      <c r="G66" s="75" t="s">
        <v>47</v>
      </c>
      <c r="H66" s="76" t="s">
        <v>48</v>
      </c>
      <c r="I66" s="78" t="s">
        <v>46</v>
      </c>
      <c r="J66" s="5"/>
      <c r="K66" s="67"/>
      <c r="L66" s="68"/>
      <c r="M66" s="69"/>
      <c r="O66" s="14">
        <v>1</v>
      </c>
      <c r="P66" s="10">
        <f t="shared" ref="P66:P69" si="3">IF(ISBLANK(J66),K66*$K$5+L66*$L$5+M66*$M$5,J66)</f>
        <v>0</v>
      </c>
      <c r="Q66" s="11">
        <f t="shared" si="2"/>
        <v>0</v>
      </c>
    </row>
    <row r="67" spans="2:17" ht="15" thickBot="1" x14ac:dyDescent="0.35">
      <c r="B67" s="70">
        <v>905350</v>
      </c>
      <c r="C67" s="71" t="s">
        <v>147</v>
      </c>
      <c r="D67" s="191" t="s">
        <v>150</v>
      </c>
      <c r="E67" s="73" t="s">
        <v>64</v>
      </c>
      <c r="F67" s="78" t="s">
        <v>46</v>
      </c>
      <c r="G67" s="75" t="s">
        <v>47</v>
      </c>
      <c r="H67" s="76" t="s">
        <v>48</v>
      </c>
      <c r="I67" s="78" t="s">
        <v>46</v>
      </c>
      <c r="J67" s="5"/>
      <c r="K67" s="67"/>
      <c r="L67" s="68"/>
      <c r="M67" s="69"/>
      <c r="O67" s="14">
        <v>1</v>
      </c>
      <c r="P67" s="10">
        <f t="shared" si="3"/>
        <v>0</v>
      </c>
      <c r="Q67" s="11">
        <f t="shared" ref="Q67:Q72" si="4">O67*P67</f>
        <v>0</v>
      </c>
    </row>
    <row r="68" spans="2:17" x14ac:dyDescent="0.3">
      <c r="B68" s="58">
        <v>531010</v>
      </c>
      <c r="C68" s="59" t="s">
        <v>224</v>
      </c>
      <c r="D68" s="60"/>
      <c r="E68" s="61"/>
      <c r="F68" s="62"/>
      <c r="G68" s="63"/>
      <c r="H68" s="64" t="s">
        <v>48</v>
      </c>
      <c r="I68" s="65" t="s">
        <v>53</v>
      </c>
      <c r="J68" s="66"/>
      <c r="K68" s="35"/>
      <c r="L68" s="35"/>
      <c r="M68" s="36"/>
      <c r="N68" s="28"/>
      <c r="O68" s="32">
        <v>2</v>
      </c>
      <c r="P68" s="33">
        <f t="shared" si="3"/>
        <v>0</v>
      </c>
      <c r="Q68" s="34">
        <f t="shared" si="4"/>
        <v>0</v>
      </c>
    </row>
    <row r="69" spans="2:17" x14ac:dyDescent="0.3">
      <c r="B69" s="50">
        <v>611310</v>
      </c>
      <c r="C69" s="51" t="s">
        <v>223</v>
      </c>
      <c r="D69" s="52"/>
      <c r="E69" s="53"/>
      <c r="F69" s="54"/>
      <c r="G69" s="55"/>
      <c r="H69" s="56" t="s">
        <v>48</v>
      </c>
      <c r="I69" s="57" t="s">
        <v>53</v>
      </c>
      <c r="J69" s="37"/>
      <c r="K69" s="47"/>
      <c r="L69" s="48"/>
      <c r="M69" s="49"/>
      <c r="N69" s="27"/>
      <c r="O69" s="14">
        <v>1</v>
      </c>
      <c r="P69" s="10">
        <f t="shared" si="3"/>
        <v>0</v>
      </c>
      <c r="Q69" s="11">
        <f t="shared" si="4"/>
        <v>0</v>
      </c>
    </row>
    <row r="70" spans="2:17" x14ac:dyDescent="0.3">
      <c r="B70" s="43"/>
      <c r="C70" s="42"/>
      <c r="D70" s="42"/>
      <c r="E70" s="41"/>
      <c r="F70" s="42"/>
      <c r="G70" s="42"/>
      <c r="H70" s="41"/>
      <c r="I70" s="42"/>
      <c r="J70" s="6"/>
      <c r="K70" s="8"/>
      <c r="L70" s="6"/>
      <c r="M70" s="7"/>
      <c r="N70" s="27"/>
      <c r="O70" s="14"/>
      <c r="P70" s="10"/>
      <c r="Q70" s="11"/>
    </row>
    <row r="71" spans="2:17" x14ac:dyDescent="0.3">
      <c r="B71" s="38"/>
      <c r="C71" s="39" t="s">
        <v>155</v>
      </c>
      <c r="D71" s="40" t="s">
        <v>46</v>
      </c>
      <c r="E71" s="40" t="s">
        <v>154</v>
      </c>
      <c r="F71" s="40" t="s">
        <v>46</v>
      </c>
      <c r="G71" s="40" t="s">
        <v>53</v>
      </c>
      <c r="H71" s="40" t="s">
        <v>48</v>
      </c>
      <c r="I71" s="40" t="s">
        <v>203</v>
      </c>
      <c r="J71" s="19"/>
      <c r="K71" s="5"/>
      <c r="L71" s="5"/>
      <c r="M71" s="5"/>
      <c r="N71" s="27"/>
      <c r="O71" s="29">
        <v>10</v>
      </c>
      <c r="P71" s="15">
        <f>IF(ISBLANK(J71),K71*$K$5+L71*$L$5+M71*$M$5,J71)</f>
        <v>0</v>
      </c>
      <c r="Q71" s="16">
        <f>O71*P71</f>
        <v>0</v>
      </c>
    </row>
    <row r="72" spans="2:17" ht="15" thickBot="1" x14ac:dyDescent="0.35">
      <c r="B72" s="31"/>
      <c r="C72" s="45" t="s">
        <v>172</v>
      </c>
      <c r="D72" s="18" t="s">
        <v>46</v>
      </c>
      <c r="E72" s="18" t="s">
        <v>46</v>
      </c>
      <c r="F72" s="18" t="s">
        <v>46</v>
      </c>
      <c r="G72" s="18" t="s">
        <v>46</v>
      </c>
      <c r="H72" s="17" t="s">
        <v>48</v>
      </c>
      <c r="I72" s="17" t="s">
        <v>202</v>
      </c>
      <c r="J72" s="5"/>
      <c r="K72" s="20"/>
      <c r="L72" s="21"/>
      <c r="M72" s="22"/>
      <c r="N72" s="46"/>
      <c r="O72" s="30">
        <v>4</v>
      </c>
      <c r="P72" s="12">
        <f>IF(ISBLANK(J72),K72*$K$5+L72*$L$5+M72*$M$5,J72)</f>
        <v>0</v>
      </c>
      <c r="Q72" s="13">
        <f t="shared" si="4"/>
        <v>0</v>
      </c>
    </row>
    <row r="73" spans="2:17" ht="15" thickBot="1" x14ac:dyDescent="0.35">
      <c r="O73" s="217" t="s">
        <v>259</v>
      </c>
      <c r="P73" s="218"/>
      <c r="Q73" s="44">
        <f>SUM(Q6:Q72)</f>
        <v>0</v>
      </c>
    </row>
    <row r="74" spans="2:17" ht="56.25" customHeight="1" thickBot="1" x14ac:dyDescent="0.35">
      <c r="B74" s="213" t="s">
        <v>261</v>
      </c>
      <c r="C74" s="214"/>
      <c r="D74" s="214"/>
      <c r="E74" s="214"/>
      <c r="F74" s="214"/>
      <c r="G74" s="214"/>
      <c r="H74" s="214"/>
      <c r="I74" s="214"/>
      <c r="J74" s="214"/>
      <c r="K74" s="214"/>
      <c r="L74" s="214"/>
      <c r="M74" s="215"/>
    </row>
    <row r="76" spans="2:17" x14ac:dyDescent="0.3">
      <c r="B76" s="4" t="s">
        <v>151</v>
      </c>
      <c r="C76" s="210" t="s">
        <v>153</v>
      </c>
      <c r="D76" s="210"/>
      <c r="E76" s="210"/>
      <c r="F76" s="210"/>
      <c r="G76" s="210"/>
      <c r="H76" s="210"/>
      <c r="I76" s="210"/>
      <c r="J76" s="210"/>
      <c r="K76" s="210"/>
      <c r="L76" s="210"/>
      <c r="M76" s="210"/>
    </row>
  </sheetData>
  <sheetProtection algorithmName="SHA-512" hashValue="vbrzPy/3n2pRNQWUEHRbDSdtQs9m9mYlK4fd/5axbPgywZgt5a5//p7RcC+7c5nhuUEZszaq2quczP+gcmSJzg==" saltValue="ZS0hbJU4PeNiCavATGp0sA==" spinCount="100000" sheet="1" formatCells="0" formatColumns="0" formatRows="0" insertColumns="0" insertRows="0" insertHyperlinks="0" deleteColumns="0" deleteRows="0" autoFilter="0" pivotTables="0"/>
  <autoFilter ref="B3:Q72" xr:uid="{7453DD56-B673-4FA2-AC68-41D17D685E57}">
    <filterColumn colId="8" showButton="0"/>
    <filterColumn colId="9" showButton="0"/>
    <filterColumn colId="10" showButton="0"/>
    <filterColumn colId="13" showButton="0"/>
    <filterColumn colId="14" showButton="0"/>
  </autoFilter>
  <mergeCells count="18">
    <mergeCell ref="O73:P73"/>
    <mergeCell ref="D2:I2"/>
    <mergeCell ref="O3:Q3"/>
    <mergeCell ref="J2:M3"/>
    <mergeCell ref="Q4:Q5"/>
    <mergeCell ref="P4:P5"/>
    <mergeCell ref="O4:O5"/>
    <mergeCell ref="H5:I5"/>
    <mergeCell ref="I3:I4"/>
    <mergeCell ref="H3:H4"/>
    <mergeCell ref="G3:G5"/>
    <mergeCell ref="F3:F5"/>
    <mergeCell ref="C76:M76"/>
    <mergeCell ref="E3:E5"/>
    <mergeCell ref="D3:D5"/>
    <mergeCell ref="B74:M74"/>
    <mergeCell ref="C3:C5"/>
    <mergeCell ref="B3:B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CDB65B-340A-4BCD-A7B8-A6BFB43E22B9}">
  <sheetPr codeName="Blad3">
    <tabColor rgb="FF00B050"/>
  </sheetPr>
  <dimension ref="A1:J23"/>
  <sheetViews>
    <sheetView topLeftCell="C1" zoomScaleNormal="100" workbookViewId="0">
      <selection activeCell="G4" sqref="G4"/>
    </sheetView>
  </sheetViews>
  <sheetFormatPr defaultColWidth="8.88671875" defaultRowHeight="14.4" x14ac:dyDescent="0.3"/>
  <cols>
    <col min="1" max="1" width="4" style="100" bestFit="1" customWidth="1"/>
    <col min="2" max="2" width="10.5546875" style="100" bestFit="1" customWidth="1"/>
    <col min="3" max="3" width="46.44140625" style="100" customWidth="1"/>
    <col min="4" max="4" width="15.109375" style="100" customWidth="1"/>
    <col min="5" max="5" width="20.33203125" style="100" customWidth="1"/>
    <col min="6" max="6" width="13.6640625" style="100" customWidth="1"/>
    <col min="7" max="7" width="14.88671875" style="100" customWidth="1"/>
    <col min="8" max="8" width="14.109375" style="100" customWidth="1"/>
    <col min="9" max="9" width="18.5546875" style="100" customWidth="1"/>
    <col min="10" max="10" width="27.109375" style="100" customWidth="1"/>
    <col min="11" max="16384" width="8.88671875" style="100"/>
  </cols>
  <sheetData>
    <row r="1" spans="1:10" ht="15" thickBot="1" x14ac:dyDescent="0.35">
      <c r="A1" s="117"/>
      <c r="B1" s="118"/>
      <c r="C1" s="119"/>
      <c r="D1" s="118"/>
      <c r="E1" s="237" t="s">
        <v>249</v>
      </c>
      <c r="F1" s="237"/>
      <c r="G1" s="118"/>
      <c r="H1" s="120"/>
      <c r="I1" s="120"/>
      <c r="J1" s="120"/>
    </row>
    <row r="2" spans="1:10" ht="40.799999999999997" x14ac:dyDescent="0.3">
      <c r="A2" s="121" t="s">
        <v>1</v>
      </c>
      <c r="B2" s="122" t="s">
        <v>220</v>
      </c>
      <c r="C2" s="122" t="s">
        <v>176</v>
      </c>
      <c r="D2" s="122" t="s">
        <v>251</v>
      </c>
      <c r="E2" s="122" t="s">
        <v>35</v>
      </c>
      <c r="F2" s="123" t="s">
        <v>271</v>
      </c>
      <c r="G2" s="123" t="s">
        <v>270</v>
      </c>
      <c r="H2" s="124" t="s">
        <v>269</v>
      </c>
      <c r="I2" s="125" t="s">
        <v>252</v>
      </c>
      <c r="J2" s="126" t="s">
        <v>253</v>
      </c>
    </row>
    <row r="3" spans="1:10" x14ac:dyDescent="0.3">
      <c r="A3" s="127"/>
      <c r="B3" s="128"/>
      <c r="C3" s="128"/>
      <c r="D3" s="128"/>
      <c r="E3" s="128"/>
      <c r="F3" s="129"/>
      <c r="G3" s="129"/>
      <c r="H3" s="130"/>
      <c r="I3" s="131"/>
      <c r="J3" s="106"/>
    </row>
    <row r="4" spans="1:10" x14ac:dyDescent="0.3">
      <c r="A4" s="107">
        <v>1</v>
      </c>
      <c r="B4" s="108" t="s">
        <v>177</v>
      </c>
      <c r="C4" s="115" t="s">
        <v>178</v>
      </c>
      <c r="D4" s="115"/>
      <c r="E4" s="116" t="s">
        <v>179</v>
      </c>
      <c r="F4" s="5"/>
      <c r="G4" s="23"/>
      <c r="H4" s="9"/>
      <c r="I4" s="105" t="s">
        <v>273</v>
      </c>
      <c r="J4" s="106">
        <f>2*SUM(F4:F4)+4*SUM(G4:G4)+1*H4</f>
        <v>0</v>
      </c>
    </row>
    <row r="5" spans="1:10" x14ac:dyDescent="0.3">
      <c r="A5" s="111">
        <v>2</v>
      </c>
      <c r="B5" s="108" t="s">
        <v>177</v>
      </c>
      <c r="C5" s="112" t="s">
        <v>200</v>
      </c>
      <c r="D5" s="110"/>
      <c r="E5" s="109" t="s">
        <v>179</v>
      </c>
      <c r="F5" s="5"/>
      <c r="G5" s="23"/>
      <c r="H5" s="9"/>
      <c r="I5" s="105" t="s">
        <v>273</v>
      </c>
      <c r="J5" s="106">
        <f>2*SUM(F5:F5)+4*SUM(G5:G5)+1*H5</f>
        <v>0</v>
      </c>
    </row>
    <row r="6" spans="1:10" x14ac:dyDescent="0.3">
      <c r="A6" s="107">
        <v>3</v>
      </c>
      <c r="B6" s="108" t="s">
        <v>177</v>
      </c>
      <c r="C6" s="112" t="s">
        <v>254</v>
      </c>
      <c r="D6" s="110"/>
      <c r="E6" s="109" t="s">
        <v>179</v>
      </c>
      <c r="F6" s="5"/>
      <c r="G6" s="5"/>
      <c r="H6" s="9"/>
      <c r="I6" s="105" t="s">
        <v>273</v>
      </c>
      <c r="J6" s="106">
        <f>2*SUM(F6:F6)+4*SUM(G6:G6)+1*H6</f>
        <v>0</v>
      </c>
    </row>
    <row r="7" spans="1:10" x14ac:dyDescent="0.3">
      <c r="A7" s="107">
        <v>4</v>
      </c>
      <c r="B7" s="108">
        <v>313230</v>
      </c>
      <c r="C7" s="112" t="s">
        <v>181</v>
      </c>
      <c r="D7" s="114" t="s">
        <v>145</v>
      </c>
      <c r="E7" s="109" t="s">
        <v>182</v>
      </c>
      <c r="F7" s="24" t="s">
        <v>180</v>
      </c>
      <c r="G7" s="5"/>
      <c r="H7" s="25" t="s">
        <v>180</v>
      </c>
      <c r="I7" s="105" t="s">
        <v>272</v>
      </c>
      <c r="J7" s="106">
        <f>2*SUM(F7:F7)+4*SUM(G7:G7)</f>
        <v>0</v>
      </c>
    </row>
    <row r="8" spans="1:10" x14ac:dyDescent="0.3">
      <c r="A8" s="107">
        <v>5</v>
      </c>
      <c r="B8" s="108">
        <v>371010</v>
      </c>
      <c r="C8" s="112" t="s">
        <v>183</v>
      </c>
      <c r="D8" s="110" t="s">
        <v>184</v>
      </c>
      <c r="E8" s="109" t="s">
        <v>182</v>
      </c>
      <c r="F8" s="5"/>
      <c r="G8" s="24" t="s">
        <v>180</v>
      </c>
      <c r="H8" s="9"/>
      <c r="I8" s="105" t="s">
        <v>274</v>
      </c>
      <c r="J8" s="106">
        <f>2*SUM(F8:F8)+4*SUM(G8:G8)+1*H8</f>
        <v>0</v>
      </c>
    </row>
    <row r="9" spans="1:10" x14ac:dyDescent="0.3">
      <c r="A9" s="111">
        <v>6</v>
      </c>
      <c r="B9" s="108">
        <v>562120</v>
      </c>
      <c r="C9" s="113" t="s">
        <v>71</v>
      </c>
      <c r="D9" s="114" t="s">
        <v>63</v>
      </c>
      <c r="E9" s="109" t="s">
        <v>182</v>
      </c>
      <c r="F9" s="5"/>
      <c r="G9" s="24" t="s">
        <v>180</v>
      </c>
      <c r="H9" s="9"/>
      <c r="I9" s="105" t="s">
        <v>274</v>
      </c>
      <c r="J9" s="106">
        <f>2*SUM(F9:F9)+4*SUM(G9:G9)+1*H9</f>
        <v>0</v>
      </c>
    </row>
    <row r="10" spans="1:10" x14ac:dyDescent="0.3">
      <c r="A10" s="107">
        <v>7</v>
      </c>
      <c r="B10" s="108">
        <v>531010</v>
      </c>
      <c r="C10" s="112" t="s">
        <v>185</v>
      </c>
      <c r="D10" s="110" t="s">
        <v>79</v>
      </c>
      <c r="E10" s="109" t="s">
        <v>179</v>
      </c>
      <c r="F10" s="26" t="s">
        <v>186</v>
      </c>
      <c r="G10" s="5"/>
      <c r="H10" s="9"/>
      <c r="I10" s="105" t="s">
        <v>275</v>
      </c>
      <c r="J10" s="106">
        <f>2*SUM(F10:F10)+4*SUM(G10:G10)+1*H10</f>
        <v>0</v>
      </c>
    </row>
    <row r="11" spans="1:10" x14ac:dyDescent="0.3">
      <c r="A11" s="111">
        <v>8</v>
      </c>
      <c r="B11" s="108">
        <v>531010</v>
      </c>
      <c r="C11" s="112" t="s">
        <v>187</v>
      </c>
      <c r="D11" s="110" t="s">
        <v>83</v>
      </c>
      <c r="E11" s="109" t="s">
        <v>182</v>
      </c>
      <c r="F11" s="23"/>
      <c r="G11" s="24" t="s">
        <v>180</v>
      </c>
      <c r="H11" s="9"/>
      <c r="I11" s="105" t="s">
        <v>274</v>
      </c>
      <c r="J11" s="106">
        <f>2*SUM(F11:F11)+4*SUM(G11:G11)+1*H11</f>
        <v>0</v>
      </c>
    </row>
    <row r="12" spans="1:10" x14ac:dyDescent="0.3">
      <c r="A12" s="107">
        <v>9</v>
      </c>
      <c r="B12" s="108">
        <v>532110</v>
      </c>
      <c r="C12" s="112" t="s">
        <v>90</v>
      </c>
      <c r="D12" s="110" t="s">
        <v>91</v>
      </c>
      <c r="E12" s="109" t="s">
        <v>182</v>
      </c>
      <c r="F12" s="23"/>
      <c r="G12" s="24" t="s">
        <v>180</v>
      </c>
      <c r="H12" s="9"/>
      <c r="I12" s="105" t="s">
        <v>274</v>
      </c>
      <c r="J12" s="106">
        <f>2*SUM(F12:F12)+4*SUM(G12:G12)+1*H12</f>
        <v>0</v>
      </c>
    </row>
    <row r="13" spans="1:10" x14ac:dyDescent="0.3">
      <c r="A13" s="111">
        <v>10</v>
      </c>
      <c r="B13" s="108">
        <v>532110</v>
      </c>
      <c r="C13" s="112" t="s">
        <v>188</v>
      </c>
      <c r="D13" s="110" t="s">
        <v>97</v>
      </c>
      <c r="E13" s="109" t="s">
        <v>182</v>
      </c>
      <c r="F13" s="23"/>
      <c r="G13" s="24" t="s">
        <v>180</v>
      </c>
      <c r="H13" s="9"/>
      <c r="I13" s="105" t="s">
        <v>274</v>
      </c>
      <c r="J13" s="106">
        <f>2*SUM(F13:F13)+4*SUM(G13:G13)+1*H13</f>
        <v>0</v>
      </c>
    </row>
    <row r="14" spans="1:10" x14ac:dyDescent="0.3">
      <c r="A14" s="107">
        <v>11</v>
      </c>
      <c r="B14" s="108">
        <v>541010</v>
      </c>
      <c r="C14" s="112" t="s">
        <v>189</v>
      </c>
      <c r="D14" s="110" t="s">
        <v>190</v>
      </c>
      <c r="E14" s="109" t="s">
        <v>191</v>
      </c>
      <c r="F14" s="26" t="s">
        <v>186</v>
      </c>
      <c r="G14" s="24" t="s">
        <v>180</v>
      </c>
      <c r="H14" s="9"/>
      <c r="I14" s="105" t="s">
        <v>276</v>
      </c>
      <c r="J14" s="106">
        <f>2*SUM(F14:F14)+4*SUM(G14:G14)+1*H14</f>
        <v>0</v>
      </c>
    </row>
    <row r="15" spans="1:10" x14ac:dyDescent="0.3">
      <c r="A15" s="111">
        <v>12</v>
      </c>
      <c r="B15" s="108">
        <v>615020</v>
      </c>
      <c r="C15" s="112" t="s">
        <v>192</v>
      </c>
      <c r="D15" s="110" t="s">
        <v>193</v>
      </c>
      <c r="E15" s="109" t="s">
        <v>191</v>
      </c>
      <c r="F15" s="26" t="s">
        <v>186</v>
      </c>
      <c r="G15" s="24" t="s">
        <v>180</v>
      </c>
      <c r="H15" s="9"/>
      <c r="I15" s="105" t="s">
        <v>276</v>
      </c>
      <c r="J15" s="106">
        <f>2*SUM(F15:F15)+4*SUM(G15:G15)+1*H15</f>
        <v>0</v>
      </c>
    </row>
    <row r="16" spans="1:10" x14ac:dyDescent="0.3">
      <c r="A16" s="107">
        <v>13</v>
      </c>
      <c r="B16" s="108">
        <v>612810</v>
      </c>
      <c r="C16" s="112" t="s">
        <v>194</v>
      </c>
      <c r="D16" s="110" t="s">
        <v>126</v>
      </c>
      <c r="E16" s="109" t="s">
        <v>179</v>
      </c>
      <c r="F16" s="5"/>
      <c r="G16" s="5"/>
      <c r="H16" s="9"/>
      <c r="I16" s="105" t="s">
        <v>273</v>
      </c>
      <c r="J16" s="106">
        <f>2*SUM(F16:F16)+4*SUM(G16:G16)+1*H16</f>
        <v>0</v>
      </c>
    </row>
    <row r="17" spans="1:10" x14ac:dyDescent="0.3">
      <c r="A17" s="111">
        <v>14</v>
      </c>
      <c r="B17" s="108">
        <v>651110</v>
      </c>
      <c r="C17" s="112" t="s">
        <v>255</v>
      </c>
      <c r="D17" s="110" t="s">
        <v>195</v>
      </c>
      <c r="E17" s="109" t="s">
        <v>196</v>
      </c>
      <c r="F17" s="24" t="s">
        <v>180</v>
      </c>
      <c r="G17" s="24" t="s">
        <v>180</v>
      </c>
      <c r="H17" s="9"/>
      <c r="I17" s="105" t="s">
        <v>276</v>
      </c>
      <c r="J17" s="106">
        <f>2*SUM(F17:F17)+4*SUM(G17:G17)+1*H17</f>
        <v>0</v>
      </c>
    </row>
    <row r="18" spans="1:10" x14ac:dyDescent="0.3">
      <c r="A18" s="107">
        <v>15</v>
      </c>
      <c r="B18" s="108" t="s">
        <v>177</v>
      </c>
      <c r="C18" s="109" t="s">
        <v>197</v>
      </c>
      <c r="D18" s="110" t="s">
        <v>198</v>
      </c>
      <c r="E18" s="109" t="s">
        <v>182</v>
      </c>
      <c r="F18" s="5"/>
      <c r="G18" s="5"/>
      <c r="H18" s="9"/>
      <c r="I18" s="105" t="s">
        <v>273</v>
      </c>
      <c r="J18" s="106">
        <f>2*SUM(F18:F18)+4*SUM(G18:G18)+1*H18</f>
        <v>0</v>
      </c>
    </row>
    <row r="19" spans="1:10" ht="15" thickBot="1" x14ac:dyDescent="0.35">
      <c r="A19" s="94"/>
      <c r="B19" s="95"/>
      <c r="C19" s="95"/>
      <c r="D19" s="95"/>
      <c r="E19" s="96"/>
      <c r="F19" s="96"/>
      <c r="G19" s="96"/>
      <c r="H19" s="97"/>
      <c r="I19" s="98"/>
      <c r="J19" s="99"/>
    </row>
    <row r="20" spans="1:10" ht="15" thickBot="1" x14ac:dyDescent="0.35">
      <c r="A20" s="101"/>
      <c r="B20" s="102"/>
      <c r="C20" s="244" t="s">
        <v>199</v>
      </c>
      <c r="D20" s="245"/>
      <c r="E20" s="245"/>
      <c r="F20" s="245"/>
      <c r="G20" s="245"/>
      <c r="H20" s="245"/>
      <c r="I20" s="103"/>
      <c r="J20" s="104">
        <f>SUM(J4:J19)</f>
        <v>0</v>
      </c>
    </row>
    <row r="21" spans="1:10" ht="25.95" customHeight="1" thickBot="1" x14ac:dyDescent="0.35">
      <c r="A21" s="101"/>
      <c r="B21" s="102"/>
      <c r="C21" s="238" t="s">
        <v>250</v>
      </c>
      <c r="D21" s="239"/>
      <c r="E21" s="239"/>
      <c r="F21" s="239"/>
      <c r="G21" s="239"/>
      <c r="H21" s="239"/>
      <c r="I21" s="239"/>
      <c r="J21" s="240"/>
    </row>
    <row r="22" spans="1:10" ht="15" thickBot="1" x14ac:dyDescent="0.35">
      <c r="A22" s="101"/>
      <c r="B22" s="102"/>
      <c r="C22" s="241" t="s">
        <v>152</v>
      </c>
      <c r="D22" s="242"/>
      <c r="E22" s="242"/>
      <c r="F22" s="242"/>
      <c r="G22" s="242"/>
      <c r="H22" s="242"/>
      <c r="I22" s="242"/>
      <c r="J22" s="243"/>
    </row>
    <row r="23" spans="1:10" ht="33" customHeight="1" thickBot="1" x14ac:dyDescent="0.35">
      <c r="A23" s="241" t="s">
        <v>240</v>
      </c>
      <c r="B23" s="242"/>
      <c r="C23" s="242"/>
      <c r="D23" s="242"/>
      <c r="E23" s="242"/>
      <c r="F23" s="242"/>
      <c r="G23" s="242"/>
      <c r="H23" s="242"/>
      <c r="I23" s="242"/>
      <c r="J23" s="243"/>
    </row>
  </sheetData>
  <sheetProtection algorithmName="SHA-512" hashValue="JJJVYHFWPLac9m5SPpwrTjvGSFVqU6iMPj+t8uFjyibqVjWQQX1gm+C8IBeBk0dFVzoncBg3khb6kIbLPuxgTg==" saltValue="/NwVFlkP73gHT59get0m0A==" spinCount="100000" sheet="1" formatCells="0" formatColumns="0" formatRows="0" insertColumns="0" insertRows="0" insertHyperlinks="0" deleteColumns="0" deleteRows="0" autoFilter="0" pivotTables="0"/>
  <mergeCells count="5">
    <mergeCell ref="E1:F1"/>
    <mergeCell ref="C21:J21"/>
    <mergeCell ref="C22:J22"/>
    <mergeCell ref="A23:J23"/>
    <mergeCell ref="C20:H20"/>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F6BE4A-BA77-4CF4-8ACC-069B16CD4A83}">
  <sheetPr codeName="Blad4">
    <tabColor rgb="FF00B0F0"/>
  </sheetPr>
  <dimension ref="A1:P52"/>
  <sheetViews>
    <sheetView zoomScaleNormal="100" workbookViewId="0">
      <selection activeCell="D30" sqref="D30"/>
    </sheetView>
  </sheetViews>
  <sheetFormatPr defaultColWidth="10" defaultRowHeight="14.4" zeroHeight="1" x14ac:dyDescent="0.3"/>
  <cols>
    <col min="1" max="1" width="4" style="100" bestFit="1" customWidth="1"/>
    <col min="2" max="2" width="65.88671875" style="100" customWidth="1"/>
    <col min="3" max="3" width="21.109375" style="100" customWidth="1"/>
    <col min="4" max="4" width="17.33203125" style="139" bestFit="1" customWidth="1"/>
    <col min="5" max="5" width="27.109375" style="100" bestFit="1" customWidth="1"/>
    <col min="6" max="6" width="18.44140625" style="140" customWidth="1"/>
    <col min="7" max="7" width="24.5546875" style="100" customWidth="1"/>
    <col min="8" max="12" width="10" style="100"/>
    <col min="13" max="13" width="11.33203125" style="137" bestFit="1" customWidth="1"/>
    <col min="14" max="14" width="10" style="100"/>
    <col min="15" max="15" width="10" style="147"/>
    <col min="16" max="16" width="10" style="137"/>
    <col min="17" max="16384" width="10" style="100"/>
  </cols>
  <sheetData>
    <row r="1" spans="1:16" ht="15" thickBot="1" x14ac:dyDescent="0.35">
      <c r="C1" s="246" t="s">
        <v>0</v>
      </c>
      <c r="D1" s="246"/>
      <c r="E1" s="246"/>
      <c r="M1" s="100"/>
      <c r="O1" s="100"/>
      <c r="P1" s="100"/>
    </row>
    <row r="2" spans="1:16" ht="47.25" customHeight="1" x14ac:dyDescent="0.3">
      <c r="A2" s="121" t="s">
        <v>1</v>
      </c>
      <c r="B2" s="122" t="s">
        <v>222</v>
      </c>
      <c r="C2" s="122" t="s">
        <v>2</v>
      </c>
      <c r="D2" s="156"/>
      <c r="E2" s="157" t="s">
        <v>3</v>
      </c>
      <c r="F2" s="158"/>
      <c r="G2" s="159" t="s">
        <v>4</v>
      </c>
      <c r="M2" s="100"/>
      <c r="O2" s="100"/>
      <c r="P2" s="100"/>
    </row>
    <row r="3" spans="1:16" ht="15" thickBot="1" x14ac:dyDescent="0.35">
      <c r="A3" s="160"/>
      <c r="B3" s="161"/>
      <c r="G3" s="141"/>
      <c r="M3" s="100"/>
      <c r="O3" s="100"/>
      <c r="P3" s="100"/>
    </row>
    <row r="4" spans="1:16" ht="18" customHeight="1" x14ac:dyDescent="0.3">
      <c r="A4" s="162"/>
      <c r="B4" s="163"/>
      <c r="C4" s="164" t="s">
        <v>5</v>
      </c>
      <c r="D4" s="165" t="s">
        <v>6</v>
      </c>
      <c r="E4" s="164" t="s">
        <v>5</v>
      </c>
      <c r="F4" s="166" t="s">
        <v>6</v>
      </c>
      <c r="G4" s="167"/>
      <c r="K4" s="137"/>
      <c r="L4" s="137"/>
      <c r="M4" s="100"/>
      <c r="O4" s="100"/>
      <c r="P4" s="100"/>
    </row>
    <row r="5" spans="1:16" ht="15.75" customHeight="1" x14ac:dyDescent="0.3">
      <c r="A5" s="111">
        <v>1</v>
      </c>
      <c r="B5" s="153" t="s">
        <v>7</v>
      </c>
      <c r="C5" s="1"/>
      <c r="D5" s="148">
        <v>240</v>
      </c>
      <c r="E5" s="149">
        <f>C5*1.25</f>
        <v>0</v>
      </c>
      <c r="F5" s="148">
        <v>40</v>
      </c>
      <c r="G5" s="150">
        <f>C5*D5+E5*F5</f>
        <v>0</v>
      </c>
      <c r="J5" s="137"/>
      <c r="K5" s="137"/>
      <c r="L5" s="137"/>
      <c r="M5" s="100"/>
      <c r="O5" s="100"/>
      <c r="P5" s="100"/>
    </row>
    <row r="6" spans="1:16" ht="15.75" customHeight="1" x14ac:dyDescent="0.3">
      <c r="A6" s="111">
        <v>2</v>
      </c>
      <c r="B6" s="153" t="s">
        <v>8</v>
      </c>
      <c r="C6" s="1"/>
      <c r="D6" s="148">
        <v>120</v>
      </c>
      <c r="E6" s="149">
        <f t="shared" ref="E6:E29" si="0">C6*1.25</f>
        <v>0</v>
      </c>
      <c r="F6" s="148">
        <v>0</v>
      </c>
      <c r="G6" s="150">
        <f t="shared" ref="G6:G29" si="1">C6*D6+E6*F6</f>
        <v>0</v>
      </c>
      <c r="J6" s="137"/>
      <c r="K6" s="137"/>
      <c r="L6" s="137"/>
      <c r="M6" s="100"/>
      <c r="O6" s="100"/>
      <c r="P6" s="100"/>
    </row>
    <row r="7" spans="1:16" ht="15.75" customHeight="1" x14ac:dyDescent="0.3">
      <c r="A7" s="111">
        <v>3</v>
      </c>
      <c r="B7" s="153" t="s">
        <v>9</v>
      </c>
      <c r="C7" s="1"/>
      <c r="D7" s="148">
        <v>20</v>
      </c>
      <c r="E7" s="149">
        <f t="shared" si="0"/>
        <v>0</v>
      </c>
      <c r="F7" s="148">
        <v>0</v>
      </c>
      <c r="G7" s="150">
        <f t="shared" si="1"/>
        <v>0</v>
      </c>
      <c r="J7" s="137"/>
      <c r="K7" s="137"/>
      <c r="L7" s="137"/>
      <c r="M7" s="100"/>
      <c r="O7" s="100"/>
      <c r="P7" s="100"/>
    </row>
    <row r="8" spans="1:16" ht="15.75" customHeight="1" x14ac:dyDescent="0.3">
      <c r="A8" s="111">
        <v>4</v>
      </c>
      <c r="B8" s="153" t="s">
        <v>10</v>
      </c>
      <c r="C8" s="1"/>
      <c r="D8" s="148">
        <v>40</v>
      </c>
      <c r="E8" s="149">
        <f t="shared" si="0"/>
        <v>0</v>
      </c>
      <c r="F8" s="148">
        <v>10</v>
      </c>
      <c r="G8" s="150">
        <f t="shared" si="1"/>
        <v>0</v>
      </c>
      <c r="J8" s="137"/>
      <c r="K8" s="137"/>
      <c r="L8" s="137"/>
      <c r="M8" s="100"/>
      <c r="O8" s="100"/>
      <c r="P8" s="100"/>
    </row>
    <row r="9" spans="1:16" ht="15.75" customHeight="1" x14ac:dyDescent="0.3">
      <c r="A9" s="111">
        <v>5</v>
      </c>
      <c r="B9" s="153" t="s">
        <v>11</v>
      </c>
      <c r="C9" s="1"/>
      <c r="D9" s="148">
        <v>20</v>
      </c>
      <c r="E9" s="149">
        <f t="shared" si="0"/>
        <v>0</v>
      </c>
      <c r="F9" s="148">
        <v>5</v>
      </c>
      <c r="G9" s="150">
        <f t="shared" si="1"/>
        <v>0</v>
      </c>
      <c r="J9" s="137"/>
      <c r="K9" s="137"/>
      <c r="L9" s="137"/>
      <c r="M9" s="100"/>
      <c r="O9" s="100"/>
      <c r="P9" s="100"/>
    </row>
    <row r="10" spans="1:16" ht="15.75" customHeight="1" x14ac:dyDescent="0.3">
      <c r="A10" s="111">
        <v>6</v>
      </c>
      <c r="B10" s="153" t="s">
        <v>12</v>
      </c>
      <c r="C10" s="1"/>
      <c r="D10" s="148">
        <v>10</v>
      </c>
      <c r="E10" s="149">
        <f t="shared" si="0"/>
        <v>0</v>
      </c>
      <c r="F10" s="148">
        <v>0</v>
      </c>
      <c r="G10" s="150">
        <f t="shared" si="1"/>
        <v>0</v>
      </c>
      <c r="J10" s="137"/>
      <c r="K10" s="137"/>
      <c r="L10" s="137"/>
      <c r="M10" s="100"/>
      <c r="O10" s="100"/>
      <c r="P10" s="100"/>
    </row>
    <row r="11" spans="1:16" ht="15.75" customHeight="1" x14ac:dyDescent="0.3">
      <c r="A11" s="111">
        <v>7</v>
      </c>
      <c r="B11" s="153" t="s">
        <v>13</v>
      </c>
      <c r="C11" s="1"/>
      <c r="D11" s="148">
        <v>10</v>
      </c>
      <c r="E11" s="149">
        <f t="shared" si="0"/>
        <v>0</v>
      </c>
      <c r="F11" s="148">
        <v>0</v>
      </c>
      <c r="G11" s="150">
        <f t="shared" si="1"/>
        <v>0</v>
      </c>
      <c r="J11" s="137"/>
      <c r="K11" s="137"/>
      <c r="L11" s="137"/>
      <c r="M11" s="100"/>
      <c r="O11" s="100"/>
      <c r="P11" s="100"/>
    </row>
    <row r="12" spans="1:16" ht="15.75" customHeight="1" x14ac:dyDescent="0.3">
      <c r="A12" s="111">
        <v>8</v>
      </c>
      <c r="B12" s="153" t="s">
        <v>14</v>
      </c>
      <c r="C12" s="1"/>
      <c r="D12" s="148">
        <v>5</v>
      </c>
      <c r="E12" s="149">
        <f t="shared" si="0"/>
        <v>0</v>
      </c>
      <c r="F12" s="148">
        <v>0</v>
      </c>
      <c r="G12" s="150">
        <f t="shared" si="1"/>
        <v>0</v>
      </c>
      <c r="J12" s="137"/>
      <c r="K12" s="137"/>
      <c r="L12" s="137"/>
      <c r="M12" s="100"/>
      <c r="O12" s="100"/>
      <c r="P12" s="100"/>
    </row>
    <row r="13" spans="1:16" ht="15.75" customHeight="1" x14ac:dyDescent="0.3">
      <c r="A13" s="111">
        <v>9</v>
      </c>
      <c r="B13" s="153" t="s">
        <v>15</v>
      </c>
      <c r="C13" s="1"/>
      <c r="D13" s="148">
        <v>5</v>
      </c>
      <c r="E13" s="149">
        <f t="shared" si="0"/>
        <v>0</v>
      </c>
      <c r="F13" s="148">
        <v>0</v>
      </c>
      <c r="G13" s="150">
        <f t="shared" si="1"/>
        <v>0</v>
      </c>
      <c r="J13" s="137"/>
      <c r="K13" s="137"/>
      <c r="L13" s="137"/>
      <c r="M13" s="100"/>
      <c r="O13" s="100"/>
      <c r="P13" s="100"/>
    </row>
    <row r="14" spans="1:16" ht="15.75" customHeight="1" x14ac:dyDescent="0.3">
      <c r="A14" s="111">
        <v>10</v>
      </c>
      <c r="B14" s="153" t="s">
        <v>16</v>
      </c>
      <c r="C14" s="1"/>
      <c r="D14" s="148">
        <v>10</v>
      </c>
      <c r="E14" s="149">
        <f t="shared" si="0"/>
        <v>0</v>
      </c>
      <c r="F14" s="148">
        <v>0</v>
      </c>
      <c r="G14" s="150">
        <f t="shared" si="1"/>
        <v>0</v>
      </c>
      <c r="J14" s="137"/>
      <c r="K14" s="137"/>
      <c r="L14" s="137"/>
      <c r="M14" s="100"/>
      <c r="O14" s="100"/>
      <c r="P14" s="100"/>
    </row>
    <row r="15" spans="1:16" ht="15.75" customHeight="1" x14ac:dyDescent="0.3">
      <c r="A15" s="111">
        <v>11</v>
      </c>
      <c r="B15" s="153" t="s">
        <v>17</v>
      </c>
      <c r="C15" s="1"/>
      <c r="D15" s="148">
        <v>280</v>
      </c>
      <c r="E15" s="149">
        <f t="shared" si="0"/>
        <v>0</v>
      </c>
      <c r="F15" s="148">
        <v>40</v>
      </c>
      <c r="G15" s="150">
        <f t="shared" si="1"/>
        <v>0</v>
      </c>
      <c r="J15" s="137"/>
      <c r="K15" s="137"/>
      <c r="L15" s="137"/>
      <c r="M15" s="100"/>
      <c r="O15" s="100"/>
      <c r="P15" s="100"/>
    </row>
    <row r="16" spans="1:16" ht="15.75" customHeight="1" x14ac:dyDescent="0.3">
      <c r="A16" s="111">
        <v>12</v>
      </c>
      <c r="B16" s="153" t="s">
        <v>18</v>
      </c>
      <c r="C16" s="1"/>
      <c r="D16" s="148">
        <v>120</v>
      </c>
      <c r="E16" s="149">
        <f t="shared" si="0"/>
        <v>0</v>
      </c>
      <c r="F16" s="148">
        <v>16</v>
      </c>
      <c r="G16" s="150">
        <f t="shared" si="1"/>
        <v>0</v>
      </c>
      <c r="J16" s="137"/>
      <c r="K16" s="137"/>
      <c r="L16" s="137"/>
      <c r="M16" s="100"/>
      <c r="O16" s="100"/>
      <c r="P16" s="100"/>
    </row>
    <row r="17" spans="1:16" ht="15.75" customHeight="1" x14ac:dyDescent="0.3">
      <c r="A17" s="111">
        <v>13</v>
      </c>
      <c r="B17" s="153" t="s">
        <v>19</v>
      </c>
      <c r="C17" s="1"/>
      <c r="D17" s="148">
        <v>120</v>
      </c>
      <c r="E17" s="149">
        <f t="shared" si="0"/>
        <v>0</v>
      </c>
      <c r="F17" s="148">
        <v>16</v>
      </c>
      <c r="G17" s="150">
        <f t="shared" si="1"/>
        <v>0</v>
      </c>
      <c r="J17" s="137"/>
      <c r="K17" s="137"/>
      <c r="L17" s="137"/>
      <c r="M17" s="100"/>
      <c r="O17" s="100"/>
      <c r="P17" s="100"/>
    </row>
    <row r="18" spans="1:16" ht="15.75" customHeight="1" x14ac:dyDescent="0.3">
      <c r="A18" s="111">
        <v>14</v>
      </c>
      <c r="B18" s="153" t="s">
        <v>20</v>
      </c>
      <c r="C18" s="1"/>
      <c r="D18" s="148">
        <v>240</v>
      </c>
      <c r="E18" s="149">
        <f t="shared" si="0"/>
        <v>0</v>
      </c>
      <c r="F18" s="148">
        <v>40</v>
      </c>
      <c r="G18" s="150">
        <f t="shared" si="1"/>
        <v>0</v>
      </c>
      <c r="J18" s="137"/>
      <c r="K18" s="137"/>
      <c r="L18" s="137"/>
      <c r="M18" s="100"/>
      <c r="O18" s="100"/>
      <c r="P18" s="100"/>
    </row>
    <row r="19" spans="1:16" ht="15.75" customHeight="1" x14ac:dyDescent="0.3">
      <c r="A19" s="111">
        <v>15</v>
      </c>
      <c r="B19" s="153" t="s">
        <v>21</v>
      </c>
      <c r="C19" s="1"/>
      <c r="D19" s="148">
        <v>120</v>
      </c>
      <c r="E19" s="149">
        <f t="shared" si="0"/>
        <v>0</v>
      </c>
      <c r="F19" s="148">
        <v>16</v>
      </c>
      <c r="G19" s="150">
        <f t="shared" si="1"/>
        <v>0</v>
      </c>
      <c r="J19" s="137"/>
      <c r="K19" s="137"/>
      <c r="L19" s="137"/>
      <c r="M19" s="100"/>
      <c r="O19" s="100"/>
      <c r="P19" s="100"/>
    </row>
    <row r="20" spans="1:16" ht="15.75" customHeight="1" x14ac:dyDescent="0.3">
      <c r="A20" s="111">
        <v>16</v>
      </c>
      <c r="B20" s="153" t="s">
        <v>22</v>
      </c>
      <c r="C20" s="1"/>
      <c r="D20" s="148">
        <v>24</v>
      </c>
      <c r="E20" s="149">
        <f t="shared" si="0"/>
        <v>0</v>
      </c>
      <c r="F20" s="148">
        <v>4</v>
      </c>
      <c r="G20" s="150">
        <f t="shared" si="1"/>
        <v>0</v>
      </c>
      <c r="J20" s="137"/>
      <c r="K20" s="137"/>
      <c r="L20" s="137"/>
      <c r="M20" s="151"/>
      <c r="O20" s="100"/>
      <c r="P20" s="100"/>
    </row>
    <row r="21" spans="1:16" ht="15.75" customHeight="1" x14ac:dyDescent="0.3">
      <c r="A21" s="111">
        <v>17</v>
      </c>
      <c r="B21" s="154" t="s">
        <v>23</v>
      </c>
      <c r="C21" s="1"/>
      <c r="D21" s="148">
        <v>24</v>
      </c>
      <c r="E21" s="149">
        <f t="shared" si="0"/>
        <v>0</v>
      </c>
      <c r="F21" s="148">
        <v>4</v>
      </c>
      <c r="G21" s="150">
        <f t="shared" si="1"/>
        <v>0</v>
      </c>
      <c r="J21" s="137"/>
      <c r="K21" s="137"/>
      <c r="L21" s="137"/>
      <c r="M21" s="151"/>
      <c r="O21" s="100"/>
      <c r="P21" s="100"/>
    </row>
    <row r="22" spans="1:16" ht="15.75" customHeight="1" x14ac:dyDescent="0.3">
      <c r="A22" s="111">
        <v>18</v>
      </c>
      <c r="B22" s="154" t="s">
        <v>24</v>
      </c>
      <c r="C22" s="1"/>
      <c r="D22" s="148">
        <v>120</v>
      </c>
      <c r="E22" s="149">
        <f t="shared" si="0"/>
        <v>0</v>
      </c>
      <c r="F22" s="148">
        <v>0</v>
      </c>
      <c r="G22" s="150">
        <f>C22*D22+E22*F22</f>
        <v>0</v>
      </c>
      <c r="J22" s="137"/>
      <c r="K22" s="137"/>
      <c r="L22" s="137"/>
      <c r="M22" s="100"/>
      <c r="O22" s="100"/>
      <c r="P22" s="100"/>
    </row>
    <row r="23" spans="1:16" ht="15.75" customHeight="1" x14ac:dyDescent="0.3">
      <c r="A23" s="111">
        <v>19</v>
      </c>
      <c r="B23" s="154" t="s">
        <v>221</v>
      </c>
      <c r="C23" s="1"/>
      <c r="D23" s="152">
        <v>80</v>
      </c>
      <c r="E23" s="149">
        <f t="shared" si="0"/>
        <v>0</v>
      </c>
      <c r="F23" s="152">
        <v>20</v>
      </c>
      <c r="G23" s="150">
        <f t="shared" ref="G23" si="2">C23*D23+E23*F23</f>
        <v>0</v>
      </c>
      <c r="J23" s="137"/>
      <c r="K23" s="137"/>
      <c r="L23" s="137"/>
      <c r="M23" s="151"/>
      <c r="O23" s="100"/>
      <c r="P23" s="100"/>
    </row>
    <row r="24" spans="1:16" ht="24" customHeight="1" x14ac:dyDescent="0.3">
      <c r="A24" s="111">
        <v>20</v>
      </c>
      <c r="B24" s="155" t="s">
        <v>25</v>
      </c>
      <c r="C24" s="1"/>
      <c r="D24" s="148">
        <v>300</v>
      </c>
      <c r="E24" s="149">
        <f t="shared" si="0"/>
        <v>0</v>
      </c>
      <c r="F24" s="148">
        <v>40</v>
      </c>
      <c r="G24" s="150">
        <f t="shared" si="1"/>
        <v>0</v>
      </c>
      <c r="J24" s="137"/>
      <c r="K24" s="137"/>
      <c r="L24" s="137"/>
      <c r="M24" s="100"/>
      <c r="O24" s="100"/>
      <c r="P24" s="100"/>
    </row>
    <row r="25" spans="1:16" ht="15.75" customHeight="1" x14ac:dyDescent="0.3">
      <c r="A25" s="111">
        <v>21</v>
      </c>
      <c r="B25" s="154" t="s">
        <v>26</v>
      </c>
      <c r="C25" s="1"/>
      <c r="D25" s="148">
        <v>100</v>
      </c>
      <c r="E25" s="149">
        <f t="shared" si="0"/>
        <v>0</v>
      </c>
      <c r="F25" s="148">
        <v>0</v>
      </c>
      <c r="G25" s="150">
        <f t="shared" si="1"/>
        <v>0</v>
      </c>
      <c r="J25" s="137"/>
      <c r="K25" s="137"/>
      <c r="L25" s="137"/>
      <c r="M25" s="100"/>
      <c r="O25" s="100"/>
      <c r="P25" s="100"/>
    </row>
    <row r="26" spans="1:16" ht="15.75" customHeight="1" x14ac:dyDescent="0.3">
      <c r="A26" s="111">
        <v>22</v>
      </c>
      <c r="B26" s="154" t="s">
        <v>27</v>
      </c>
      <c r="C26" s="1"/>
      <c r="D26" s="152">
        <v>100</v>
      </c>
      <c r="E26" s="149">
        <f t="shared" si="0"/>
        <v>0</v>
      </c>
      <c r="F26" s="152">
        <v>0</v>
      </c>
      <c r="G26" s="150">
        <f t="shared" si="1"/>
        <v>0</v>
      </c>
      <c r="J26" s="137"/>
      <c r="K26" s="137"/>
      <c r="L26" s="137"/>
      <c r="M26" s="100"/>
      <c r="O26" s="100"/>
      <c r="P26" s="100"/>
    </row>
    <row r="27" spans="1:16" ht="15.75" customHeight="1" x14ac:dyDescent="0.3">
      <c r="A27" s="111">
        <v>23</v>
      </c>
      <c r="B27" s="154" t="s">
        <v>28</v>
      </c>
      <c r="C27" s="1"/>
      <c r="D27" s="152">
        <v>300</v>
      </c>
      <c r="E27" s="149">
        <f t="shared" si="0"/>
        <v>0</v>
      </c>
      <c r="F27" s="152">
        <v>0</v>
      </c>
      <c r="G27" s="150">
        <f t="shared" si="1"/>
        <v>0</v>
      </c>
      <c r="J27" s="137"/>
      <c r="K27" s="137"/>
      <c r="L27" s="137"/>
      <c r="M27" s="100"/>
      <c r="O27" s="100"/>
      <c r="P27" s="100"/>
    </row>
    <row r="28" spans="1:16" ht="15.75" customHeight="1" x14ac:dyDescent="0.3">
      <c r="A28" s="111">
        <v>24</v>
      </c>
      <c r="B28" s="154" t="s">
        <v>29</v>
      </c>
      <c r="C28" s="1"/>
      <c r="D28" s="152">
        <v>15</v>
      </c>
      <c r="E28" s="149">
        <f t="shared" si="0"/>
        <v>0</v>
      </c>
      <c r="F28" s="152">
        <v>0</v>
      </c>
      <c r="G28" s="150">
        <f t="shared" si="1"/>
        <v>0</v>
      </c>
      <c r="J28" s="137"/>
      <c r="K28" s="137"/>
      <c r="L28" s="137"/>
      <c r="M28" s="100"/>
      <c r="O28" s="100"/>
      <c r="P28" s="100"/>
    </row>
    <row r="29" spans="1:16" ht="15.75" customHeight="1" x14ac:dyDescent="0.3">
      <c r="A29" s="192">
        <v>25</v>
      </c>
      <c r="B29" s="193" t="s">
        <v>238</v>
      </c>
      <c r="C29" s="1"/>
      <c r="D29" s="194">
        <v>500</v>
      </c>
      <c r="E29" s="149">
        <f t="shared" si="0"/>
        <v>0</v>
      </c>
      <c r="F29" s="152">
        <v>0</v>
      </c>
      <c r="G29" s="150">
        <f t="shared" si="1"/>
        <v>0</v>
      </c>
      <c r="J29" s="137"/>
      <c r="K29" s="137"/>
      <c r="L29" s="137"/>
      <c r="M29" s="100"/>
      <c r="O29" s="100"/>
      <c r="P29" s="100"/>
    </row>
    <row r="30" spans="1:16" ht="15.75" customHeight="1" thickBot="1" x14ac:dyDescent="0.35">
      <c r="A30" s="94"/>
      <c r="B30" s="132" t="s">
        <v>30</v>
      </c>
      <c r="C30" s="133"/>
      <c r="D30" s="134"/>
      <c r="E30" s="133"/>
      <c r="F30" s="135"/>
      <c r="G30" s="136">
        <f>SUM(G5:G29)</f>
        <v>0</v>
      </c>
      <c r="J30" s="137"/>
      <c r="M30" s="100"/>
      <c r="O30" s="100"/>
      <c r="P30" s="100"/>
    </row>
    <row r="31" spans="1:16" ht="19.95" customHeight="1" thickBot="1" x14ac:dyDescent="0.35">
      <c r="A31" s="138"/>
      <c r="G31" s="141"/>
      <c r="M31" s="100"/>
      <c r="O31" s="100"/>
      <c r="P31" s="100"/>
    </row>
    <row r="32" spans="1:16" ht="28.95" customHeight="1" thickBot="1" x14ac:dyDescent="0.35">
      <c r="A32" s="247" t="s">
        <v>239</v>
      </c>
      <c r="B32" s="248"/>
      <c r="C32" s="248"/>
      <c r="D32" s="248"/>
      <c r="E32" s="248"/>
      <c r="F32" s="248"/>
      <c r="G32" s="249"/>
      <c r="M32" s="100"/>
      <c r="O32" s="100"/>
      <c r="P32" s="100"/>
    </row>
    <row r="33" spans="1:16" ht="27" customHeight="1" thickBot="1" x14ac:dyDescent="0.35">
      <c r="A33" s="241" t="s">
        <v>31</v>
      </c>
      <c r="B33" s="250"/>
      <c r="C33" s="250"/>
      <c r="D33" s="250"/>
      <c r="E33" s="250"/>
      <c r="F33" s="250"/>
      <c r="G33" s="251"/>
      <c r="M33" s="100"/>
      <c r="O33" s="100"/>
      <c r="P33" s="100"/>
    </row>
    <row r="34" spans="1:16" ht="45" customHeight="1" thickBot="1" x14ac:dyDescent="0.35">
      <c r="A34" s="241" t="s">
        <v>262</v>
      </c>
      <c r="B34" s="250"/>
      <c r="C34" s="250"/>
      <c r="D34" s="250"/>
      <c r="E34" s="250"/>
      <c r="F34" s="250"/>
      <c r="G34" s="251"/>
      <c r="M34" s="100"/>
      <c r="O34" s="100"/>
      <c r="P34" s="100"/>
    </row>
    <row r="35" spans="1:16" ht="11.25" customHeight="1" x14ac:dyDescent="0.3">
      <c r="A35" s="142"/>
      <c r="B35" s="142"/>
      <c r="C35" s="142"/>
      <c r="D35" s="143"/>
      <c r="E35" s="142"/>
      <c r="F35" s="144"/>
      <c r="G35" s="142"/>
      <c r="M35" s="100"/>
      <c r="O35" s="100"/>
      <c r="P35" s="100"/>
    </row>
    <row r="36" spans="1:16" x14ac:dyDescent="0.3">
      <c r="M36" s="100"/>
      <c r="O36" s="100"/>
      <c r="P36" s="100"/>
    </row>
    <row r="37" spans="1:16" x14ac:dyDescent="0.3">
      <c r="C37" s="145"/>
      <c r="M37" s="100"/>
      <c r="O37" s="100"/>
      <c r="P37" s="100"/>
    </row>
    <row r="38" spans="1:16" x14ac:dyDescent="0.3">
      <c r="M38" s="100"/>
      <c r="O38" s="100"/>
      <c r="P38" s="100"/>
    </row>
    <row r="39" spans="1:16" x14ac:dyDescent="0.3">
      <c r="M39" s="100"/>
      <c r="O39" s="100"/>
      <c r="P39" s="100"/>
    </row>
    <row r="40" spans="1:16" hidden="1" x14ac:dyDescent="0.3">
      <c r="M40" s="100"/>
      <c r="O40" s="100"/>
      <c r="P40" s="100"/>
    </row>
    <row r="41" spans="1:16" x14ac:dyDescent="0.3">
      <c r="M41" s="100"/>
      <c r="O41" s="100"/>
      <c r="P41" s="100"/>
    </row>
    <row r="42" spans="1:16" x14ac:dyDescent="0.3">
      <c r="M42" s="100"/>
      <c r="O42" s="100"/>
      <c r="P42" s="100"/>
    </row>
    <row r="43" spans="1:16" x14ac:dyDescent="0.3">
      <c r="M43" s="100"/>
      <c r="O43" s="100"/>
      <c r="P43" s="100"/>
    </row>
    <row r="44" spans="1:16" x14ac:dyDescent="0.3">
      <c r="M44" s="100"/>
      <c r="O44" s="100"/>
      <c r="P44" s="100"/>
    </row>
    <row r="45" spans="1:16" x14ac:dyDescent="0.3">
      <c r="M45" s="100"/>
      <c r="O45" s="100"/>
      <c r="P45" s="100"/>
    </row>
    <row r="46" spans="1:16" x14ac:dyDescent="0.3">
      <c r="M46" s="100"/>
      <c r="O46" s="100"/>
      <c r="P46" s="100"/>
    </row>
    <row r="47" spans="1:16" x14ac:dyDescent="0.3">
      <c r="M47" s="100"/>
      <c r="O47" s="100"/>
      <c r="P47" s="100"/>
    </row>
    <row r="48" spans="1:16" x14ac:dyDescent="0.3">
      <c r="M48" s="100"/>
      <c r="O48" s="100"/>
      <c r="P48" s="100"/>
    </row>
    <row r="49" spans="7:16" ht="11.25" customHeight="1" x14ac:dyDescent="0.3">
      <c r="G49" s="146"/>
      <c r="M49" s="100"/>
      <c r="O49" s="100"/>
      <c r="P49" s="100"/>
    </row>
    <row r="50" spans="7:16" ht="11.25" customHeight="1" x14ac:dyDescent="0.3">
      <c r="M50" s="100"/>
      <c r="O50" s="100"/>
      <c r="P50" s="100"/>
    </row>
    <row r="51" spans="7:16" x14ac:dyDescent="0.3"/>
    <row r="52" spans="7:16" x14ac:dyDescent="0.3"/>
  </sheetData>
  <sheetProtection algorithmName="SHA-512" hashValue="BWgujoCokAslPxSkrHPT5JKPBWzzYz1uZqiJuH+JQ9v/VrocQkpUJikVhhGtKANs+QyhFyTzbq8/D07mX3sqYA==" saltValue="gffG8/fBl/+w2qleg8Bq4g==" spinCount="100000" sheet="1" formatCells="0" formatColumns="0" formatRows="0" insertColumns="0" insertRows="0" insertHyperlinks="0" deleteColumns="0" deleteRows="0" autoFilter="0" pivotTables="0"/>
  <mergeCells count="4">
    <mergeCell ref="C1:E1"/>
    <mergeCell ref="A32:G32"/>
    <mergeCell ref="A33:G33"/>
    <mergeCell ref="A34:G3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4</vt:i4>
      </vt:variant>
    </vt:vector>
  </HeadingPairs>
  <TitlesOfParts>
    <vt:vector size="4" baseType="lpstr">
      <vt:lpstr>1. Berekening inschrijvingssom</vt:lpstr>
      <vt:lpstr>2. Prijs per eenheid Utiliteit</vt:lpstr>
      <vt:lpstr>3. Prijs per eenheid Woning</vt:lpstr>
      <vt:lpstr>4. Manuurtarieven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Speekenbrink, Victor</dc:creator>
  <cp:lastModifiedBy>Speekenbrink, Victor</cp:lastModifiedBy>
  <dcterms:created xsi:type="dcterms:W3CDTF">2025-04-07T12:17:24Z</dcterms:created>
  <dcterms:modified xsi:type="dcterms:W3CDTF">2025-09-03T06:58:38Z</dcterms:modified>
</cp:coreProperties>
</file>