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L:\Algemeen\RO-MO\Tijdelijke woningen\Aanbesteding\Ontheemden\Aanschaf woningen\10. Marktonderzoek\Marktconsultatie zomer 2024\"/>
    </mc:Choice>
  </mc:AlternateContent>
  <xr:revisionPtr revIDLastSave="0" documentId="8_{83468A66-1719-4697-B62E-77ABFFC460E3}" xr6:coauthVersionLast="47" xr6:coauthVersionMax="47" xr10:uidLastSave="{00000000-0000-0000-0000-000000000000}"/>
  <bookViews>
    <workbookView xWindow="-120" yWindow="-120" windowWidth="38640" windowHeight="21240" firstSheet="1" activeTab="2" xr2:uid="{00000000-000D-0000-FFFF-FFFF00000000}"/>
  </bookViews>
  <sheets>
    <sheet name="Blad2" sheetId="7" state="hidden" r:id="rId1"/>
    <sheet name="Bijlage 1 Vragen" sheetId="11" r:id="rId2"/>
    <sheet name="Bijlage 2a Pve en insch. staat" sheetId="9" r:id="rId3"/>
    <sheet name="Bijlage 2b Grondgeb. apart perc" sheetId="12" r:id="rId4"/>
  </sheets>
  <definedNames>
    <definedName name="_GoBack" localSheetId="1">'Bijlage 1 Vragen'!$A$1</definedName>
    <definedName name="_xlnm.Print_Area" localSheetId="2">'Bijlage 2a Pve en insch. staat'!$A$1:$L$152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1" l="1"/>
  <c r="F119" i="9"/>
  <c r="F121" i="9"/>
  <c r="F110" i="9"/>
  <c r="F111" i="9"/>
  <c r="F109" i="9"/>
  <c r="F108" i="9"/>
  <c r="F107" i="9"/>
  <c r="F92" i="9"/>
  <c r="F73" i="9"/>
  <c r="F74" i="9"/>
  <c r="F75" i="9"/>
  <c r="F72" i="9"/>
  <c r="F68" i="9"/>
  <c r="F65" i="9"/>
  <c r="F66" i="9"/>
  <c r="F64" i="9"/>
  <c r="F132" i="9"/>
  <c r="A22" i="11"/>
  <c r="K132" i="12"/>
  <c r="J132" i="12"/>
  <c r="I132" i="12"/>
  <c r="H132" i="12"/>
  <c r="G132" i="12"/>
  <c r="B131" i="12"/>
  <c r="B130" i="12"/>
  <c r="B129" i="12"/>
  <c r="K125" i="12"/>
  <c r="J125" i="12"/>
  <c r="I125" i="12"/>
  <c r="H125" i="12"/>
  <c r="G125" i="12"/>
  <c r="E124" i="12"/>
  <c r="E122" i="12"/>
  <c r="F122" i="12" s="1"/>
  <c r="E120" i="12"/>
  <c r="F120" i="12" s="1"/>
  <c r="K115" i="12"/>
  <c r="J115" i="12"/>
  <c r="I115" i="12"/>
  <c r="H115" i="12"/>
  <c r="G115" i="12"/>
  <c r="K107" i="12"/>
  <c r="J107" i="12"/>
  <c r="I107" i="12"/>
  <c r="H107" i="12"/>
  <c r="G107" i="12"/>
  <c r="F106" i="12"/>
  <c r="F105" i="12"/>
  <c r="F104" i="12"/>
  <c r="F103" i="12"/>
  <c r="F102" i="12"/>
  <c r="E101" i="12"/>
  <c r="K99" i="12"/>
  <c r="J99" i="12"/>
  <c r="I99" i="12"/>
  <c r="H99" i="12"/>
  <c r="G99" i="12"/>
  <c r="E94" i="12"/>
  <c r="B93" i="12"/>
  <c r="B98" i="12" s="1"/>
  <c r="B92" i="12"/>
  <c r="B97" i="12" s="1"/>
  <c r="B91" i="12"/>
  <c r="B96" i="12" s="1"/>
  <c r="B90" i="12"/>
  <c r="B95" i="12" s="1"/>
  <c r="E84" i="12"/>
  <c r="K82" i="12"/>
  <c r="J82" i="12"/>
  <c r="I82" i="12"/>
  <c r="H82" i="12"/>
  <c r="G82" i="12"/>
  <c r="E80" i="12"/>
  <c r="E81" i="12" s="1"/>
  <c r="F73" i="12"/>
  <c r="F72" i="12"/>
  <c r="F65" i="12"/>
  <c r="F63" i="12"/>
  <c r="F59" i="12"/>
  <c r="F57" i="12"/>
  <c r="K55" i="12"/>
  <c r="J55" i="12"/>
  <c r="I55" i="12"/>
  <c r="H55" i="12"/>
  <c r="G55" i="12"/>
  <c r="A44" i="12"/>
  <c r="A54" i="12" s="1"/>
  <c r="E122" i="9"/>
  <c r="F122" i="9" s="1"/>
  <c r="E120" i="9"/>
  <c r="F120" i="9" s="1"/>
  <c r="E98" i="9"/>
  <c r="E91" i="9"/>
  <c r="F60" i="9"/>
  <c r="F57" i="9"/>
  <c r="F103" i="9"/>
  <c r="E81" i="9"/>
  <c r="E77" i="9"/>
  <c r="G131" i="9"/>
  <c r="H123" i="9"/>
  <c r="I123" i="9"/>
  <c r="J123" i="9"/>
  <c r="K123" i="9"/>
  <c r="G123" i="9"/>
  <c r="H112" i="9"/>
  <c r="I112" i="9"/>
  <c r="J112" i="9"/>
  <c r="K112" i="9"/>
  <c r="G112" i="9"/>
  <c r="H104" i="9"/>
  <c r="I104" i="9"/>
  <c r="J104" i="9"/>
  <c r="K104" i="9"/>
  <c r="G104" i="9"/>
  <c r="H96" i="9"/>
  <c r="I96" i="9"/>
  <c r="J96" i="9"/>
  <c r="K96" i="9"/>
  <c r="G96" i="9"/>
  <c r="H79" i="9"/>
  <c r="I79" i="9"/>
  <c r="J79" i="9"/>
  <c r="K79" i="9"/>
  <c r="G79" i="9"/>
  <c r="H55" i="9"/>
  <c r="I55" i="9"/>
  <c r="J55" i="9"/>
  <c r="K55" i="9"/>
  <c r="G55" i="9"/>
  <c r="B129" i="9"/>
  <c r="B130" i="9"/>
  <c r="B128" i="9"/>
  <c r="A44" i="9"/>
  <c r="A54" i="9" s="1"/>
  <c r="B90" i="9"/>
  <c r="B89" i="9"/>
  <c r="B94" i="9"/>
  <c r="B87" i="9"/>
  <c r="B88" i="9"/>
  <c r="B93" i="9" s="1"/>
  <c r="B95" i="9"/>
  <c r="B92" i="9"/>
  <c r="F102" i="9"/>
  <c r="E118" i="9"/>
  <c r="F118" i="9"/>
  <c r="F62" i="9"/>
  <c r="E78" i="9" l="1"/>
  <c r="F78" i="9" s="1"/>
  <c r="F77" i="9"/>
  <c r="E88" i="12"/>
  <c r="E93" i="12" s="1"/>
  <c r="E86" i="12"/>
  <c r="E85" i="12"/>
  <c r="E90" i="12" s="1"/>
  <c r="E98" i="12"/>
  <c r="E96" i="12"/>
  <c r="E97" i="12" s="1"/>
  <c r="A23" i="11"/>
  <c r="A25" i="11" s="1"/>
  <c r="E83" i="9"/>
  <c r="F83" i="9" s="1"/>
  <c r="E82" i="9"/>
  <c r="E85" i="9"/>
  <c r="E95" i="9"/>
  <c r="F95" i="9" s="1"/>
  <c r="E93" i="9"/>
  <c r="F124" i="9"/>
  <c r="F70" i="9"/>
  <c r="F69" i="9"/>
  <c r="F99" i="9"/>
  <c r="F100" i="9"/>
  <c r="F101" i="9"/>
  <c r="K131" i="9"/>
  <c r="J131" i="9"/>
  <c r="I131" i="9"/>
  <c r="H131" i="9"/>
  <c r="F59" i="9"/>
  <c r="E94" i="9" l="1"/>
  <c r="F94" i="9" s="1"/>
  <c r="F93" i="9"/>
  <c r="E90" i="9"/>
  <c r="F90" i="9" s="1"/>
  <c r="F85" i="9"/>
  <c r="E87" i="9"/>
  <c r="F87" i="9" s="1"/>
  <c r="F82" i="9"/>
  <c r="A27" i="11"/>
  <c r="A28" i="11" s="1"/>
  <c r="E91" i="12"/>
  <c r="E87" i="12"/>
  <c r="E92" i="12" s="1"/>
  <c r="E88" i="9"/>
  <c r="F88" i="9" s="1"/>
  <c r="E84" i="9"/>
  <c r="E89" i="9" l="1"/>
  <c r="F89" i="9" s="1"/>
  <c r="F84" i="9"/>
  <c r="F113" i="9"/>
  <c r="F133" i="9" s="1"/>
  <c r="A30" i="11"/>
  <c r="A31" i="11" s="1"/>
  <c r="A32" i="11" s="1"/>
  <c r="A34" i="11" s="1"/>
  <c r="A36" i="11" s="1"/>
  <c r="A37" i="11" s="1"/>
  <c r="A39" i="11" s="1"/>
</calcChain>
</file>

<file path=xl/sharedStrings.xml><?xml version="1.0" encoding="utf-8"?>
<sst xmlns="http://schemas.openxmlformats.org/spreadsheetml/2006/main" count="626" uniqueCount="242">
  <si>
    <t>Versie: 
d.d. 19-06-2024</t>
  </si>
  <si>
    <t>(Dit onderdeel is alleen voor de Marktconsultatie bedoeld)</t>
  </si>
  <si>
    <t>Bijlage 2 Programma van eisen en inschrijvingsstaat tijdelijke woningen - perceel 1 gestapeld gelijkvloers, tm 5 lagen, studio, 1 aparte op 2 aparte slaapkamers</t>
  </si>
  <si>
    <r>
      <rPr>
        <b/>
        <sz val="16"/>
        <rFont val="Corbel"/>
        <family val="2"/>
      </rPr>
      <t xml:space="preserve">Hoe realistisch vindt u de eis </t>
    </r>
    <r>
      <rPr>
        <b/>
        <sz val="16"/>
        <color rgb="FFFF0000"/>
        <rFont val="Corbel"/>
        <family val="2"/>
      </rPr>
      <t>(</t>
    </r>
    <r>
      <rPr>
        <b/>
        <u/>
        <sz val="16"/>
        <color rgb="FFFF0000"/>
        <rFont val="Corbel"/>
        <family val="2"/>
      </rPr>
      <t xml:space="preserve"> 1 x een ''v'' invullen per onderdeel)</t>
    </r>
  </si>
  <si>
    <t xml:space="preserve">(graag de gele velden invullen :)) </t>
  </si>
  <si>
    <t>Post</t>
  </si>
  <si>
    <t>OMSCHRIJVING</t>
  </si>
  <si>
    <t>INSCHRIJVINGSSTAAT</t>
  </si>
  <si>
    <t>Zeer onrealistisch</t>
  </si>
  <si>
    <t>Onrealistisch</t>
  </si>
  <si>
    <t>Neutraal</t>
  </si>
  <si>
    <t>Realistisch</t>
  </si>
  <si>
    <t>Zeer realistisch</t>
  </si>
  <si>
    <t>Onrealistisch of andere opmerking? Geef hieronder aan waarom. Intern</t>
  </si>
  <si>
    <t>0. Algemeen</t>
  </si>
  <si>
    <t>Eenheid</t>
  </si>
  <si>
    <t>Prijs per 
eenheid 2025</t>
  </si>
  <si>
    <t>Fictief aantal</t>
  </si>
  <si>
    <t>Subtotaal</t>
  </si>
  <si>
    <t xml:space="preserve">Onrealistisch of andere opmerking? Geef hieronder aan waarom. </t>
  </si>
  <si>
    <r>
      <t>Voldoen aan Bouwbesluit nieuwbouw</t>
    </r>
    <r>
      <rPr>
        <b/>
        <u/>
        <sz val="11"/>
        <color theme="1"/>
        <rFont val="Corbel"/>
        <family val="2"/>
      </rPr>
      <t xml:space="preserve"> permanente</t>
    </r>
    <r>
      <rPr>
        <b/>
        <sz val="11"/>
        <color theme="1"/>
        <rFont val="Corbel"/>
        <family val="2"/>
      </rPr>
      <t xml:space="preserve"> bouw bij oplevering met uitzondering van:
</t>
    </r>
    <r>
      <rPr>
        <b/>
        <sz val="11"/>
        <rFont val="Corbel"/>
        <family val="2"/>
      </rPr>
      <t xml:space="preserve">a. het vereiste van een buitenruimte
b. het overdekt moeten zijn de hoofdtrap bij een gebouw met meerdere bouwlagen </t>
    </r>
  </si>
  <si>
    <t>.
JB: kunnen niet in een glazen bol kijken, ik ben daarom voor optioneel maken.</t>
  </si>
  <si>
    <t>Turn key, compleet en gebruiksklaar werkend opgeleverd.  Bewoners moeten in de woningen intrek kunnen nemen zonder dat vanuit de gemeente (inclusief beheerder) nog iets nodig is.</t>
  </si>
  <si>
    <r>
      <t xml:space="preserve">MvO Wat bedoel je precies met turn-key oplevering, incl inventaris? Zo ja, dan moet dit specifiek worden uitgevraagd. Goed om te weten; inventaris valt niet binnen de transitiekosten. 
JB: </t>
    </r>
    <r>
      <rPr>
        <b/>
        <i/>
        <sz val="11"/>
        <color theme="1"/>
        <rFont val="Corbel"/>
        <family val="2"/>
      </rPr>
      <t xml:space="preserve">Turn key is gedefinieerd in de overeenkomst. Onder een "turn-key"-oplevering wordt in deze
raamovereenkomst verstaan dat het Werk op de datum van oplevering voldoet aan alle eisen die daaraan
in deze raamovereenkomst zijn gesteld en dat de tijdelijke woningen volledig en gebruiksklaar zijn (inventaris is alleen in zover opgenomen in het programma van eisen/inschrijvingsstaat). </t>
    </r>
    <r>
      <rPr>
        <b/>
        <sz val="11"/>
        <color theme="1"/>
        <rFont val="Corbel"/>
        <family val="2"/>
      </rPr>
      <t>Meubels zijn niet opgenomen in de dit pve wel gordijen, inductiekookplaat en optioneel een koelkast en vaatwasser. Vind je t logisch zo?</t>
    </r>
  </si>
  <si>
    <t>Nieuw of tweedehands (met uitstraling als nieuw)</t>
  </si>
  <si>
    <t xml:space="preserve">Inclusief wand- en vloerafwerking (kleur nader te bepalen door gemeente) Stootvast, dempend en krasvast
</t>
  </si>
  <si>
    <t>Nog even naar kijken.</t>
  </si>
  <si>
    <t>Bemetering: individuele bemetering alle nuts inclusief water en energielevering, op afstand uitleesbaar door gemeente
(per bouwblok kan de gemeente er ook voor kiezen om water centraal te meten)</t>
  </si>
  <si>
    <t>RVS: Waterverbruik hoeft m.i. niet individueel bemeterd te worden vanwege de geringe verschillen in kosten per woning. Dit is ook eenvoudiger bij servicekostenafrekening.  Elektra uiteraard wel apart bemeterd.
JB: per bouwblok kunnen we kiezen wat te doen. Er is voor beide wat te zeggen.</t>
  </si>
  <si>
    <t>Aansluiten op nutsvoorzieningen (zie voor doorrekening kosten directe kosten nutsvoorzieningen de overeenkomst)</t>
  </si>
  <si>
    <t>Te voorzien van brievenbus</t>
  </si>
  <si>
    <t>MvO waar moet de brievenbus worden geplaatst? Bij voorkeur centraal zoals op de Verzetslaan. 
JB: Is geregeld in eis 0.22</t>
  </si>
  <si>
    <t>Bij de voordeur een duidelijk huisnummer aanbrengen. Indien een voordeur uitgevoerd wordt in doorzichtig glas dient deze te zijn voorzien van folie die inkijk verhinderd.</t>
  </si>
  <si>
    <t>MvO bij de voordeur folie aanbrengen zodat inkijk niet mogelijk is. 
JB Aangepast</t>
  </si>
  <si>
    <r>
      <t xml:space="preserve">Verplaats -en stapelbaar, </t>
    </r>
    <r>
      <rPr>
        <b/>
        <sz val="11"/>
        <color rgb="FFFF0000"/>
        <rFont val="Corbel"/>
        <family val="2"/>
      </rPr>
      <t>maximaal 4</t>
    </r>
    <r>
      <rPr>
        <b/>
        <sz val="11"/>
        <color rgb="FF000000"/>
        <rFont val="Corbel"/>
        <family val="2"/>
      </rPr>
      <t xml:space="preserve"> bouwlagen</t>
    </r>
  </si>
  <si>
    <t xml:space="preserve">JB Markt tm 3 hoog is groter. Optie is ook om een perceel tot 3 lagen te maken en een voor 1 tm 5. Partijen tm 5 kunnen vaak ook hoger (7). Is 5  hoog, hoog genoeg? 
Eerst wist men ook zeker dat tot drie lagen hoog genoeg was nu blijken we toch behoefte te hebben aan hoger. Hoger kan meer woningen opleveren en/of meer groen. Nadeel zijn m.n. de hogere bouwkosten.       PdG: Stedenbouwkundig gezien is een flexibiliteit (variatie) van 2, 3 en 4 bouwlagen wenselijk. 5 bouwlagen is nergens binnen de bebouwde kom wenselijk voor tijdelijke bouw. </t>
  </si>
  <si>
    <t xml:space="preserve">Energievoorziening all electric </t>
  </si>
  <si>
    <t>JB Zorg over verbruikskosten. Ik ga kijken hoe we dit in het gareel kunnen krijgen. Alternatieven zijn gas en stadsverwarming. Gas geen optie. Stadsverwamring ook niet vanwege hogen aansluitskosten in relatie tot gebruiksduur.</t>
  </si>
  <si>
    <t>BENG</t>
  </si>
  <si>
    <r>
      <t>Vloer: R</t>
    </r>
    <r>
      <rPr>
        <b/>
        <sz val="10"/>
        <color rgb="FF000000"/>
        <rFont val="Corbel"/>
        <family val="2"/>
      </rPr>
      <t>c</t>
    </r>
    <r>
      <rPr>
        <b/>
        <sz val="14"/>
        <color rgb="FF000000"/>
        <rFont val="Corbel"/>
        <family val="2"/>
      </rPr>
      <t>-</t>
    </r>
    <r>
      <rPr>
        <b/>
        <sz val="11"/>
        <color rgb="FF000000"/>
        <rFont val="Corbel"/>
        <family val="2"/>
      </rPr>
      <t>waarde minimaal 3,5 m2K/W (grenzend aan kruipruimte, grond, water)</t>
    </r>
  </si>
  <si>
    <t>JB Marcel, eens?</t>
  </si>
  <si>
    <r>
      <t>Gevel: R</t>
    </r>
    <r>
      <rPr>
        <b/>
        <sz val="10"/>
        <color rgb="FF000000"/>
        <rFont val="Corbel"/>
        <family val="2"/>
      </rPr>
      <t>c</t>
    </r>
    <r>
      <rPr>
        <b/>
        <sz val="11"/>
        <color rgb="FF000000"/>
        <rFont val="Corbel"/>
        <family val="2"/>
      </rPr>
      <t>-waarde minimaal 4,5 m2K/W (verticale uitwendige scheidingsconstructies)</t>
    </r>
  </si>
  <si>
    <r>
      <t>Dak: R</t>
    </r>
    <r>
      <rPr>
        <b/>
        <sz val="10"/>
        <color rgb="FF000000"/>
        <rFont val="Corbel"/>
        <family val="2"/>
      </rPr>
      <t>c</t>
    </r>
    <r>
      <rPr>
        <b/>
        <sz val="11"/>
        <color rgb="FF000000"/>
        <rFont val="Corbel"/>
        <family val="2"/>
      </rPr>
      <t>-waarde minimaal 6,0 m2K/W (horizontale of schuine uitwendige scheidingsconstructies)</t>
    </r>
  </si>
  <si>
    <t>Thermosstaat op afstand instelbaar op maximale temperatuur door verhuurder (ter voorkoming van klachten over / bescherming hoge energierekening)</t>
  </si>
  <si>
    <t>Hufterproof</t>
  </si>
  <si>
    <t xml:space="preserve"> RVS: Aansluiting woning/grond verdient serieus aandacht. Bij woningen Karekietpark ontstaan hier al forse schades aan de constructie
JB Wat stel je voor om hiervoor op te nemen Rob?</t>
  </si>
  <si>
    <t>Schopplaten leveren en aanbrengen op alle deuren voor en achter</t>
  </si>
  <si>
    <t>Extra wcd in meterkast</t>
  </si>
  <si>
    <t xml:space="preserve">Bewegingschakelaar t.b.v. verlichting berging </t>
  </si>
  <si>
    <t>In wanden en plafond moet eenvoudig en sterk iets kunnen worden opgehangen met behulp van enkel schroeven (zonder pluggen)</t>
  </si>
  <si>
    <t>Schakeling alle verlichting dimbaar maken</t>
  </si>
  <si>
    <t xml:space="preserve">Trappenhuizen/entrees dienen te zijn voorzien van huisnummering,  brievenbussen en LED armaturen </t>
  </si>
  <si>
    <t>Voordeuren dienen te zijn voorzien van huisnummering,  brievenbussen</t>
  </si>
  <si>
    <t>MvO brievenbus hoeft niet bij de voordeur te zitten.  RVS: Mee eens
JB: Hier is aan gedacht met eis 22.  I.v.m. verplaatsing e.d. worden alle woningen zoveel mogelijk hetzelfde (= standaard een voordeur met een brievenbus)</t>
  </si>
  <si>
    <t>Ontwerp van een nadere opdracht en de samenstelling van woningen is zodanig dat doorvoeren voor keuken en badkamer boven elkaar gerealiseerd kunnen worden. 
In een bouwblok als geheel kunnen de woningen wel van elkaar verschillen.</t>
  </si>
  <si>
    <t>JB Lego blokjes</t>
  </si>
  <si>
    <t>Koelkast opstelplaats en aansluiting (onder keukenkast 60 cm breed), wasmachine en vaatwasser aansluiting en opstelplaats (voor beide moet ruimte zijn meegenomen in het ontwerp, uitgaande van een breedte van de apparaten van 60 cm)</t>
  </si>
  <si>
    <t>Bouw- en woonrijpmaken wordt gedaan door gemeente
Nutsaansluitingen tot kavel maximaal 50 m1 van dichtstbijzijnde woning.
Definitie bouwrijpmaken: Volgt.</t>
  </si>
  <si>
    <t>RD: Nader bespreken, want wij (gemeente) zijn ontwikkelaar van de locaties. PT: inmeten en eventueel afknijpen bestaande funderingspalen</t>
  </si>
  <si>
    <t>Begane grond woningen kunnen zowel voor- als achter ontsloten worden (bij verplaatsing kan een begane grondwoningen ook op de 2e bouwlaag e.v. geplaatst worden, zonder grote ingreep.</t>
  </si>
  <si>
    <t>De basiswoningen bestaan aan 1 kant  alleen uit kozijnen met glas (die op de begane grond open kunnen, woningen op 2e woonlaag e.v. moeten eenvoudig aanpasbaar zijn verplaatsing naar begane grond)</t>
  </si>
  <si>
    <t>Elke woning heeft een eigen berging/wegzet van 1,5 m2 bijvoorbeeld in meterkast</t>
  </si>
  <si>
    <t xml:space="preserve"> Badkamer voorzien van: </t>
  </si>
  <si>
    <t>a</t>
  </si>
  <si>
    <t xml:space="preserve">Douchecabine minimale afmeting 80x80 cm. met </t>
  </si>
  <si>
    <t>b</t>
  </si>
  <si>
    <t xml:space="preserve">Douchemengkraan met bendenuitloop </t>
  </si>
  <si>
    <t>c</t>
  </si>
  <si>
    <t xml:space="preserve"> Glijstangset 60 cm lang </t>
  </si>
  <si>
    <t>d</t>
  </si>
  <si>
    <t xml:space="preserve"> Spiegel </t>
  </si>
  <si>
    <t>e</t>
  </si>
  <si>
    <t xml:space="preserve">Wastafel minimaal 50 cm breed </t>
  </si>
  <si>
    <t>f</t>
  </si>
  <si>
    <t xml:space="preserve">Planchet </t>
  </si>
  <si>
    <t>g</t>
  </si>
  <si>
    <t xml:space="preserve"> Hangend toilet (bij basiswoning plus mag deze ook apart)</t>
  </si>
  <si>
    <t>h</t>
  </si>
  <si>
    <t xml:space="preserve">Closetrolhouder </t>
  </si>
  <si>
    <t>i</t>
  </si>
  <si>
    <t>Opstelplaats met aansluiting en afvoer wasmachine (bij voorkeur in de badkamer maar in badkamer is geen eis)</t>
  </si>
  <si>
    <t xml:space="preserve">Keuken voorzien van: </t>
  </si>
  <si>
    <r>
      <t xml:space="preserve">Hpl aanrechtblad </t>
    </r>
    <r>
      <rPr>
        <b/>
        <sz val="11"/>
        <color theme="1"/>
        <rFont val="Corbel"/>
        <family val="2"/>
      </rPr>
      <t>minimaal 240 cm inclusief gootsteen</t>
    </r>
  </si>
  <si>
    <t xml:space="preserve">Vier onderkasten (rekening houdende met eis a) waarvan 1 met schuiflade t.b.v. bestek, 1 waar tafelmodel koelkast onder kan (niet inbouw, minimaal een koelkast van 55 cm moet passen). </t>
  </si>
  <si>
    <t>MvO één onderkast vervangen voor een tafelmodel koelkast. of de koelkast op een andere wijze in de keuken verwerken. 
JB Aangepast hoe vind je m zo?</t>
  </si>
  <si>
    <t xml:space="preserve">Onderkast onder gootsteen voorzien van lekbak </t>
  </si>
  <si>
    <t xml:space="preserve">Drie bovenkasten </t>
  </si>
  <si>
    <t xml:space="preserve">Perilex (2x230V) ten behoeve van een elektrisch kooktoestel 
</t>
  </si>
  <si>
    <t xml:space="preserve">MvO, is dit nu aangepast? Beter wel inbouw inductieplaat met 2 pitten. Want hoe anders? </t>
  </si>
  <si>
    <t xml:space="preserve">Afzuigkap </t>
  </si>
  <si>
    <t>Thermostatische mengkraan</t>
  </si>
  <si>
    <t>Inductiekooplaat 4 zones in blad 
Minimaal 5 jaar garantie</t>
  </si>
  <si>
    <t>MvO, overweeg om ivm ruimte te kiezen voor kookplaat met 2 zones. 
JB als optie opgenomen.</t>
  </si>
  <si>
    <t>Aansluiting vaatwasser (in ontwerp rekening houden met vaatwasser 60cm breed)</t>
  </si>
  <si>
    <t>Lichtpunten in plafond: keuken 1,  woonkamer 2, badkamer 1, bij aparte wc 1, keuken 1 en per aparte slaapkamer 1, indien aparte gang en trap 1.  Alle voorzien van representatieve lamp met led-bol. 
Stopcontacten: conform bouwbesluit nieuwbouw permanente bouw, zie eis 1.</t>
  </si>
  <si>
    <t>Aantal vinkjes O</t>
  </si>
  <si>
    <t>A. Woningen (verrekenbare posten)</t>
  </si>
  <si>
    <t>Prijs per 
eenheid 2023</t>
  </si>
  <si>
    <t>Aantal</t>
  </si>
  <si>
    <t>Opstartkosten per locatie (niet per bouwblok)</t>
  </si>
  <si>
    <t>per locatie (niet per bouwblok)</t>
  </si>
  <si>
    <t>JB straks wordt dit een inschrijfstaat en kunnen ze hiervoor een bedrag opnemen.</t>
  </si>
  <si>
    <r>
      <rPr>
        <b/>
        <u/>
        <sz val="11"/>
        <color theme="0"/>
        <rFont val="Corbel"/>
        <family val="2"/>
      </rPr>
      <t xml:space="preserve">Basiswoningen  </t>
    </r>
    <r>
      <rPr>
        <b/>
        <sz val="11"/>
        <color theme="0"/>
        <rFont val="Corbel"/>
        <family val="2"/>
      </rPr>
      <t xml:space="preserve">
Een basiswoning kan zonder aparte slaapkamer (= als studio) of worden aangevuld met 1 tot en met 3 slaapkamers, op basis van post A.2 en 3)</t>
    </r>
  </si>
  <si>
    <t>1a</t>
  </si>
  <si>
    <t xml:space="preserve">Basiswoning compact: 1 kamer unit/studio (badkamer, keuken woon/slaapkamer totaal minimaal 24 en maximaal 30 m2 gbo </t>
  </si>
  <si>
    <t>per stuk</t>
  </si>
  <si>
    <t>JB: Als we geen regels opnemen kunnen we ze goed niet onderling vergelijken in de aanbesteding m.n. qua.</t>
  </si>
  <si>
    <t>1b</t>
  </si>
  <si>
    <t xml:space="preserve">Basiswoning plus: = 1,5 x bvo a. Basiswoning plus (toilet apart) </t>
  </si>
  <si>
    <t xml:space="preserve">Slaapkamer: standaard gelijkvloersoptie </t>
  </si>
  <si>
    <r>
      <t xml:space="preserve">Aparte slaapkamer op zelfde laag/gelijkvloers (max. 3  per woning)
Toelichting:
Basiswoning compact = studio, kan dus worden aangevuld met 1,2 of 3 verbonden slaapkamers (slaapkamers moeten via de basiswoning worden ontsloten). 
Basiswoning plus = idem (alleen basiswoning is 1,5 x groter)
</t>
    </r>
    <r>
      <rPr>
        <b/>
        <u/>
        <sz val="11"/>
        <color theme="1"/>
        <rFont val="Corbel"/>
        <family val="2"/>
      </rPr>
      <t>Bijvoorbeeld:</t>
    </r>
    <r>
      <rPr>
        <b/>
        <sz val="11"/>
        <color theme="1"/>
        <rFont val="Corbel"/>
        <family val="2"/>
      </rPr>
      <t xml:space="preserve">
- Basiswoning compact met 1 extra slaapkamer = 1,5  x bvo basiswoning compact. 
- Basiswoning plus 1 met 1 slaapkamers = 2 x bvo basiswoning compact
Etc.
(Nb. Ontwerp van een nadere opdracht en de samenstelling van woningen is zodanig dat doorvoeren voor keuken en badkamer boven elkaar gerealiseerd kunnen worden. 
In het bouwblok als geheel kunnen de woningen wel van elkaar verschillen.)</t>
    </r>
  </si>
  <si>
    <t xml:space="preserve">JB behoefte is max 3 slaapkamers. </t>
  </si>
  <si>
    <t>Slaapkamers boven, optioneel met schuine kap</t>
  </si>
  <si>
    <t xml:space="preserve">Trap met trappenhuis vanuit basiswoning + onsluiting/halletje t.b.v. slaapkamer(s)
</t>
  </si>
  <si>
    <r>
      <t xml:space="preserve">Extra slaapkamer boven basiswoning </t>
    </r>
    <r>
      <rPr>
        <b/>
        <u/>
        <sz val="11"/>
        <color theme="1"/>
        <rFont val="Corbel"/>
        <family val="2"/>
      </rPr>
      <t>plat dak</t>
    </r>
    <r>
      <rPr>
        <b/>
        <sz val="11"/>
        <color theme="1"/>
        <rFont val="Corbel"/>
        <family val="2"/>
      </rPr>
      <t xml:space="preserve"> (max. 2  per basiswoning compact, max. 3 per basiswoning plus, ontsluiting </t>
    </r>
    <r>
      <rPr>
        <b/>
        <u/>
        <sz val="11"/>
        <color theme="1"/>
        <rFont val="Corbel"/>
        <family val="2"/>
      </rPr>
      <t>niet</t>
    </r>
    <r>
      <rPr>
        <b/>
        <sz val="11"/>
        <color theme="1"/>
        <rFont val="Corbel"/>
        <family val="2"/>
      </rPr>
      <t xml:space="preserve"> via andere slaapkamer)
</t>
    </r>
  </si>
  <si>
    <r>
      <t xml:space="preserve">Idem aan b maar dan met </t>
    </r>
    <r>
      <rPr>
        <b/>
        <u/>
        <sz val="11"/>
        <color theme="1"/>
        <rFont val="Corbel"/>
        <family val="2"/>
      </rPr>
      <t>schuine kap</t>
    </r>
    <r>
      <rPr>
        <sz val="11"/>
        <color theme="1"/>
        <rFont val="Corbel"/>
        <family val="2"/>
      </rPr>
      <t xml:space="preserve"> </t>
    </r>
    <r>
      <rPr>
        <b/>
        <sz val="11"/>
        <color theme="1"/>
        <rFont val="Corbel"/>
        <family val="2"/>
      </rPr>
      <t xml:space="preserve">(met dakpan(look) in kleur naar keuze)
</t>
    </r>
  </si>
  <si>
    <t xml:space="preserve">(LS) Dit is  toch optioneel? </t>
  </si>
  <si>
    <t>Overige opties</t>
  </si>
  <si>
    <t xml:space="preserve">Balkon (toe te voegen aan basiswoning 1 of 2)
Vloeroppervlakte van ten minste 4 m² met een breedte van ten minste 1,5 meter </t>
  </si>
  <si>
    <t>(Inpandige) fietsenstalling/berging : afmeting gelijk aan Basiswoning compact (zie post @).</t>
  </si>
  <si>
    <t>MvO aub rekening houden met een werkplek/kantoor voor ondersteuning en beveiliging      RVS: In de praktijk lopen we nu bij vrijwel alle locaties voor tijdelijke woningen aan tegen het feit dat de bergingen te klein zijn
JB Hiervoor kan een basiswoning worden gebruikt, let wel op dat dit ook consequenties heeft voor de bussinesscase er moete wel geld voor komen en er staan geen huurinkomsten tegenover.</t>
  </si>
  <si>
    <t>Extra  fietsenstalling/berging aan bovenstaande post: per afmeting gelijk aan Basiswoning compact (zie post @)</t>
  </si>
  <si>
    <t>Verduistering + vitrage in kleur naar keuze, 5 jaar garantie.  Ook achteraf te bestellen.  Tot ten minste 10 jaar moet dit ook 1 op 1 aangebracht of vervangen kunnen worden op basis van deze post als aanvullende opdracht(en)</t>
  </si>
  <si>
    <t xml:space="preserve">Per basiswoning compact
</t>
  </si>
  <si>
    <t xml:space="preserve">Per basiswoning plus
</t>
  </si>
  <si>
    <t xml:space="preserve">Per standaard slaapkamer
</t>
  </si>
  <si>
    <t xml:space="preserve">Per slaapkamer met schuin dak
</t>
  </si>
  <si>
    <t>Koelkast</t>
  </si>
  <si>
    <t>Losse koelkast A+++ inclusief front voor onder kast 60 cm  breed
Minimaal 6.7 Consumentenbond
5 jaar garantie</t>
  </si>
  <si>
    <t>Inbouw  koelkast A+++ inclusief front voor kast 60 cm breed
 inclusief kast en blad
Minimaal 6.7  Consumentenbond
5 jaar garantie</t>
  </si>
  <si>
    <t>B. Buitenafwerking (verrekenbare posten)</t>
  </si>
  <si>
    <t>Voorkant buitenafwerking per breedte gelijk aan basiswoning compact</t>
  </si>
  <si>
    <t>in steenstrips (niet van echte bakstenen te onderscheiden, keuze uit tenmiste de kleuren: zwart of antraciet,  lichtbruin, bruin, donkerbruin en lichtgrijs, grijs, donkergrijs meer kan onderscheidend zijn voor het gunningscriterium uitstraling), minimale aantoonbare levensduurs 40 jaar na oplevering</t>
  </si>
  <si>
    <t>in ongeschilderderd FSC  hout dat vergrijst met een minimale aantoonbare levensduur van 20 jaar</t>
  </si>
  <si>
    <t>in stalen platen met een permanent uitstraling minimale, in minimaal 6 kleuren meer kan onderscheidend zijn voor het gunningscriterium uitstraling. Aantoonbare levensduurs van 30 jaar</t>
  </si>
  <si>
    <t>in een aantoonbaar duurzaam en ondescheidend materiaal anders dan genoemd (bijvoorbeeld mycelium, hout is al genoemd en telt niet). Dit materiaal en de kleur(en) vermeldt u bij het het gunningscriterium duurzaamheid en uitstraling.</t>
  </si>
  <si>
    <t>Achterkant: per breedte gelijk aan basiswoning compact</t>
  </si>
  <si>
    <t>Zijkant: per diepte gelijk aan basiswoning compact</t>
  </si>
  <si>
    <t>C. Fundering   (verrekenbare posten): uitgangspunt zandlaag op 11 m
(door opdrachtnemer aan te tonen met sonderingen)</t>
  </si>
  <si>
    <t>Fundering</t>
  </si>
  <si>
    <t xml:space="preserve">Fundering bij 1 bouwlaag per grond oppervlakte (bouwlaag 1) gelijk aan basiswoning ( zie A.1.1a) </t>
  </si>
  <si>
    <t xml:space="preserve">Fundering bij 2 bouwlagen per grond oppervlakte (bouwlaag 1) gelijk aan woningtype 1 ( zie A.1.1a) </t>
  </si>
  <si>
    <t xml:space="preserve">Fundering bij 3 bouwlagen per grond oppervlakte (bouwlaag 1) gelijk aan woningtype 1 ( zie A.1.1a) </t>
  </si>
  <si>
    <t xml:space="preserve">Fundering bij 4 bouwlagen per grond oppervlakte (bouwlaag 1) gelijk aan woningtype 1 ( zie A.1.1a) </t>
  </si>
  <si>
    <t>Meer- of minderprijs per m1 (of deel van m1) paal, uitgangspunt is zandlaag 11 m (= geen meer- of minderpijs)</t>
  </si>
  <si>
    <t>Aantal vinkjes</t>
  </si>
  <si>
    <t>D.  Meerkosten hoogbouw en corridor (verrekenbare posten)</t>
  </si>
  <si>
    <t>Hoogbouw</t>
  </si>
  <si>
    <t>Alle overige meerkosten hoogbouw bouwlaag 2 waaronder dynamische responsies door windbelasting en kosten voor geluidsarme galerij minimaal 1,2 meter vrije breedte, trappenhuis, etc. 
Per oppevlakte gelijk aan Basiswoning compact
Toelichting: 
- deze post wordt alleen gebruikt voor de woningen op bouwlaag 2 als onderdeel van een bouwblok 
- kosten voor trappenhuis zitten hierin, hiervoor  is géén aparte post</t>
  </si>
  <si>
    <t>Per stuk</t>
  </si>
  <si>
    <t>Meerkosten hoogbouw bouwlaag 3 waaronder dynamische responsies door windbelasting en kosten voor geluidsarme galerij minimaal 1,2 meter vrije breedte, trappenhuis 
Per oppevlakte gelijk aan Basiswoning compact
Toelichting: 
- deze post wordt alleen gebruikt voor de woningen op bouwlaag 3 als onderdeel van een bouwblok 
- kosten voor trappenhuis zitten hierin, hiervoor  is géén aparte post</t>
  </si>
  <si>
    <t>per  stuk</t>
  </si>
  <si>
    <t>Meerkosten hoogbouw bouwlaag 4 waaronder dynamische responsies door windbelasting en kosten voor geluidsarme galerij minimaal 1,2 meter vrije breedte, trappenhuis 
Per oppevlakte gelijk aan Basiswoning compact
Toelichting: 
- deze post wordt alleen gebruikt voor de woningen op bouwlaag 4 als onderdeel van een bouwblok 
- kosten voor trappenhuis zitten hierin, hiervoor  is géén aparte post</t>
  </si>
  <si>
    <t xml:space="preserve">Meerkosten overdekte corridor per breedte gelijk aan breedte basiswoning compact, in een corridor zitten woningen tegenover elkaar aan 1 gang (let op gaat alleen om meerkosten bovenop post 1 a tm c). </t>
  </si>
  <si>
    <t xml:space="preserve">Meer(of minder) kosten niet overdekte corridor met breedte 2 x de normale galerij (let op gaat alleen om meerkosten bovenop post 1 a tm c). </t>
  </si>
  <si>
    <t>Aantal vinkjes C</t>
  </si>
  <si>
    <t>D.</t>
  </si>
  <si>
    <t>Onderhoud</t>
  </si>
  <si>
    <t>D.1</t>
  </si>
  <si>
    <t xml:space="preserve">Meerjarenonderhoudsplanning gebouw en installaties in O- prognose (30-jaarplannen, uitgaande van minimaal niveau 2 van de NEN 2767.  NB. 30 jaar, want 25 bestaat niet in O- prognose.) Binnen 6 weken na oplevering van een woning. Indien O- prognose op dat moment reeds draait bij de gemeente Purmerend dient dit (als de gemeente Purmerend dit wenst) te worden ingevoerd in de O- prognose omgeving van de gemeente Purmerend).
Zolang het onderhoud bij opdrachtnemer ligt, worden alle bouwkundige en installatietechnische wijzigen én alle gebreken aan opdrachtgever per ommegaande (per mail) gemeld.
</t>
  </si>
  <si>
    <t>D.2</t>
  </si>
  <si>
    <r>
      <t xml:space="preserve">Het complete onderhoud (inclusief meerjarenonderhoud, niet planmatig preventief onderhoud, niet-planmatig correctief onderhoud, etc.) van het gebouw en installaties op minimaal niveau 2 van de NEN 2767  voor de eerste 5 jaar na oplevering, dit dient opdrachtnemer na deze termijn aan te tonen door een onafhankelijk NEN 2767 rapport. (De gemeente kan ook voor het onderhoud na 5 jaar opdracht geven, zie de raamovereenkomst en post </t>
    </r>
    <r>
      <rPr>
        <b/>
        <sz val="11"/>
        <color rgb="FFFF0000"/>
        <rFont val="Corbel"/>
        <family val="2"/>
      </rPr>
      <t>D3).</t>
    </r>
  </si>
  <si>
    <t>D.3</t>
  </si>
  <si>
    <t xml:space="preserve"> Het complete onderhoud (inclusief meerjarenonderhoud, niet planmatig preventief onderhoud, niet-planmatig correctief onderhoud, etc.) van het gebouw en installaties op minimaal niveau 2 van de NEN 2767 voor maximaal 20 jaar vanaf 5 jaar</t>
  </si>
  <si>
    <t>Basiswoning compact
 (na 5 jaar mag dit maximaal € 650.- excl. Btw, per woning, per jaar bedragen), jaarlijks opzegbaar door opdrachtgever.)</t>
  </si>
  <si>
    <t>Basiswoning plus
(na 5 jaar mag dit maximaal € 750.- excl. Btw, per woning, per jaar bedragen), jaarlijks opzegbaar door opdrachtgever.)</t>
  </si>
  <si>
    <t>Per extra standaard slaapkamer (ook bij woning met trap en plat dak)</t>
  </si>
  <si>
    <t>Per extra slaapkamer onder schuindak</t>
  </si>
  <si>
    <t>Berging per oppervlakte gelijk aan Basiswoning compact</t>
  </si>
  <si>
    <t>Aantal vinkjes D</t>
  </si>
  <si>
    <t xml:space="preserve">E. </t>
  </si>
  <si>
    <t>Verplaatsing</t>
  </si>
  <si>
    <r>
      <t xml:space="preserve">
Tot 15 jaar na eerste oplevering dienen de units (1 of meer keren) verplaatst te kunnen worden binnen 6 maanden na deelopdrachtverlening en opnieuw gebruiksklaar opgeleverd (= onderdeel van inschrijvingsstaat. Of vergunningverlening moet worden afgewacht is aan gemeente.</t>
    </r>
    <r>
      <rPr>
        <b/>
        <sz val="11"/>
        <rFont val="Corbel"/>
        <family val="2"/>
      </rPr>
      <t xml:space="preserve">
</t>
    </r>
  </si>
  <si>
    <t>De kosten hiervan mogen maximaal € 7.500.- excl. Btw, per oppevlak gelijk  aan Basiswoning compact). De kosten voor de fundering worden in dat geval opnieuw in rekening gebracht op basis van C Fundering.</t>
  </si>
  <si>
    <t>Aantal vinkjes E</t>
  </si>
  <si>
    <t>Instructie:</t>
  </si>
  <si>
    <t>Alleen de gele vakken dienen te worden  ingevuld d (grijze vakken en andere kolommen niet).</t>
  </si>
  <si>
    <t xml:space="preserve">JB: Niveau 3 was te laag hoorde ik.   Welk niveau wel Rob?   RVS: Bij oplevering is niveau 1 à 2 logisch. Technisch gezien hebben wij mijns inziens geen noodzaak om tijdelijke woningen op een hoger niveau dan 3 te handhaven na 20 jaar. </t>
  </si>
  <si>
    <t>Suskast? geluidswerendemaatregelen?
Nog iets opnemen qua stikstof bijv. electrisch materieel? Chantal vragen</t>
  </si>
  <si>
    <r>
      <t xml:space="preserve">Bijlage 1 Vraag en antwoordformulier Marktconsulatie aanschaf ca. 500 tijdelijke woningen + voorzieningen
</t>
    </r>
    <r>
      <rPr>
        <b/>
        <u/>
        <sz val="20"/>
        <color theme="9" tint="-0.249977111117893"/>
        <rFont val="Corbel"/>
        <family val="2"/>
      </rPr>
      <t>Fijn dat u met ons meedenkt!</t>
    </r>
    <r>
      <rPr>
        <b/>
        <sz val="20"/>
        <color rgb="FF002060"/>
        <rFont val="Corbel"/>
        <family val="2"/>
      </rPr>
      <t xml:space="preserve">
</t>
    </r>
  </si>
  <si>
    <t>Vraag</t>
  </si>
  <si>
    <t>Antwoord</t>
  </si>
  <si>
    <t>A</t>
  </si>
  <si>
    <t>Contactgevens</t>
  </si>
  <si>
    <t>Bedrijfsnaam</t>
  </si>
  <si>
    <t>.</t>
  </si>
  <si>
    <t>Naam</t>
  </si>
  <si>
    <t>Functie</t>
  </si>
  <si>
    <t>Telefoonnummer</t>
  </si>
  <si>
    <t>E-mailadres</t>
  </si>
  <si>
    <t>B</t>
  </si>
  <si>
    <r>
      <rPr>
        <b/>
        <sz val="7"/>
        <color rgb="FFFFFFFF"/>
        <rFont val="Corbel"/>
        <family val="2"/>
      </rPr>
      <t xml:space="preserve">  </t>
    </r>
    <r>
      <rPr>
        <b/>
        <sz val="11"/>
        <color rgb="FFFFFFFF"/>
        <rFont val="Corbel"/>
        <family val="2"/>
      </rPr>
      <t>Programma van eisen en doorlooptijd</t>
    </r>
  </si>
  <si>
    <t xml:space="preserve">Ja, zie het bijgevoegd het ingevulde concept Programma van eisen inschrijvingsstaat/Nee
</t>
  </si>
  <si>
    <t>Uitgaande van start aanbesteding 1-11-2023, eerste opdrachtverlening op 1 maart 2024, hoeveel maanden heeft u dan nog om turn key op te kunnen leveren (vergunning is verantwoordelijkheid gemeente, u moet er vanuit gaan dat dit oplevering niet in de weg staat)?</t>
  </si>
  <si>
    <t>Kunt u tegemoet komen aan de wens voor een vierde bouwlaag? Zo nee, waarom niet. Zie onderdeel D. Bijlage 2 Pve en Insch. staat.</t>
  </si>
  <si>
    <t>a. Is het wat u betreft noodzakelijk om aan te sluiten bij de in de brief genoemde Woonstandaard?
b. Zo ja, heeft u suggesties hoe dit concreet vorm te geven zonder af te doen aan flexibiliteit en het raamovereenkomst idee zonder locatie afhankelijke uitvragen?</t>
  </si>
  <si>
    <t>C</t>
  </si>
  <si>
    <r>
      <rPr>
        <b/>
        <sz val="11"/>
        <color rgb="FFFFFFFF"/>
        <rFont val="Corbel"/>
        <family val="2"/>
      </rPr>
      <t xml:space="preserve">Kosten </t>
    </r>
    <r>
      <rPr>
        <b/>
        <u/>
        <sz val="11"/>
        <color theme="0"/>
        <rFont val="Corbel"/>
        <family val="2"/>
      </rPr>
      <t>NB. Ook de antwoorden op dit onderdeel blijven strikt vertrouwelijk en worden niet gedeeld.</t>
    </r>
  </si>
  <si>
    <t xml:space="preserve">Ja, € @ zie bijgevoegde ingevulde concept inschrijfstaat.
</t>
  </si>
  <si>
    <r>
      <t xml:space="preserve"> Er zijn zorgen over energiekosten</t>
    </r>
    <r>
      <rPr>
        <sz val="7"/>
        <color theme="1"/>
        <rFont val="Corbel"/>
        <family val="2"/>
      </rPr>
      <t xml:space="preserve">.  </t>
    </r>
    <r>
      <rPr>
        <sz val="11"/>
        <color theme="1"/>
        <rFont val="Corbel"/>
        <family val="2"/>
      </rPr>
      <t xml:space="preserve">Is voldoende geborgd in het pve dat energiekosten voor huurders betaalbaar blijven (BENG en bouwbesluit Nieuwbouw + RC waarden)?  Zo nee, wat moet worden opgenomen in het pve om te borgen dat het beter betaalbaar is en blijft? </t>
    </r>
  </si>
  <si>
    <r>
      <rPr>
        <b/>
        <sz val="7"/>
        <color rgb="FFFFFFFF"/>
        <rFont val="Corbel"/>
        <family val="2"/>
      </rPr>
      <t xml:space="preserve"> </t>
    </r>
    <r>
      <rPr>
        <b/>
        <sz val="11"/>
        <color rgb="FFFFFFFF"/>
        <rFont val="Corbel"/>
        <family val="2"/>
      </rPr>
      <t>Levensduur</t>
    </r>
  </si>
  <si>
    <t xml:space="preserve">Hoe kunnen we de levensduur van minimaal 25 jaar objectiveren/SMART maken? </t>
  </si>
  <si>
    <t>E.</t>
  </si>
  <si>
    <t>Is het mogelijk als we het dagelijks onderhoud bij u weg te zetten?</t>
  </si>
  <si>
    <t>Is het mogelijk als we het meerjarig onderhoud bij u weg te zetten?</t>
  </si>
  <si>
    <t>F.</t>
  </si>
  <si>
    <t xml:space="preserve">Onderscheidend vermogen </t>
  </si>
  <si>
    <t>Heeft u suggesties om kwaliteit goed te kunnen beoordelen?</t>
  </si>
  <si>
    <t>Is onderscheidend vermogen mogelijk op het gebied van wooncomfort en waar moeten wij dan aan denken?</t>
  </si>
  <si>
    <t>Waar is naast prijs, duurzaamheid en uitstraling onderscheidend vermogen mogelijk (t.b.v. Gunningscriteria)?</t>
  </si>
  <si>
    <t>G.</t>
  </si>
  <si>
    <r>
      <rPr>
        <b/>
        <sz val="7"/>
        <color rgb="FFFFFFFF"/>
        <rFont val="Corbel"/>
        <family val="2"/>
      </rPr>
      <t xml:space="preserve"> </t>
    </r>
    <r>
      <rPr>
        <b/>
        <sz val="11"/>
        <color rgb="FFFFFFFF"/>
        <rFont val="Corbel"/>
        <family val="2"/>
      </rPr>
      <t>Geschiktheidseisen</t>
    </r>
  </si>
  <si>
    <t>Welke  geschiktheidseisen aan gegadigden zouden gesteld moeten worden en waarom?</t>
  </si>
  <si>
    <t>H</t>
  </si>
  <si>
    <t>Niet gestelde vragen</t>
  </si>
  <si>
    <t xml:space="preserve">Welke vragen zouden wij moeten stellen, opdat u voor het geschetste probleem de meest ideale oplossing kunt benoemen?
</t>
  </si>
  <si>
    <t>Wat zou uw antwoord daarop zijn?</t>
  </si>
  <si>
    <t>I.</t>
  </si>
  <si>
    <t>Ten slotte</t>
  </si>
  <si>
    <t>Heeft u tips, opmerkingen of vragen?</t>
  </si>
  <si>
    <t xml:space="preserve">Hartelijk dank voor uw input! 
Graag dit bestand mailen aan aanbestedingen@purmerend.nl </t>
  </si>
  <si>
    <t>A.  Grondbebonden woningen (verrekenbare posten)</t>
  </si>
  <si>
    <t xml:space="preserve">Woningtype 1: grond/bebouwingsoppervlak 20 m2 (bijvoorbeeld 5 bij 4 m)  en 2 lagen en een kap
1e laag keuken die eventueel ook als woonkamer kan dienen
2e laag toilet en badkamer + kamer (in te zetten als woon- of slaapkamer)
3e laag slaapkamer
Plaatssing: rug aan rug
</t>
  </si>
  <si>
    <t>Meer of minder kosten plat dak i.p.v. kap</t>
  </si>
  <si>
    <t>1c</t>
  </si>
  <si>
    <t>Meerkosten niet rug aan rug (o.a. afwerking rug). Rug aan rug is standaard.</t>
  </si>
  <si>
    <t>2a</t>
  </si>
  <si>
    <t>Woningtype 2: grond/bebouwingsoppervlak 40 m2 (bijvoorbeeld 5 bij 8 m)  en 3 lagen 
1e laag keuken en woonkamer
2e laag toilet en badkamer + 2 slaapkamers
3e laag 2  slaapkamers + bergruimte</t>
  </si>
  <si>
    <t>2b</t>
  </si>
  <si>
    <t>2c</t>
  </si>
  <si>
    <t>D.  Meerkosten hoogbouw corridor (verrekenbare posten)</t>
  </si>
  <si>
    <t>Wilt u per concept eis het realiteitsgehalte van het programma van eisen aangeven in het concept- Programma van eisen en inschrijvingsstaat (zie bijlage 2a en 2b, gele kolommen rechts)? (Deze bijlage is opgenomen als aparte tabs in deze Excel).</t>
  </si>
  <si>
    <t>.a.
b.</t>
  </si>
  <si>
    <t>Mist u stelposten in het Programma van eisen en inschrijvingsstaat (bijlage 2a of 2b) om een complete locatie turn key op te leveren? Zo ja, graag de concrete posten omschrijven. 
Bij een eventuele uitvraag zullen de posten van bijlage 2b veelal overeenkomen met bijlage 2a behalve onderdeel A, neem dat mee in uw beantwoording.</t>
  </si>
  <si>
    <t>Gaat u inschrijven op een eventueel bijlage 2b Grondgebonden apart perceel  opgenomen, als dit zo wordt uitgevraagd (waarom wel/waarom niet)? 
√Bij een eventuele uitvraag zullen de posten van bijlage 2b veelal overeenkomen met bijlage 2a behalve onderdeel A, neem dat mee in uw beantwoording.</t>
  </si>
  <si>
    <t>Het zou ons erg helpen als u een indicatie zou kunnen geven van de totale kosten door de concept- inschrijfstaat in te vullen (de gele vakkenn van kolom D)? Graag een redelijk inschatting. Uiteraard worden deze bedragen niet gedeeld met andere marktpartijen of ander partijen.</t>
  </si>
  <si>
    <t>Wat vindt u van het idee van slaapkamers boven met trap, waarmee een nuttige schuine kap mogelijk is? (Zie onderdeel A sub 3 van Bijlage 2a.)</t>
  </si>
  <si>
    <t xml:space="preserve">Kunt u deze woningen turn key opleveren en geef daarbij aan of het eigen productie betreft.
a. Basiswoning compact, 
b. plus  turn key, 
c. Woningtype 1: grond/bebouwingsoppervlak 20 m2 en 
d. Woningtype 2: grond/bebouwingsoppervlak 40 m2 n (op)leveren?
(Zie onderdeel A (rij 56 e.v.) Bijlage 2a Pve en Insch. staat (deze bijlage is opgenomen als aparte tab in deze Excel).
Zie onderdeel A  Bijlage 2b Grondgebonden apart perceel(deze bijlage is opgenomen als aparte tab in deze Excel).
√Bij een eventuele uitvraag zullen de posten van bijlage 2b veelal overeenkomen met bijlage 2a behalve onderdeel A
</t>
  </si>
  <si>
    <t>a.
b.
c.
d.</t>
  </si>
  <si>
    <t xml:space="preserve">a. Gaat u inschrijven op dit pve bijlage 2a als dit zo wordt uitgevraagd
b. Waarom wel/waarom niet (en wat moeten wij doen om dit wel te doen)?
</t>
  </si>
  <si>
    <t>Welke doorlooptijd van opdrachtverlening tot turn key oplevering acht u reëel vanuit ervaring uit het verleden (eerlijke verhaal) als de omgevingsvergunning pas na opdracht in gang wordt gezet?</t>
  </si>
  <si>
    <t>Versie: 
d.d. 24-7-2024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</si>
</sst>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4" x14ac:knownFonts="1">
    <font>
      <sz val="11"/>
      <color theme="1"/>
      <name val="Calibri"/>
      <family val="2"/>
      <scheme val="minor"/>
    </font>
    <font>
      <sz val="11"/>
      <color theme="1"/>
      <name val="Corbel"/>
      <family val="2"/>
    </font>
    <font>
      <sz val="11"/>
      <color theme="1"/>
      <name val="Corbel"/>
      <family val="2"/>
    </font>
    <font>
      <sz val="11"/>
      <color theme="1"/>
      <name val="Corbel"/>
      <family val="2"/>
    </font>
    <font>
      <sz val="11"/>
      <color theme="1"/>
      <name val="Corbel"/>
      <family val="2"/>
    </font>
    <font>
      <b/>
      <sz val="11"/>
      <color theme="0"/>
      <name val="Corbel"/>
      <family val="2"/>
    </font>
    <font>
      <b/>
      <sz val="11"/>
      <color theme="1"/>
      <name val="Corbel"/>
      <family val="2"/>
    </font>
    <font>
      <sz val="11"/>
      <color theme="0"/>
      <name val="Corbel"/>
      <family val="2"/>
    </font>
    <font>
      <sz val="6"/>
      <color theme="1"/>
      <name val="Corbel"/>
      <family val="2"/>
    </font>
    <font>
      <b/>
      <sz val="12"/>
      <color theme="4" tint="-0.249977111117893"/>
      <name val="Corbel"/>
      <family val="2"/>
    </font>
    <font>
      <sz val="11"/>
      <color theme="4" tint="-0.249977111117893"/>
      <name val="Corbel"/>
      <family val="2"/>
    </font>
    <font>
      <b/>
      <sz val="11"/>
      <name val="Corbel"/>
      <family val="2"/>
    </font>
    <font>
      <b/>
      <sz val="9.75"/>
      <color rgb="FFFFFFFF"/>
      <name val="Corbel"/>
      <family val="2"/>
    </font>
    <font>
      <b/>
      <sz val="9"/>
      <color theme="1"/>
      <name val="Corbel"/>
      <family val="2"/>
    </font>
    <font>
      <sz val="9"/>
      <color theme="0"/>
      <name val="Corbel"/>
      <family val="2"/>
    </font>
    <font>
      <b/>
      <sz val="16"/>
      <color theme="1"/>
      <name val="Corbel"/>
      <family val="2"/>
    </font>
    <font>
      <b/>
      <sz val="9.75"/>
      <color theme="0"/>
      <name val="Corbel"/>
      <family val="2"/>
    </font>
    <font>
      <sz val="11"/>
      <color rgb="FF000000"/>
      <name val="Corbel"/>
      <family val="2"/>
    </font>
    <font>
      <sz val="10"/>
      <color rgb="FF000000"/>
      <name val="Corbel"/>
      <family val="2"/>
    </font>
    <font>
      <b/>
      <u/>
      <sz val="11"/>
      <color theme="0"/>
      <name val="Corbel"/>
      <family val="2"/>
    </font>
    <font>
      <b/>
      <sz val="12"/>
      <color theme="0"/>
      <name val="Corbel"/>
      <family val="2"/>
    </font>
    <font>
      <b/>
      <u/>
      <sz val="11"/>
      <color theme="1"/>
      <name val="Corbel"/>
      <family val="2"/>
    </font>
    <font>
      <b/>
      <sz val="14"/>
      <color rgb="FF002060"/>
      <name val="Corbel"/>
      <family val="2"/>
    </font>
    <font>
      <b/>
      <sz val="16"/>
      <color rgb="FFFF0000"/>
      <name val="Corbel"/>
      <family val="2"/>
    </font>
    <font>
      <b/>
      <sz val="16"/>
      <name val="Corbel"/>
      <family val="2"/>
    </font>
    <font>
      <b/>
      <u/>
      <sz val="16"/>
      <color rgb="FFFF0000"/>
      <name val="Corbel"/>
      <family val="2"/>
    </font>
    <font>
      <sz val="16"/>
      <color rgb="FFFF0000"/>
      <name val="Corbel"/>
      <family val="2"/>
    </font>
    <font>
      <b/>
      <sz val="11"/>
      <color rgb="FFFF0000"/>
      <name val="Corbel"/>
      <family val="2"/>
    </font>
    <font>
      <sz val="8"/>
      <name val="Calibri"/>
      <family val="2"/>
      <scheme val="minor"/>
    </font>
    <font>
      <b/>
      <sz val="11"/>
      <color rgb="FF000000"/>
      <name val="Corbel"/>
      <family val="2"/>
    </font>
    <font>
      <b/>
      <sz val="10"/>
      <color rgb="FF000000"/>
      <name val="Corbel"/>
      <family val="2"/>
    </font>
    <font>
      <b/>
      <sz val="14"/>
      <color rgb="FF000000"/>
      <name val="Corbel"/>
      <family val="2"/>
    </font>
    <font>
      <b/>
      <i/>
      <sz val="11"/>
      <color theme="1"/>
      <name val="Corbel"/>
      <family val="2"/>
    </font>
    <font>
      <b/>
      <sz val="16"/>
      <color theme="1"/>
      <name val="Arial"/>
      <family val="2"/>
    </font>
    <font>
      <sz val="8"/>
      <color theme="1"/>
      <name val="Corbel"/>
      <family val="2"/>
    </font>
    <font>
      <sz val="9"/>
      <color theme="1"/>
      <name val="Corbel"/>
      <family val="2"/>
    </font>
    <font>
      <sz val="7"/>
      <color theme="0"/>
      <name val="Corbel"/>
      <family val="2"/>
    </font>
    <font>
      <sz val="7"/>
      <color theme="1"/>
      <name val="Corbel"/>
      <family val="2"/>
    </font>
    <font>
      <b/>
      <sz val="7"/>
      <color theme="0"/>
      <name val="Corbel"/>
      <family val="2"/>
    </font>
    <font>
      <sz val="7"/>
      <color rgb="FF000000"/>
      <name val="Corbel"/>
      <family val="2"/>
    </font>
    <font>
      <b/>
      <sz val="7"/>
      <color rgb="FF000000"/>
      <name val="Corbel"/>
      <family val="2"/>
    </font>
    <font>
      <sz val="8"/>
      <color theme="0"/>
      <name val="Corbel"/>
      <family val="2"/>
    </font>
    <font>
      <b/>
      <sz val="8"/>
      <color theme="0"/>
      <name val="Corbel"/>
      <family val="2"/>
    </font>
    <font>
      <sz val="8"/>
      <color rgb="FF000000"/>
      <name val="Corbel"/>
      <family val="2"/>
    </font>
    <font>
      <b/>
      <sz val="18"/>
      <color rgb="FF002060"/>
      <name val="Corbel"/>
      <family val="2"/>
    </font>
    <font>
      <b/>
      <u/>
      <sz val="20"/>
      <color theme="9" tint="-0.249977111117893"/>
      <name val="Corbel"/>
      <family val="2"/>
    </font>
    <font>
      <b/>
      <sz val="20"/>
      <color rgb="FF002060"/>
      <name val="Corbel"/>
      <family val="2"/>
    </font>
    <font>
      <b/>
      <u/>
      <sz val="11"/>
      <color rgb="FFFF0000"/>
      <name val="Corbel"/>
      <family val="2"/>
    </font>
    <font>
      <b/>
      <sz val="14"/>
      <color theme="0"/>
      <name val="Corbel"/>
      <family val="2"/>
    </font>
    <font>
      <sz val="12"/>
      <color theme="1"/>
      <name val="Corbel"/>
      <family val="2"/>
    </font>
    <font>
      <b/>
      <sz val="11"/>
      <color rgb="FFFFFFFF"/>
      <name val="Corbel"/>
      <family val="2"/>
    </font>
    <font>
      <b/>
      <sz val="14"/>
      <color theme="1"/>
      <name val="Corbel"/>
      <family val="2"/>
    </font>
    <font>
      <b/>
      <sz val="12"/>
      <color rgb="FFFFFFFF"/>
      <name val="Corbel"/>
      <family val="2"/>
    </font>
    <font>
      <b/>
      <sz val="7"/>
      <color rgb="FFFFFFFF"/>
      <name val="Corbel"/>
      <family val="2"/>
    </font>
  </fonts>
  <fills count="12">
    <fill>
      <patternFill patternType="none"/>
    </fill>
    <fill>
      <patternFill patternType="gray125"/>
    </fill>
    <fill>
      <patternFill patternType="solid">
        <fgColor rgb="FF4682B4"/>
        <bgColor indexed="64"/>
      </patternFill>
    </fill>
    <fill>
      <patternFill patternType="solid">
        <fgColor theme="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34998626667073579"/>
        <bgColor indexed="64"/>
      </patternFill>
    </fill>
  </fills>
  <borders count="15">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s>
  <cellStyleXfs count="1">
    <xf numFmtId="0" fontId="0" fillId="0" borderId="0"/>
  </cellStyleXfs>
  <cellXfs count="153">
    <xf numFmtId="0" fontId="0" fillId="0" borderId="0" xfId="0"/>
    <xf numFmtId="0" fontId="4" fillId="0" borderId="0" xfId="0" applyFont="1"/>
    <xf numFmtId="0" fontId="12" fillId="2" borderId="3" xfId="0" applyFont="1" applyFill="1" applyBorder="1" applyAlignment="1">
      <alignment horizontal="left" vertical="center" wrapText="1"/>
    </xf>
    <xf numFmtId="0" fontId="13" fillId="0" borderId="3" xfId="0" applyFont="1" applyBorder="1" applyAlignment="1">
      <alignment horizontal="center" vertical="top" wrapText="1"/>
    </xf>
    <xf numFmtId="0" fontId="13" fillId="0" borderId="3" xfId="0" applyFont="1" applyBorder="1" applyAlignment="1">
      <alignment horizontal="center" wrapText="1"/>
    </xf>
    <xf numFmtId="0" fontId="18" fillId="4" borderId="0" xfId="0" applyFont="1" applyFill="1" applyAlignment="1">
      <alignment vertical="top" wrapText="1"/>
    </xf>
    <xf numFmtId="0" fontId="7" fillId="3" borderId="0" xfId="0" applyFont="1" applyFill="1" applyAlignment="1">
      <alignment horizontal="left"/>
    </xf>
    <xf numFmtId="0" fontId="17" fillId="5" borderId="5" xfId="0" applyFont="1" applyFill="1" applyBorder="1" applyAlignment="1">
      <alignment vertical="top" wrapText="1"/>
    </xf>
    <xf numFmtId="0" fontId="7" fillId="3" borderId="0" xfId="0" applyFont="1" applyFill="1" applyAlignment="1">
      <alignment vertical="top" wrapText="1"/>
    </xf>
    <xf numFmtId="0" fontId="5" fillId="3" borderId="6" xfId="0" quotePrefix="1" applyFont="1" applyFill="1" applyBorder="1" applyAlignment="1">
      <alignment vertical="top" wrapText="1"/>
    </xf>
    <xf numFmtId="0" fontId="21" fillId="0" borderId="0" xfId="0" applyFont="1" applyAlignment="1">
      <alignment vertical="top" wrapText="1"/>
    </xf>
    <xf numFmtId="0" fontId="22" fillId="0" borderId="0" xfId="0" applyFont="1" applyAlignment="1">
      <alignment vertical="center" wrapText="1"/>
    </xf>
    <xf numFmtId="0" fontId="6" fillId="9" borderId="3" xfId="0" applyFont="1" applyFill="1" applyBorder="1" applyAlignment="1">
      <alignment horizontal="center" vertical="top" wrapText="1"/>
    </xf>
    <xf numFmtId="0" fontId="6" fillId="8" borderId="5" xfId="0" applyFont="1" applyFill="1" applyBorder="1" applyAlignment="1">
      <alignment horizontal="center" vertical="top" wrapText="1"/>
    </xf>
    <xf numFmtId="3" fontId="6" fillId="5" borderId="5" xfId="0" applyNumberFormat="1" applyFont="1" applyFill="1" applyBorder="1" applyAlignment="1">
      <alignment horizontal="center" vertical="top" wrapText="1"/>
    </xf>
    <xf numFmtId="3" fontId="6" fillId="5" borderId="7" xfId="0" applyNumberFormat="1" applyFont="1" applyFill="1" applyBorder="1" applyAlignment="1">
      <alignment horizontal="center" vertical="top" wrapText="1"/>
    </xf>
    <xf numFmtId="0" fontId="13" fillId="0" borderId="5" xfId="0" applyFont="1" applyBorder="1" applyAlignment="1">
      <alignment horizontal="center" vertical="top" wrapText="1"/>
    </xf>
    <xf numFmtId="0" fontId="6" fillId="9" borderId="5" xfId="0" applyFont="1" applyFill="1" applyBorder="1" applyAlignment="1">
      <alignment horizontal="center" vertical="top" wrapText="1"/>
    </xf>
    <xf numFmtId="0" fontId="7" fillId="3" borderId="5" xfId="0" applyFont="1" applyFill="1" applyBorder="1" applyAlignment="1">
      <alignment horizontal="left"/>
    </xf>
    <xf numFmtId="0" fontId="6" fillId="9" borderId="5" xfId="0" applyFont="1" applyFill="1" applyBorder="1" applyAlignment="1">
      <alignment horizontal="left" vertical="top" wrapText="1"/>
    </xf>
    <xf numFmtId="0" fontId="6" fillId="8" borderId="5" xfId="0" applyFont="1" applyFill="1" applyBorder="1" applyAlignment="1">
      <alignment horizontal="left" vertical="top" wrapText="1"/>
    </xf>
    <xf numFmtId="3" fontId="6" fillId="5" borderId="5" xfId="0" applyNumberFormat="1" applyFont="1" applyFill="1" applyBorder="1" applyAlignment="1">
      <alignment horizontal="left" vertical="top" wrapText="1"/>
    </xf>
    <xf numFmtId="0" fontId="4" fillId="0" borderId="0" xfId="0" applyFont="1" applyAlignment="1">
      <alignment horizontal="left"/>
    </xf>
    <xf numFmtId="0" fontId="27" fillId="0" borderId="12" xfId="0" applyFont="1" applyBorder="1" applyAlignment="1">
      <alignment horizontal="left" vertical="top"/>
    </xf>
    <xf numFmtId="0" fontId="6" fillId="0" borderId="5" xfId="0" applyFont="1" applyBorder="1" applyAlignment="1">
      <alignment vertical="top" wrapText="1"/>
    </xf>
    <xf numFmtId="0" fontId="6" fillId="9" borderId="10" xfId="0" applyFont="1" applyFill="1" applyBorder="1" applyAlignment="1">
      <alignment horizontal="center" vertical="top" wrapText="1"/>
    </xf>
    <xf numFmtId="0" fontId="6" fillId="8" borderId="8" xfId="0" applyFont="1" applyFill="1" applyBorder="1" applyAlignment="1">
      <alignment horizontal="center" vertical="top" wrapText="1"/>
    </xf>
    <xf numFmtId="0" fontId="5" fillId="3" borderId="8" xfId="0" quotePrefix="1" applyFont="1" applyFill="1" applyBorder="1" applyAlignment="1">
      <alignment vertical="top" wrapText="1"/>
    </xf>
    <xf numFmtId="0" fontId="29" fillId="0" borderId="5" xfId="0" applyFont="1" applyBorder="1" applyAlignment="1">
      <alignment vertical="top" wrapText="1"/>
    </xf>
    <xf numFmtId="0" fontId="6" fillId="0" borderId="8" xfId="0" applyFont="1" applyBorder="1" applyAlignment="1">
      <alignment horizontal="right" vertical="top" wrapText="1"/>
    </xf>
    <xf numFmtId="0" fontId="29" fillId="0" borderId="8" xfId="0" applyFont="1" applyBorder="1" applyAlignment="1">
      <alignment vertical="top" wrapText="1"/>
    </xf>
    <xf numFmtId="0" fontId="29" fillId="6" borderId="5" xfId="0" applyFont="1" applyFill="1" applyBorder="1" applyAlignment="1">
      <alignment vertical="top" wrapText="1"/>
    </xf>
    <xf numFmtId="0" fontId="6" fillId="0" borderId="8" xfId="0" applyFont="1" applyBorder="1" applyAlignment="1">
      <alignment vertical="top" wrapText="1"/>
    </xf>
    <xf numFmtId="164" fontId="5" fillId="5" borderId="5" xfId="0" applyNumberFormat="1" applyFont="1" applyFill="1" applyBorder="1" applyAlignment="1">
      <alignment horizontal="left" vertical="top" wrapText="1"/>
    </xf>
    <xf numFmtId="0" fontId="26" fillId="0" borderId="12" xfId="0" applyFont="1" applyBorder="1"/>
    <xf numFmtId="0" fontId="15" fillId="0" borderId="2" xfId="0" applyFont="1" applyBorder="1" applyAlignment="1">
      <alignment horizontal="left" vertical="center" wrapText="1"/>
    </xf>
    <xf numFmtId="0" fontId="13" fillId="0" borderId="2" xfId="0" applyFont="1" applyBorder="1" applyAlignment="1">
      <alignment horizontal="center" vertical="top" wrapText="1"/>
    </xf>
    <xf numFmtId="0" fontId="16" fillId="3" borderId="5" xfId="0" quotePrefix="1" applyFont="1" applyFill="1" applyBorder="1" applyAlignment="1">
      <alignment vertical="top" wrapText="1"/>
    </xf>
    <xf numFmtId="0" fontId="6" fillId="0" borderId="5" xfId="0" applyFont="1" applyBorder="1" applyAlignment="1">
      <alignment horizontal="left" vertical="top" wrapText="1"/>
    </xf>
    <xf numFmtId="3" fontId="5" fillId="5" borderId="5" xfId="0" applyNumberFormat="1" applyFont="1" applyFill="1" applyBorder="1" applyAlignment="1">
      <alignment horizontal="left" vertical="top" wrapText="1"/>
    </xf>
    <xf numFmtId="0" fontId="12" fillId="2" borderId="3" xfId="0" applyFont="1" applyFill="1" applyBorder="1" applyAlignment="1">
      <alignment horizontal="left" vertical="center" textRotation="180" wrapText="1"/>
    </xf>
    <xf numFmtId="0" fontId="6" fillId="0" borderId="7" xfId="0" applyFont="1" applyBorder="1" applyAlignment="1">
      <alignment horizontal="left" vertical="top" wrapText="1"/>
    </xf>
    <xf numFmtId="0" fontId="5" fillId="3" borderId="4" xfId="0" quotePrefix="1" applyFont="1" applyFill="1" applyBorder="1" applyAlignment="1">
      <alignment horizontal="left" vertical="top" wrapText="1"/>
    </xf>
    <xf numFmtId="0" fontId="5" fillId="3" borderId="7" xfId="0" quotePrefix="1" applyFont="1" applyFill="1" applyBorder="1" applyAlignment="1">
      <alignment horizontal="left" vertical="top" wrapText="1"/>
    </xf>
    <xf numFmtId="0" fontId="6" fillId="0" borderId="3" xfId="0" applyFont="1" applyBorder="1" applyAlignment="1">
      <alignment horizontal="left" vertical="top" wrapText="1"/>
    </xf>
    <xf numFmtId="0" fontId="6" fillId="0" borderId="5" xfId="0" quotePrefix="1" applyFont="1" applyBorder="1" applyAlignment="1">
      <alignment vertical="top" wrapText="1"/>
    </xf>
    <xf numFmtId="0" fontId="5" fillId="5" borderId="5" xfId="0" applyFont="1" applyFill="1" applyBorder="1" applyAlignment="1">
      <alignment horizontal="left" vertical="top" wrapText="1"/>
    </xf>
    <xf numFmtId="0" fontId="33" fillId="0" borderId="3" xfId="0" applyFont="1" applyBorder="1" applyAlignment="1">
      <alignment horizontal="left" vertical="center" wrapText="1"/>
    </xf>
    <xf numFmtId="164" fontId="5" fillId="5" borderId="5" xfId="0" applyNumberFormat="1" applyFont="1" applyFill="1" applyBorder="1" applyAlignment="1">
      <alignment horizontal="left" vertical="center" wrapText="1"/>
    </xf>
    <xf numFmtId="0" fontId="7" fillId="3" borderId="11" xfId="0" applyFont="1" applyFill="1" applyBorder="1" applyAlignment="1">
      <alignment horizontal="left" textRotation="90"/>
    </xf>
    <xf numFmtId="0" fontId="14" fillId="3" borderId="11" xfId="0" applyFont="1" applyFill="1" applyBorder="1" applyAlignment="1">
      <alignment horizontal="left" textRotation="90" wrapText="1"/>
    </xf>
    <xf numFmtId="0" fontId="34" fillId="5" borderId="5" xfId="0" applyFont="1" applyFill="1" applyBorder="1" applyAlignment="1">
      <alignment vertical="top" wrapText="1"/>
    </xf>
    <xf numFmtId="0" fontId="35" fillId="5" borderId="5" xfId="0" applyFont="1" applyFill="1" applyBorder="1" applyAlignment="1">
      <alignment vertical="top" wrapText="1"/>
    </xf>
    <xf numFmtId="1" fontId="37" fillId="4" borderId="5" xfId="0" applyNumberFormat="1" applyFont="1" applyFill="1" applyBorder="1" applyAlignment="1">
      <alignment horizontal="left" vertical="top" wrapText="1"/>
    </xf>
    <xf numFmtId="1" fontId="38" fillId="5" borderId="5" xfId="0" applyNumberFormat="1" applyFont="1" applyFill="1" applyBorder="1" applyAlignment="1">
      <alignment horizontal="left" vertical="top" wrapText="1"/>
    </xf>
    <xf numFmtId="1" fontId="37" fillId="5" borderId="5" xfId="0" applyNumberFormat="1" applyFont="1" applyFill="1" applyBorder="1" applyAlignment="1">
      <alignment horizontal="left" vertical="top" wrapText="1"/>
    </xf>
    <xf numFmtId="1" fontId="36" fillId="3" borderId="0" xfId="0" applyNumberFormat="1" applyFont="1" applyFill="1" applyAlignment="1">
      <alignment horizontal="left"/>
    </xf>
    <xf numFmtId="1" fontId="39" fillId="4" borderId="0" xfId="0" applyNumberFormat="1" applyFont="1" applyFill="1" applyAlignment="1">
      <alignment horizontal="left" vertical="top" wrapText="1"/>
    </xf>
    <xf numFmtId="1" fontId="37" fillId="5" borderId="8" xfId="0" applyNumberFormat="1" applyFont="1" applyFill="1" applyBorder="1" applyAlignment="1">
      <alignment horizontal="left" vertical="top" wrapText="1"/>
    </xf>
    <xf numFmtId="1" fontId="40" fillId="0" borderId="0" xfId="0" applyNumberFormat="1" applyFont="1" applyAlignment="1">
      <alignment horizontal="left" vertical="top" wrapText="1"/>
    </xf>
    <xf numFmtId="1" fontId="37" fillId="0" borderId="0" xfId="0" applyNumberFormat="1" applyFont="1"/>
    <xf numFmtId="0" fontId="34" fillId="4" borderId="5" xfId="0" applyFont="1" applyFill="1" applyBorder="1" applyAlignment="1">
      <alignment horizontal="left" vertical="top" wrapText="1"/>
    </xf>
    <xf numFmtId="164" fontId="42" fillId="5" borderId="5" xfId="0" applyNumberFormat="1" applyFont="1" applyFill="1" applyBorder="1" applyAlignment="1">
      <alignment horizontal="left" vertical="top" wrapText="1"/>
    </xf>
    <xf numFmtId="0" fontId="34" fillId="5" borderId="5" xfId="0" applyFont="1" applyFill="1" applyBorder="1" applyAlignment="1">
      <alignment horizontal="left" vertical="top" wrapText="1"/>
    </xf>
    <xf numFmtId="0" fontId="42" fillId="5" borderId="5" xfId="0" applyFont="1" applyFill="1" applyBorder="1" applyAlignment="1">
      <alignment horizontal="left" vertical="top" wrapText="1"/>
    </xf>
    <xf numFmtId="0" fontId="34" fillId="5" borderId="7" xfId="0" applyFont="1" applyFill="1" applyBorder="1" applyAlignment="1">
      <alignment horizontal="left" vertical="top" wrapText="1"/>
    </xf>
    <xf numFmtId="0" fontId="41" fillId="3" borderId="0" xfId="0" applyFont="1" applyFill="1" applyAlignment="1">
      <alignment horizontal="left"/>
    </xf>
    <xf numFmtId="0" fontId="43" fillId="4" borderId="0" xfId="0" applyFont="1" applyFill="1" applyAlignment="1">
      <alignment horizontal="left" vertical="top" wrapText="1"/>
    </xf>
    <xf numFmtId="0" fontId="34" fillId="0" borderId="0" xfId="0" applyFont="1"/>
    <xf numFmtId="1" fontId="41" fillId="3" borderId="11" xfId="0" applyNumberFormat="1" applyFont="1" applyFill="1" applyBorder="1" applyAlignment="1">
      <alignment horizontal="left" textRotation="90" wrapText="1"/>
    </xf>
    <xf numFmtId="1" fontId="34" fillId="4" borderId="5" xfId="0" applyNumberFormat="1" applyFont="1" applyFill="1" applyBorder="1" applyAlignment="1">
      <alignment horizontal="left" vertical="top" wrapText="1"/>
    </xf>
    <xf numFmtId="1" fontId="42" fillId="5" borderId="5" xfId="0" applyNumberFormat="1" applyFont="1" applyFill="1" applyBorder="1" applyAlignment="1">
      <alignment horizontal="left" vertical="top" wrapText="1"/>
    </xf>
    <xf numFmtId="1" fontId="34" fillId="5" borderId="5" xfId="0" applyNumberFormat="1" applyFont="1" applyFill="1" applyBorder="1" applyAlignment="1">
      <alignment horizontal="left" vertical="top" wrapText="1"/>
    </xf>
    <xf numFmtId="1" fontId="34" fillId="9" borderId="5" xfId="0" applyNumberFormat="1" applyFont="1" applyFill="1" applyBorder="1" applyAlignment="1" applyProtection="1">
      <alignment horizontal="left" vertical="top" wrapText="1"/>
      <protection locked="0"/>
    </xf>
    <xf numFmtId="1" fontId="34" fillId="9" borderId="7" xfId="0" applyNumberFormat="1" applyFont="1" applyFill="1" applyBorder="1" applyAlignment="1" applyProtection="1">
      <alignment horizontal="left" vertical="top" wrapText="1"/>
      <protection locked="0"/>
    </xf>
    <xf numFmtId="1" fontId="34" fillId="5" borderId="7" xfId="0" applyNumberFormat="1" applyFont="1" applyFill="1" applyBorder="1" applyAlignment="1">
      <alignment horizontal="left" vertical="top" wrapText="1"/>
    </xf>
    <xf numFmtId="1" fontId="41" fillId="3" borderId="0" xfId="0" applyNumberFormat="1" applyFont="1" applyFill="1" applyAlignment="1">
      <alignment horizontal="left"/>
    </xf>
    <xf numFmtId="1" fontId="43" fillId="4" borderId="0" xfId="0" applyNumberFormat="1" applyFont="1" applyFill="1" applyAlignment="1">
      <alignment horizontal="left" vertical="top" wrapText="1"/>
    </xf>
    <xf numFmtId="1" fontId="34" fillId="0" borderId="0" xfId="0" applyNumberFormat="1" applyFont="1"/>
    <xf numFmtId="0" fontId="43" fillId="5" borderId="5" xfId="0" applyFont="1" applyFill="1" applyBorder="1" applyAlignment="1">
      <alignment vertical="top" wrapText="1"/>
    </xf>
    <xf numFmtId="0" fontId="3"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left" vertical="top"/>
    </xf>
    <xf numFmtId="0" fontId="44" fillId="0" borderId="0" xfId="0" applyFont="1" applyAlignment="1">
      <alignment horizontal="left" vertical="top" wrapText="1"/>
    </xf>
    <xf numFmtId="0" fontId="47" fillId="0" borderId="12" xfId="0" applyFont="1" applyBorder="1" applyAlignment="1">
      <alignment horizontal="left" vertical="top"/>
    </xf>
    <xf numFmtId="0" fontId="16" fillId="7" borderId="7" xfId="0" quotePrefix="1" applyFont="1" applyFill="1" applyBorder="1" applyAlignment="1">
      <alignment horizontal="left" vertical="top"/>
    </xf>
    <xf numFmtId="0" fontId="48" fillId="7" borderId="8" xfId="0" applyFont="1" applyFill="1" applyBorder="1" applyAlignment="1">
      <alignment horizontal="left" vertical="top" wrapText="1"/>
    </xf>
    <xf numFmtId="0" fontId="48" fillId="7" borderId="8" xfId="0" applyFont="1" applyFill="1" applyBorder="1" applyAlignment="1">
      <alignment horizontal="left" vertical="top"/>
    </xf>
    <xf numFmtId="0" fontId="20" fillId="3" borderId="5" xfId="0" quotePrefix="1" applyFont="1" applyFill="1" applyBorder="1" applyAlignment="1">
      <alignment horizontal="left" vertical="top"/>
    </xf>
    <xf numFmtId="0" fontId="20" fillId="3" borderId="5" xfId="0" applyFont="1" applyFill="1" applyBorder="1" applyAlignment="1">
      <alignment horizontal="left" vertical="top" wrapText="1"/>
    </xf>
    <xf numFmtId="0" fontId="20" fillId="3" borderId="5" xfId="0" applyFont="1" applyFill="1" applyBorder="1" applyAlignment="1">
      <alignment horizontal="left" vertical="top"/>
    </xf>
    <xf numFmtId="0" fontId="49" fillId="0" borderId="0" xfId="0" applyFont="1" applyAlignment="1">
      <alignment horizontal="left" vertical="top"/>
    </xf>
    <xf numFmtId="0" fontId="3" fillId="8" borderId="5" xfId="0" applyFont="1" applyFill="1" applyBorder="1" applyAlignment="1">
      <alignment horizontal="left" vertical="top" wrapText="1"/>
    </xf>
    <xf numFmtId="0" fontId="3" fillId="9" borderId="5" xfId="0" applyFont="1" applyFill="1" applyBorder="1" applyAlignment="1" applyProtection="1">
      <alignment horizontal="left" vertical="top" wrapText="1"/>
      <protection locked="0"/>
    </xf>
    <xf numFmtId="0" fontId="3" fillId="10" borderId="5" xfId="0" applyFont="1" applyFill="1" applyBorder="1" applyAlignment="1">
      <alignment horizontal="left" vertical="top" wrapText="1"/>
    </xf>
    <xf numFmtId="0" fontId="17" fillId="10" borderId="5" xfId="0" applyFont="1" applyFill="1" applyBorder="1" applyAlignment="1">
      <alignment horizontal="left" vertical="top" wrapText="1"/>
    </xf>
    <xf numFmtId="0" fontId="50" fillId="3" borderId="5" xfId="0" applyFont="1" applyFill="1" applyBorder="1" applyAlignment="1">
      <alignment horizontal="left" vertical="top" wrapText="1"/>
    </xf>
    <xf numFmtId="0" fontId="3" fillId="8" borderId="0" xfId="0" applyFont="1" applyFill="1" applyAlignment="1">
      <alignment horizontal="left" vertical="top" wrapText="1"/>
    </xf>
    <xf numFmtId="0" fontId="3" fillId="7" borderId="0" xfId="0" applyFont="1" applyFill="1" applyAlignment="1">
      <alignment horizontal="left" vertical="top"/>
    </xf>
    <xf numFmtId="0" fontId="5" fillId="11" borderId="5" xfId="0" applyFont="1" applyFill="1" applyBorder="1" applyAlignment="1">
      <alignment horizontal="left" vertical="top" wrapText="1"/>
    </xf>
    <xf numFmtId="0" fontId="5" fillId="11" borderId="5" xfId="0" applyFont="1" applyFill="1" applyBorder="1" applyAlignment="1">
      <alignment vertical="top" wrapText="1"/>
    </xf>
    <xf numFmtId="0" fontId="52" fillId="3" borderId="5" xfId="0" applyFont="1" applyFill="1" applyBorder="1" applyAlignment="1">
      <alignment horizontal="left" vertical="top" wrapText="1"/>
    </xf>
    <xf numFmtId="0" fontId="5" fillId="3" borderId="5" xfId="0" applyFont="1" applyFill="1" applyBorder="1" applyAlignment="1">
      <alignment horizontal="left" vertical="top" wrapText="1"/>
    </xf>
    <xf numFmtId="1" fontId="34" fillId="5" borderId="0" xfId="0" applyNumberFormat="1" applyFont="1" applyFill="1" applyAlignment="1">
      <alignment horizontal="left" vertical="top" wrapText="1"/>
    </xf>
    <xf numFmtId="0" fontId="34" fillId="5" borderId="0" xfId="0" applyFont="1" applyFill="1" applyAlignment="1">
      <alignment horizontal="left" vertical="top" wrapText="1"/>
    </xf>
    <xf numFmtId="1" fontId="37" fillId="5" borderId="0" xfId="0" applyNumberFormat="1" applyFont="1" applyFill="1" applyAlignment="1">
      <alignment horizontal="left" vertical="top" wrapText="1"/>
    </xf>
    <xf numFmtId="3" fontId="6" fillId="5" borderId="0" xfId="0" applyNumberFormat="1" applyFont="1" applyFill="1" applyAlignment="1">
      <alignment horizontal="center" vertical="top" wrapText="1"/>
    </xf>
    <xf numFmtId="0" fontId="6" fillId="0" borderId="4" xfId="0" applyFont="1" applyBorder="1" applyAlignment="1">
      <alignment horizontal="left" vertical="top" wrapText="1"/>
    </xf>
    <xf numFmtId="0" fontId="6" fillId="0" borderId="6" xfId="0" applyFont="1" applyBorder="1" applyAlignment="1">
      <alignment horizontal="right" vertical="top" wrapText="1"/>
    </xf>
    <xf numFmtId="0" fontId="6" fillId="8" borderId="0" xfId="0" applyFont="1" applyFill="1" applyAlignment="1">
      <alignment horizontal="center" vertical="top" wrapText="1"/>
    </xf>
    <xf numFmtId="0" fontId="3" fillId="0" borderId="0" xfId="0" applyFont="1"/>
    <xf numFmtId="0" fontId="3" fillId="4" borderId="5" xfId="0" applyFont="1" applyFill="1" applyBorder="1" applyAlignment="1">
      <alignment vertical="top" wrapText="1"/>
    </xf>
    <xf numFmtId="164" fontId="3" fillId="5" borderId="5" xfId="0" applyNumberFormat="1" applyFont="1" applyFill="1" applyBorder="1" applyAlignment="1">
      <alignment horizontal="left" vertical="top" wrapText="1"/>
    </xf>
    <xf numFmtId="0" fontId="3" fillId="0" borderId="0" xfId="0" applyFont="1" applyAlignment="1">
      <alignment horizontal="left"/>
    </xf>
    <xf numFmtId="0" fontId="3" fillId="5" borderId="5" xfId="0" applyFont="1" applyFill="1" applyBorder="1" applyAlignment="1">
      <alignment vertical="top" wrapText="1"/>
    </xf>
    <xf numFmtId="0" fontId="3" fillId="5" borderId="7" xfId="0" applyFont="1" applyFill="1" applyBorder="1" applyAlignment="1">
      <alignment vertical="top" wrapText="1"/>
    </xf>
    <xf numFmtId="0" fontId="3" fillId="5" borderId="0" xfId="0" applyFont="1" applyFill="1" applyAlignment="1">
      <alignment vertical="top" wrapText="1"/>
    </xf>
    <xf numFmtId="3" fontId="3" fillId="5" borderId="5" xfId="0" applyNumberFormat="1" applyFont="1" applyFill="1" applyBorder="1" applyAlignment="1">
      <alignment horizontal="left" vertical="top" wrapText="1"/>
    </xf>
    <xf numFmtId="0" fontId="3" fillId="5" borderId="3" xfId="0" applyFont="1" applyFill="1" applyBorder="1" applyAlignment="1">
      <alignment vertical="top" wrapText="1"/>
    </xf>
    <xf numFmtId="0" fontId="3" fillId="0" borderId="7" xfId="0" applyFont="1" applyBorder="1" applyAlignment="1">
      <alignment horizontal="left" vertical="top" wrapText="1"/>
    </xf>
    <xf numFmtId="0" fontId="3" fillId="0" borderId="8" xfId="0" applyFont="1" applyBorder="1" applyAlignment="1">
      <alignment horizontal="right" vertical="top" wrapText="1"/>
    </xf>
    <xf numFmtId="0" fontId="3" fillId="0" borderId="0" xfId="0" applyFont="1" applyAlignment="1">
      <alignment horizontal="right" vertical="top" wrapText="1"/>
    </xf>
    <xf numFmtId="0" fontId="3" fillId="0" borderId="0" xfId="0" applyFont="1" applyAlignment="1">
      <alignment vertical="top" wrapText="1"/>
    </xf>
    <xf numFmtId="0" fontId="3" fillId="0" borderId="0" xfId="0" applyFont="1" applyAlignment="1">
      <alignment horizontal="left" wrapText="1"/>
    </xf>
    <xf numFmtId="0" fontId="2" fillId="10" borderId="5" xfId="0" applyFont="1" applyFill="1" applyBorder="1" applyAlignment="1">
      <alignment horizontal="left" vertical="top" wrapText="1"/>
    </xf>
    <xf numFmtId="0" fontId="2" fillId="9" borderId="5" xfId="0" applyFont="1" applyFill="1" applyBorder="1" applyAlignment="1" applyProtection="1">
      <alignment horizontal="left" vertical="top" wrapText="1"/>
      <protection locked="0"/>
    </xf>
    <xf numFmtId="0" fontId="2" fillId="8" borderId="5" xfId="0" applyFont="1" applyFill="1" applyBorder="1" applyAlignment="1">
      <alignment horizontal="left" vertical="top" wrapText="1"/>
    </xf>
    <xf numFmtId="0" fontId="37" fillId="0" borderId="0" xfId="0" applyFont="1" applyAlignment="1">
      <alignment horizontal="left" vertical="top" textRotation="90" wrapText="1"/>
    </xf>
    <xf numFmtId="0" fontId="37" fillId="0" borderId="12" xfId="0" applyFont="1" applyBorder="1" applyAlignment="1">
      <alignment horizontal="left" vertical="top" textRotation="90" wrapText="1"/>
    </xf>
    <xf numFmtId="0" fontId="48" fillId="7" borderId="1" xfId="0" applyFont="1" applyFill="1" applyBorder="1" applyAlignment="1">
      <alignment horizontal="left" vertical="top" wrapText="1"/>
    </xf>
    <xf numFmtId="0" fontId="51" fillId="0" borderId="14" xfId="0" applyFont="1" applyBorder="1" applyAlignment="1">
      <alignment horizontal="left" vertical="top" wrapText="1"/>
    </xf>
    <xf numFmtId="0" fontId="16" fillId="3" borderId="8" xfId="0" quotePrefix="1" applyFont="1" applyFill="1" applyBorder="1" applyAlignment="1">
      <alignment vertical="top" wrapText="1"/>
    </xf>
    <xf numFmtId="0" fontId="16" fillId="3" borderId="7" xfId="0" quotePrefix="1" applyFont="1" applyFill="1" applyBorder="1" applyAlignment="1">
      <alignment vertical="top" wrapText="1"/>
    </xf>
    <xf numFmtId="0" fontId="16" fillId="3" borderId="5" xfId="0" quotePrefix="1" applyFont="1" applyFill="1" applyBorder="1" applyAlignment="1">
      <alignment vertical="top" wrapText="1"/>
    </xf>
    <xf numFmtId="0" fontId="16" fillId="3" borderId="13" xfId="0" quotePrefix="1" applyFont="1" applyFill="1" applyBorder="1" applyAlignment="1">
      <alignment vertical="top"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23" fillId="0" borderId="12" xfId="0" applyFont="1" applyBorder="1" applyAlignment="1">
      <alignment horizontal="center" vertical="center" wrapText="1"/>
    </xf>
    <xf numFmtId="0" fontId="26" fillId="0" borderId="12" xfId="0" applyFont="1" applyBorder="1" applyAlignment="1"/>
    <xf numFmtId="0" fontId="15" fillId="0" borderId="2" xfId="0" applyFont="1" applyBorder="1" applyAlignment="1">
      <alignment horizontal="left" vertical="center" wrapText="1"/>
    </xf>
    <xf numFmtId="0" fontId="0" fillId="0" borderId="11" xfId="0" applyBorder="1" applyAlignment="1">
      <alignment horizontal="left" vertical="center" wrapText="1"/>
    </xf>
    <xf numFmtId="0" fontId="8" fillId="0" borderId="0" xfId="0" applyFont="1" applyAlignment="1">
      <alignment horizontal="left" textRotation="90" wrapText="1"/>
    </xf>
    <xf numFmtId="0" fontId="8" fillId="0" borderId="12" xfId="0" applyFont="1" applyBorder="1" applyAlignment="1">
      <alignment horizontal="left" textRotation="90" wrapText="1"/>
    </xf>
    <xf numFmtId="0" fontId="3" fillId="0" borderId="0" xfId="0" applyFont="1" applyAlignment="1"/>
    <xf numFmtId="0" fontId="12" fillId="2" borderId="1"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9" xfId="0" applyFont="1" applyFill="1" applyBorder="1" applyAlignment="1">
      <alignment horizontal="center" vertical="center" wrapText="1"/>
    </xf>
    <xf numFmtId="0" fontId="5" fillId="3" borderId="7" xfId="0" quotePrefix="1" applyFont="1" applyFill="1" applyBorder="1" applyAlignment="1">
      <alignment horizontal="left" wrapText="1"/>
    </xf>
    <xf numFmtId="0" fontId="5" fillId="3" borderId="8" xfId="0" quotePrefix="1" applyFont="1" applyFill="1" applyBorder="1" applyAlignment="1">
      <alignment horizontal="left" wrapText="1"/>
    </xf>
    <xf numFmtId="0" fontId="5" fillId="3" borderId="7" xfId="0" quotePrefix="1" applyFont="1" applyFill="1" applyBorder="1" applyAlignment="1">
      <alignment vertical="top" wrapText="1"/>
    </xf>
    <xf numFmtId="0" fontId="5" fillId="3" borderId="8" xfId="0" quotePrefix="1" applyFont="1" applyFill="1" applyBorder="1" applyAlignment="1">
      <alignment vertical="top" wrapText="1"/>
    </xf>
    <xf numFmtId="0" fontId="5" fillId="3" borderId="5" xfId="0" quotePrefix="1" applyFont="1" applyFill="1" applyBorder="1" applyAlignment="1">
      <alignment vertical="top" wrapText="1"/>
    </xf>
    <xf numFmtId="0" fontId="3" fillId="0" borderId="0" xfId="0" applyFont="1" applyAlignment="1">
      <alignment vertical="top" wrapText="1"/>
    </xf>
  </cellXfs>
  <cellStyles count="1">
    <cellStyle name="Standaard"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904875</xdr:colOff>
      <xdr:row>1</xdr:row>
      <xdr:rowOff>1371600</xdr:rowOff>
    </xdr:from>
    <xdr:to>
      <xdr:col>2</xdr:col>
      <xdr:colOff>3609975</xdr:colOff>
      <xdr:row>1</xdr:row>
      <xdr:rowOff>2200275</xdr:rowOff>
    </xdr:to>
    <xdr:pic>
      <xdr:nvPicPr>
        <xdr:cNvPr id="2" name="Afbeelding 1" descr="logo beemster">
          <a:extLst>
            <a:ext uri="{FF2B5EF4-FFF2-40B4-BE49-F238E27FC236}">
              <a16:creationId xmlns:a16="http://schemas.microsoft.com/office/drawing/2014/main" id="{C6029903-16C4-47FB-BB1B-57649B3DD6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0225" y="1285875"/>
          <a:ext cx="2705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2324100</xdr:colOff>
      <xdr:row>1</xdr:row>
      <xdr:rowOff>76200</xdr:rowOff>
    </xdr:from>
    <xdr:to>
      <xdr:col>2</xdr:col>
      <xdr:colOff>3905250</xdr:colOff>
      <xdr:row>1</xdr:row>
      <xdr:rowOff>819150</xdr:rowOff>
    </xdr:to>
    <xdr:pic>
      <xdr:nvPicPr>
        <xdr:cNvPr id="3" name="Afbeelding 3" descr="Logo Gemeente Purmerend">
          <a:extLst>
            <a:ext uri="{FF2B5EF4-FFF2-40B4-BE49-F238E27FC236}">
              <a16:creationId xmlns:a16="http://schemas.microsoft.com/office/drawing/2014/main" id="{596ADE2A-F7AB-46B7-B578-87688FE6E5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29450" y="114300"/>
          <a:ext cx="15811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1"/>
  <sheetViews>
    <sheetView workbookViewId="0"/>
  </sheetViews>
  <sheetFormatPr defaultRowHeight="15"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D1E7-CB11-451D-824C-0A2DECF60DDC}">
  <dimension ref="A1:C41"/>
  <sheetViews>
    <sheetView workbookViewId="0">
      <selection activeCell="B2" sqref="B2"/>
    </sheetView>
  </sheetViews>
  <sheetFormatPr defaultColWidth="10.28515625" defaultRowHeight="15" x14ac:dyDescent="0.25"/>
  <cols>
    <col min="1" max="1" width="6.28515625" style="82" customWidth="1"/>
    <col min="2" max="2" width="64.28515625" style="80" customWidth="1"/>
    <col min="3" max="3" width="62.42578125" style="82" customWidth="1"/>
    <col min="4" max="16384" width="10.28515625" style="82"/>
  </cols>
  <sheetData>
    <row r="1" spans="1:3" x14ac:dyDescent="0.25">
      <c r="A1" s="127" t="s">
        <v>241</v>
      </c>
      <c r="C1" s="81"/>
    </row>
    <row r="2" spans="1:3" ht="122.25" x14ac:dyDescent="0.25">
      <c r="A2" s="128"/>
      <c r="B2" s="83" t="s">
        <v>179</v>
      </c>
      <c r="C2" s="84" t="s">
        <v>4</v>
      </c>
    </row>
    <row r="3" spans="1:3" ht="18.75" x14ac:dyDescent="0.25">
      <c r="A3" s="85"/>
      <c r="B3" s="86" t="s">
        <v>180</v>
      </c>
      <c r="C3" s="87" t="s">
        <v>181</v>
      </c>
    </row>
    <row r="4" spans="1:3" s="91" customFormat="1" ht="15.75" x14ac:dyDescent="0.25">
      <c r="A4" s="88" t="s">
        <v>182</v>
      </c>
      <c r="B4" s="89" t="s">
        <v>183</v>
      </c>
      <c r="C4" s="90"/>
    </row>
    <row r="5" spans="1:3" x14ac:dyDescent="0.25">
      <c r="A5" s="92"/>
      <c r="B5" s="92" t="s">
        <v>184</v>
      </c>
      <c r="C5" s="93" t="s">
        <v>185</v>
      </c>
    </row>
    <row r="6" spans="1:3" x14ac:dyDescent="0.25">
      <c r="A6" s="92"/>
      <c r="B6" s="92" t="s">
        <v>186</v>
      </c>
      <c r="C6" s="93" t="s">
        <v>185</v>
      </c>
    </row>
    <row r="7" spans="1:3" x14ac:dyDescent="0.25">
      <c r="A7" s="92"/>
      <c r="B7" s="92" t="s">
        <v>187</v>
      </c>
      <c r="C7" s="93" t="s">
        <v>185</v>
      </c>
    </row>
    <row r="8" spans="1:3" x14ac:dyDescent="0.25">
      <c r="A8" s="92"/>
      <c r="B8" s="92" t="s">
        <v>188</v>
      </c>
      <c r="C8" s="93" t="s">
        <v>185</v>
      </c>
    </row>
    <row r="9" spans="1:3" x14ac:dyDescent="0.25">
      <c r="A9" s="92"/>
      <c r="B9" s="92" t="s">
        <v>189</v>
      </c>
      <c r="C9" s="93" t="s">
        <v>185</v>
      </c>
    </row>
    <row r="10" spans="1:3" s="91" customFormat="1" ht="15.75" x14ac:dyDescent="0.25">
      <c r="A10" s="88" t="s">
        <v>190</v>
      </c>
      <c r="B10" s="101" t="s">
        <v>191</v>
      </c>
      <c r="C10" s="90"/>
    </row>
    <row r="11" spans="1:3" ht="60" x14ac:dyDescent="0.25">
      <c r="A11" s="92">
        <v>1</v>
      </c>
      <c r="B11" s="124" t="s">
        <v>231</v>
      </c>
      <c r="C11" s="93" t="s">
        <v>192</v>
      </c>
    </row>
    <row r="12" spans="1:3" ht="195" x14ac:dyDescent="0.25">
      <c r="A12" s="92">
        <v>2</v>
      </c>
      <c r="B12" s="124" t="s">
        <v>237</v>
      </c>
      <c r="C12" s="125" t="s">
        <v>238</v>
      </c>
    </row>
    <row r="13" spans="1:3" ht="45" x14ac:dyDescent="0.25">
      <c r="A13" s="92">
        <v>3</v>
      </c>
      <c r="B13" s="126" t="s">
        <v>236</v>
      </c>
      <c r="C13" s="93"/>
    </row>
    <row r="14" spans="1:3" ht="36" customHeight="1" x14ac:dyDescent="0.25">
      <c r="A14" s="92">
        <v>4</v>
      </c>
      <c r="B14" s="94" t="s">
        <v>194</v>
      </c>
      <c r="C14" s="93"/>
    </row>
    <row r="15" spans="1:3" ht="86.25" customHeight="1" x14ac:dyDescent="0.25">
      <c r="A15" s="92">
        <v>5</v>
      </c>
      <c r="B15" s="94" t="s">
        <v>195</v>
      </c>
      <c r="C15" s="93"/>
    </row>
    <row r="16" spans="1:3" ht="57" customHeight="1" x14ac:dyDescent="0.25">
      <c r="A16" s="92">
        <v>6</v>
      </c>
      <c r="B16" s="124" t="s">
        <v>239</v>
      </c>
      <c r="C16" s="125" t="s">
        <v>232</v>
      </c>
    </row>
    <row r="17" spans="1:3" ht="90" x14ac:dyDescent="0.25">
      <c r="A17" s="92">
        <v>7</v>
      </c>
      <c r="B17" s="124" t="s">
        <v>234</v>
      </c>
      <c r="C17" s="93"/>
    </row>
    <row r="18" spans="1:3" ht="60" x14ac:dyDescent="0.25">
      <c r="A18" s="92">
        <v>8</v>
      </c>
      <c r="B18" s="94" t="s">
        <v>193</v>
      </c>
      <c r="C18" s="93"/>
    </row>
    <row r="19" spans="1:3" ht="45" x14ac:dyDescent="0.25">
      <c r="A19" s="92">
        <v>9</v>
      </c>
      <c r="B19" s="124" t="s">
        <v>240</v>
      </c>
      <c r="C19" s="93" t="s">
        <v>185</v>
      </c>
    </row>
    <row r="20" spans="1:3" s="91" customFormat="1" ht="30" x14ac:dyDescent="0.25">
      <c r="A20" s="88" t="s">
        <v>196</v>
      </c>
      <c r="B20" s="102" t="s">
        <v>197</v>
      </c>
      <c r="C20" s="90"/>
    </row>
    <row r="21" spans="1:3" ht="105" customHeight="1" x14ac:dyDescent="0.25">
      <c r="A21" s="92">
        <f>A19+1</f>
        <v>10</v>
      </c>
      <c r="B21" s="124" t="s">
        <v>233</v>
      </c>
      <c r="C21" s="93" t="s">
        <v>185</v>
      </c>
    </row>
    <row r="22" spans="1:3" ht="72.75" customHeight="1" x14ac:dyDescent="0.25">
      <c r="A22" s="92">
        <f>A21+1</f>
        <v>11</v>
      </c>
      <c r="B22" s="124" t="s">
        <v>235</v>
      </c>
      <c r="C22" s="93" t="s">
        <v>198</v>
      </c>
    </row>
    <row r="23" spans="1:3" ht="72.75" customHeight="1" x14ac:dyDescent="0.25">
      <c r="A23" s="92">
        <f>A22+1</f>
        <v>12</v>
      </c>
      <c r="B23" s="94" t="s">
        <v>199</v>
      </c>
      <c r="C23" s="93" t="s">
        <v>185</v>
      </c>
    </row>
    <row r="24" spans="1:3" s="91" customFormat="1" ht="15.75" x14ac:dyDescent="0.25">
      <c r="A24" s="88" t="s">
        <v>156</v>
      </c>
      <c r="B24" s="101" t="s">
        <v>200</v>
      </c>
      <c r="C24" s="90" t="s">
        <v>185</v>
      </c>
    </row>
    <row r="25" spans="1:3" ht="30" x14ac:dyDescent="0.25">
      <c r="A25" s="92">
        <f>A23+1</f>
        <v>13</v>
      </c>
      <c r="B25" s="94" t="s">
        <v>201</v>
      </c>
      <c r="C25" s="93" t="s">
        <v>185</v>
      </c>
    </row>
    <row r="26" spans="1:3" s="91" customFormat="1" ht="15.75" x14ac:dyDescent="0.25">
      <c r="A26" s="89" t="s">
        <v>202</v>
      </c>
      <c r="B26" s="96" t="s">
        <v>157</v>
      </c>
      <c r="C26" s="90" t="s">
        <v>185</v>
      </c>
    </row>
    <row r="27" spans="1:3" x14ac:dyDescent="0.25">
      <c r="A27" s="92">
        <f>A25+1</f>
        <v>14</v>
      </c>
      <c r="B27" s="94" t="s">
        <v>203</v>
      </c>
      <c r="C27" s="93" t="s">
        <v>185</v>
      </c>
    </row>
    <row r="28" spans="1:3" s="91" customFormat="1" ht="15.75" x14ac:dyDescent="0.25">
      <c r="A28" s="92">
        <f>A27+1</f>
        <v>15</v>
      </c>
      <c r="B28" s="94" t="s">
        <v>204</v>
      </c>
      <c r="C28" s="93"/>
    </row>
    <row r="29" spans="1:3" s="91" customFormat="1" ht="15.75" x14ac:dyDescent="0.25">
      <c r="A29" s="96" t="s">
        <v>205</v>
      </c>
      <c r="B29" s="96" t="s">
        <v>206</v>
      </c>
      <c r="C29" s="90" t="s">
        <v>185</v>
      </c>
    </row>
    <row r="30" spans="1:3" x14ac:dyDescent="0.25">
      <c r="A30" s="92">
        <f>A28+1</f>
        <v>16</v>
      </c>
      <c r="B30" s="95" t="s">
        <v>207</v>
      </c>
      <c r="C30" s="93" t="s">
        <v>185</v>
      </c>
    </row>
    <row r="31" spans="1:3" ht="30" x14ac:dyDescent="0.25">
      <c r="A31" s="92">
        <f t="shared" ref="A31" si="0">A30+1</f>
        <v>17</v>
      </c>
      <c r="B31" s="95" t="s">
        <v>208</v>
      </c>
      <c r="C31" s="93" t="s">
        <v>185</v>
      </c>
    </row>
    <row r="32" spans="1:3" ht="30" x14ac:dyDescent="0.25">
      <c r="A32" s="92">
        <f>A31+1</f>
        <v>18</v>
      </c>
      <c r="B32" s="95" t="s">
        <v>209</v>
      </c>
      <c r="C32" s="93" t="s">
        <v>185</v>
      </c>
    </row>
    <row r="33" spans="1:3" s="91" customFormat="1" ht="15.75" x14ac:dyDescent="0.25">
      <c r="A33" s="89" t="s">
        <v>210</v>
      </c>
      <c r="B33" s="101" t="s">
        <v>211</v>
      </c>
      <c r="C33" s="90" t="s">
        <v>185</v>
      </c>
    </row>
    <row r="34" spans="1:3" ht="30" x14ac:dyDescent="0.25">
      <c r="A34" s="92">
        <f t="shared" ref="A34:A39" si="1">A32+1</f>
        <v>19</v>
      </c>
      <c r="B34" s="95" t="s">
        <v>212</v>
      </c>
      <c r="C34" s="93" t="s">
        <v>185</v>
      </c>
    </row>
    <row r="35" spans="1:3" s="91" customFormat="1" ht="15.75" x14ac:dyDescent="0.25">
      <c r="A35" s="89" t="s">
        <v>213</v>
      </c>
      <c r="B35" s="101" t="s">
        <v>214</v>
      </c>
      <c r="C35" s="90"/>
    </row>
    <row r="36" spans="1:3" ht="48" customHeight="1" x14ac:dyDescent="0.25">
      <c r="A36" s="92">
        <f>A34+1</f>
        <v>20</v>
      </c>
      <c r="B36" s="92" t="s">
        <v>215</v>
      </c>
      <c r="C36" s="93" t="s">
        <v>185</v>
      </c>
    </row>
    <row r="37" spans="1:3" x14ac:dyDescent="0.25">
      <c r="A37" s="92">
        <f>A36+1</f>
        <v>21</v>
      </c>
      <c r="B37" s="92" t="s">
        <v>216</v>
      </c>
      <c r="C37" s="93" t="s">
        <v>185</v>
      </c>
    </row>
    <row r="38" spans="1:3" s="91" customFormat="1" ht="15.75" x14ac:dyDescent="0.25">
      <c r="A38" s="89" t="s">
        <v>217</v>
      </c>
      <c r="B38" s="101" t="s">
        <v>218</v>
      </c>
      <c r="C38" s="90"/>
    </row>
    <row r="39" spans="1:3" x14ac:dyDescent="0.25">
      <c r="A39" s="92">
        <f t="shared" si="1"/>
        <v>22</v>
      </c>
      <c r="B39" s="92" t="s">
        <v>219</v>
      </c>
      <c r="C39" s="93" t="s">
        <v>185</v>
      </c>
    </row>
    <row r="40" spans="1:3" x14ac:dyDescent="0.25">
      <c r="A40" s="97"/>
      <c r="B40" s="97"/>
      <c r="C40" s="97"/>
    </row>
    <row r="41" spans="1:3" ht="18.75" x14ac:dyDescent="0.25">
      <c r="A41" s="98"/>
      <c r="B41" s="129" t="s">
        <v>220</v>
      </c>
      <c r="C41" s="130"/>
    </row>
  </sheetData>
  <mergeCells count="2">
    <mergeCell ref="A1:A2"/>
    <mergeCell ref="B41:C4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57"/>
  <sheetViews>
    <sheetView tabSelected="1" topLeftCell="F1" zoomScale="200" zoomScaleNormal="200" workbookViewId="0">
      <pane ySplit="4" topLeftCell="A5" activePane="bottomLeft" state="frozen"/>
      <selection pane="bottomLeft" activeCell="M2" sqref="M1:M1048576"/>
    </sheetView>
  </sheetViews>
  <sheetFormatPr defaultColWidth="9.140625" defaultRowHeight="15" x14ac:dyDescent="0.25"/>
  <cols>
    <col min="1" max="1" width="6.85546875" style="22" customWidth="1"/>
    <col min="2" max="2" width="59.42578125" style="1" customWidth="1"/>
    <col min="3" max="3" width="5" style="1" customWidth="1"/>
    <col min="4" max="4" width="8.7109375" style="78" customWidth="1"/>
    <col min="5" max="5" width="4.5703125" style="68" customWidth="1"/>
    <col min="6" max="6" width="6.28515625" style="60" customWidth="1"/>
    <col min="7" max="7" width="3.140625" style="1" customWidth="1"/>
    <col min="8" max="8" width="3" style="1" customWidth="1"/>
    <col min="9" max="9" width="2.7109375" style="1" customWidth="1"/>
    <col min="10" max="10" width="2.85546875" style="1" customWidth="1"/>
    <col min="11" max="11" width="2.7109375" style="1" customWidth="1"/>
    <col min="12" max="12" width="65.85546875" style="1" customWidth="1"/>
    <col min="13" max="16384" width="9.140625" style="1"/>
  </cols>
  <sheetData>
    <row r="1" spans="1:12" ht="15" hidden="1" customHeight="1" x14ac:dyDescent="0.25">
      <c r="A1" s="141" t="s">
        <v>0</v>
      </c>
      <c r="B1" s="110"/>
      <c r="C1" s="143"/>
      <c r="D1" s="143"/>
      <c r="E1" s="143"/>
      <c r="F1" s="143"/>
      <c r="G1" s="135" t="s">
        <v>1</v>
      </c>
      <c r="H1" s="136"/>
      <c r="I1" s="136"/>
      <c r="J1" s="136"/>
      <c r="K1" s="136"/>
      <c r="L1" s="136"/>
    </row>
    <row r="2" spans="1:12" ht="84.75" hidden="1" customHeight="1" x14ac:dyDescent="0.35">
      <c r="A2" s="142"/>
      <c r="B2" s="11" t="s">
        <v>2</v>
      </c>
      <c r="C2" s="143"/>
      <c r="D2" s="143"/>
      <c r="E2" s="143"/>
      <c r="F2" s="143"/>
      <c r="G2" s="137" t="s">
        <v>3</v>
      </c>
      <c r="H2" s="138"/>
      <c r="I2" s="138"/>
      <c r="J2" s="138"/>
      <c r="K2" s="138"/>
      <c r="L2" s="34"/>
    </row>
    <row r="3" spans="1:12" ht="96" hidden="1" x14ac:dyDescent="0.25">
      <c r="A3" s="40" t="s">
        <v>5</v>
      </c>
      <c r="B3" s="2" t="s">
        <v>6</v>
      </c>
      <c r="C3" s="144" t="s">
        <v>7</v>
      </c>
      <c r="D3" s="145"/>
      <c r="E3" s="145"/>
      <c r="F3" s="146"/>
      <c r="G3" s="3" t="s">
        <v>8</v>
      </c>
      <c r="H3" s="4" t="s">
        <v>9</v>
      </c>
      <c r="I3" s="4" t="s">
        <v>10</v>
      </c>
      <c r="J3" s="4" t="s">
        <v>11</v>
      </c>
      <c r="K3" s="16" t="s">
        <v>12</v>
      </c>
      <c r="L3" s="36"/>
    </row>
    <row r="4" spans="1:12" ht="44.25" customHeight="1" x14ac:dyDescent="0.25">
      <c r="A4" s="147" t="s">
        <v>14</v>
      </c>
      <c r="B4" s="148"/>
      <c r="C4" s="49" t="s">
        <v>15</v>
      </c>
      <c r="D4" s="69" t="s">
        <v>16</v>
      </c>
      <c r="E4" s="50" t="s">
        <v>17</v>
      </c>
      <c r="F4" s="50" t="s">
        <v>18</v>
      </c>
      <c r="G4" s="47">
        <v>1</v>
      </c>
      <c r="H4" s="47">
        <v>2</v>
      </c>
      <c r="I4" s="47">
        <v>3</v>
      </c>
      <c r="J4" s="47">
        <v>4</v>
      </c>
      <c r="K4" s="47">
        <v>5</v>
      </c>
      <c r="L4" s="35" t="s">
        <v>19</v>
      </c>
    </row>
    <row r="5" spans="1:12" ht="96" customHeight="1" x14ac:dyDescent="0.25">
      <c r="A5" s="38">
        <v>1</v>
      </c>
      <c r="B5" s="24" t="s">
        <v>20</v>
      </c>
      <c r="C5" s="111"/>
      <c r="D5" s="70"/>
      <c r="E5" s="61"/>
      <c r="F5" s="53"/>
      <c r="G5" s="25"/>
      <c r="H5" s="12"/>
      <c r="I5" s="12"/>
      <c r="J5" s="12"/>
      <c r="K5" s="17"/>
      <c r="L5" s="17"/>
    </row>
    <row r="6" spans="1:12" ht="50.25" customHeight="1" x14ac:dyDescent="0.25">
      <c r="A6" s="38">
        <v>2</v>
      </c>
      <c r="B6" s="24" t="s">
        <v>22</v>
      </c>
      <c r="C6" s="111"/>
      <c r="D6" s="70"/>
      <c r="E6" s="61"/>
      <c r="F6" s="53"/>
      <c r="G6" s="25"/>
      <c r="H6" s="12"/>
      <c r="I6" s="12"/>
      <c r="J6" s="12"/>
      <c r="K6" s="17"/>
      <c r="L6" s="17"/>
    </row>
    <row r="7" spans="1:12" ht="21.75" customHeight="1" x14ac:dyDescent="0.25">
      <c r="A7" s="38">
        <v>3</v>
      </c>
      <c r="B7" s="28" t="s">
        <v>24</v>
      </c>
      <c r="C7" s="111"/>
      <c r="D7" s="70"/>
      <c r="E7" s="61"/>
      <c r="F7" s="53"/>
      <c r="G7" s="25"/>
      <c r="H7" s="12"/>
      <c r="I7" s="12"/>
      <c r="J7" s="12"/>
      <c r="K7" s="17"/>
      <c r="L7" s="17"/>
    </row>
    <row r="8" spans="1:12" ht="36.75" customHeight="1" x14ac:dyDescent="0.25">
      <c r="A8" s="38">
        <v>5</v>
      </c>
      <c r="B8" s="28" t="s">
        <v>25</v>
      </c>
      <c r="C8" s="111"/>
      <c r="D8" s="70"/>
      <c r="E8" s="61"/>
      <c r="F8" s="53"/>
      <c r="G8" s="25"/>
      <c r="H8" s="12"/>
      <c r="I8" s="12"/>
      <c r="J8" s="12"/>
      <c r="K8" s="17"/>
      <c r="L8" s="17"/>
    </row>
    <row r="9" spans="1:12" ht="66.75" customHeight="1" x14ac:dyDescent="0.25">
      <c r="A9" s="38">
        <v>6</v>
      </c>
      <c r="B9" s="28" t="s">
        <v>27</v>
      </c>
      <c r="C9" s="111"/>
      <c r="D9" s="70"/>
      <c r="E9" s="61"/>
      <c r="F9" s="53"/>
      <c r="G9" s="25"/>
      <c r="H9" s="12"/>
      <c r="I9" s="12"/>
      <c r="J9" s="12"/>
      <c r="K9" s="17"/>
      <c r="L9" s="17"/>
    </row>
    <row r="10" spans="1:12" ht="30.75" customHeight="1" x14ac:dyDescent="0.25">
      <c r="A10" s="38">
        <v>7</v>
      </c>
      <c r="B10" s="28" t="s">
        <v>29</v>
      </c>
      <c r="C10" s="111"/>
      <c r="D10" s="70"/>
      <c r="E10" s="61"/>
      <c r="F10" s="53"/>
      <c r="G10" s="25"/>
      <c r="H10" s="12"/>
      <c r="I10" s="12"/>
      <c r="J10" s="12"/>
      <c r="K10" s="17"/>
      <c r="L10" s="17"/>
    </row>
    <row r="11" spans="1:12" ht="21.75" customHeight="1" x14ac:dyDescent="0.25">
      <c r="A11" s="38">
        <v>8</v>
      </c>
      <c r="B11" s="28" t="s">
        <v>30</v>
      </c>
      <c r="C11" s="111"/>
      <c r="D11" s="70"/>
      <c r="E11" s="61"/>
      <c r="F11" s="53"/>
      <c r="G11" s="25"/>
      <c r="H11" s="12"/>
      <c r="I11" s="12"/>
      <c r="J11" s="12"/>
      <c r="K11" s="17"/>
      <c r="L11" s="17"/>
    </row>
    <row r="12" spans="1:12" ht="51.75" customHeight="1" x14ac:dyDescent="0.25">
      <c r="A12" s="38">
        <v>9</v>
      </c>
      <c r="B12" s="28" t="s">
        <v>32</v>
      </c>
      <c r="C12" s="111"/>
      <c r="D12" s="70"/>
      <c r="E12" s="61"/>
      <c r="F12" s="53"/>
      <c r="G12" s="25"/>
      <c r="H12" s="12"/>
      <c r="I12" s="12"/>
      <c r="J12" s="12"/>
      <c r="K12" s="17"/>
      <c r="L12" s="17"/>
    </row>
    <row r="13" spans="1:12" ht="32.25" customHeight="1" x14ac:dyDescent="0.25">
      <c r="A13" s="38">
        <v>10</v>
      </c>
      <c r="B13" s="28" t="s">
        <v>34</v>
      </c>
      <c r="C13" s="111"/>
      <c r="D13" s="70"/>
      <c r="E13" s="61"/>
      <c r="F13" s="53"/>
      <c r="G13" s="25"/>
      <c r="H13" s="12"/>
      <c r="I13" s="12"/>
      <c r="J13" s="12"/>
      <c r="K13" s="17"/>
      <c r="L13" s="17"/>
    </row>
    <row r="14" spans="1:12" ht="30.75" customHeight="1" x14ac:dyDescent="0.25">
      <c r="A14" s="38">
        <v>11</v>
      </c>
      <c r="B14" s="28" t="s">
        <v>36</v>
      </c>
      <c r="C14" s="111"/>
      <c r="D14" s="70"/>
      <c r="E14" s="61"/>
      <c r="F14" s="53"/>
      <c r="G14" s="25"/>
      <c r="H14" s="12"/>
      <c r="I14" s="12"/>
      <c r="J14" s="12"/>
      <c r="K14" s="17"/>
      <c r="L14" s="17"/>
    </row>
    <row r="15" spans="1:12" ht="30.75" customHeight="1" x14ac:dyDescent="0.25">
      <c r="A15" s="38">
        <v>12</v>
      </c>
      <c r="B15" s="28" t="s">
        <v>38</v>
      </c>
      <c r="C15" s="111"/>
      <c r="D15" s="70"/>
      <c r="E15" s="61"/>
      <c r="F15" s="53"/>
      <c r="G15" s="25"/>
      <c r="H15" s="12"/>
      <c r="I15" s="12"/>
      <c r="J15" s="12"/>
      <c r="K15" s="17"/>
      <c r="L15" s="17"/>
    </row>
    <row r="16" spans="1:12" ht="36" customHeight="1" x14ac:dyDescent="0.25">
      <c r="A16" s="38">
        <v>13</v>
      </c>
      <c r="B16" s="28" t="s">
        <v>39</v>
      </c>
      <c r="C16" s="111"/>
      <c r="D16" s="70"/>
      <c r="E16" s="61"/>
      <c r="F16" s="53"/>
      <c r="G16" s="25"/>
      <c r="H16" s="12"/>
      <c r="I16" s="12"/>
      <c r="J16" s="12"/>
      <c r="K16" s="17"/>
      <c r="L16" s="17"/>
    </row>
    <row r="17" spans="1:12" ht="30.75" customHeight="1" x14ac:dyDescent="0.25">
      <c r="A17" s="38">
        <v>14</v>
      </c>
      <c r="B17" s="28" t="s">
        <v>41</v>
      </c>
      <c r="C17" s="111"/>
      <c r="D17" s="70"/>
      <c r="E17" s="61"/>
      <c r="F17" s="53"/>
      <c r="G17" s="25"/>
      <c r="H17" s="12"/>
      <c r="I17" s="12"/>
      <c r="J17" s="12"/>
      <c r="K17" s="17"/>
      <c r="L17" s="17"/>
    </row>
    <row r="18" spans="1:12" ht="30.75" customHeight="1" x14ac:dyDescent="0.25">
      <c r="A18" s="38">
        <v>15</v>
      </c>
      <c r="B18" s="28" t="s">
        <v>42</v>
      </c>
      <c r="C18" s="111"/>
      <c r="D18" s="70"/>
      <c r="E18" s="61"/>
      <c r="F18" s="53"/>
      <c r="G18" s="25"/>
      <c r="H18" s="12"/>
      <c r="I18" s="12"/>
      <c r="J18" s="12"/>
      <c r="K18" s="17"/>
      <c r="L18" s="17"/>
    </row>
    <row r="19" spans="1:12" ht="48.75" customHeight="1" x14ac:dyDescent="0.25">
      <c r="A19" s="38">
        <v>16</v>
      </c>
      <c r="B19" s="28" t="s">
        <v>43</v>
      </c>
      <c r="C19" s="111"/>
      <c r="D19" s="70"/>
      <c r="E19" s="61"/>
      <c r="F19" s="53"/>
      <c r="G19" s="25"/>
      <c r="H19" s="12"/>
      <c r="I19" s="12"/>
      <c r="J19" s="12"/>
      <c r="K19" s="17"/>
      <c r="L19" s="17"/>
    </row>
    <row r="20" spans="1:12" ht="24" customHeight="1" x14ac:dyDescent="0.25">
      <c r="A20" s="38">
        <v>17</v>
      </c>
      <c r="B20" s="28" t="s">
        <v>44</v>
      </c>
      <c r="C20" s="111"/>
      <c r="D20" s="70"/>
      <c r="E20" s="61"/>
      <c r="F20" s="53"/>
      <c r="G20" s="25"/>
      <c r="H20" s="12"/>
      <c r="I20" s="12"/>
      <c r="J20" s="12"/>
      <c r="K20" s="17"/>
      <c r="L20" s="17"/>
    </row>
    <row r="21" spans="1:12" ht="21.75" customHeight="1" x14ac:dyDescent="0.25">
      <c r="A21" s="38">
        <v>18</v>
      </c>
      <c r="B21" s="28" t="s">
        <v>46</v>
      </c>
      <c r="C21" s="111"/>
      <c r="D21" s="70"/>
      <c r="E21" s="61"/>
      <c r="F21" s="53"/>
      <c r="G21" s="25"/>
      <c r="H21" s="12"/>
      <c r="I21" s="12"/>
      <c r="J21" s="12"/>
      <c r="K21" s="17"/>
      <c r="L21" s="17"/>
    </row>
    <row r="22" spans="1:12" ht="23.1" customHeight="1" x14ac:dyDescent="0.25">
      <c r="A22" s="38">
        <v>19</v>
      </c>
      <c r="B22" s="28" t="s">
        <v>47</v>
      </c>
      <c r="C22" s="111"/>
      <c r="D22" s="70"/>
      <c r="E22" s="61"/>
      <c r="F22" s="53"/>
      <c r="G22" s="25"/>
      <c r="H22" s="12"/>
      <c r="I22" s="12"/>
      <c r="J22" s="12"/>
      <c r="K22" s="17"/>
      <c r="L22" s="17"/>
    </row>
    <row r="23" spans="1:12" ht="23.1" customHeight="1" x14ac:dyDescent="0.25">
      <c r="A23" s="38">
        <v>20</v>
      </c>
      <c r="B23" s="28" t="s">
        <v>48</v>
      </c>
      <c r="C23" s="111"/>
      <c r="D23" s="70"/>
      <c r="E23" s="61"/>
      <c r="F23" s="53"/>
      <c r="G23" s="25"/>
      <c r="H23" s="12"/>
      <c r="I23" s="12"/>
      <c r="J23" s="12"/>
      <c r="K23" s="17"/>
      <c r="L23" s="17"/>
    </row>
    <row r="24" spans="1:12" ht="45" customHeight="1" x14ac:dyDescent="0.25">
      <c r="A24" s="38">
        <v>21</v>
      </c>
      <c r="B24" s="28" t="s">
        <v>49</v>
      </c>
      <c r="C24" s="111"/>
      <c r="D24" s="70"/>
      <c r="E24" s="61"/>
      <c r="F24" s="53"/>
      <c r="G24" s="25"/>
      <c r="H24" s="12"/>
      <c r="I24" s="12"/>
      <c r="J24" s="12"/>
      <c r="K24" s="17"/>
      <c r="L24" s="17"/>
    </row>
    <row r="25" spans="1:12" ht="23.1" customHeight="1" x14ac:dyDescent="0.25">
      <c r="A25" s="38">
        <v>22</v>
      </c>
      <c r="B25" s="28" t="s">
        <v>50</v>
      </c>
      <c r="C25" s="111"/>
      <c r="D25" s="70"/>
      <c r="E25" s="61"/>
      <c r="F25" s="53"/>
      <c r="G25" s="25"/>
      <c r="H25" s="12"/>
      <c r="I25" s="12"/>
      <c r="J25" s="12"/>
      <c r="K25" s="17"/>
      <c r="L25" s="17"/>
    </row>
    <row r="26" spans="1:12" ht="39" customHeight="1" x14ac:dyDescent="0.25">
      <c r="A26" s="38">
        <v>23</v>
      </c>
      <c r="B26" s="28" t="s">
        <v>51</v>
      </c>
      <c r="C26" s="111"/>
      <c r="D26" s="70"/>
      <c r="E26" s="61"/>
      <c r="F26" s="53"/>
      <c r="G26" s="25"/>
      <c r="H26" s="12"/>
      <c r="I26" s="12"/>
      <c r="J26" s="12"/>
      <c r="K26" s="17"/>
      <c r="L26" s="17"/>
    </row>
    <row r="27" spans="1:12" ht="39" customHeight="1" x14ac:dyDescent="0.25">
      <c r="A27" s="38">
        <v>24</v>
      </c>
      <c r="B27" s="28" t="s">
        <v>52</v>
      </c>
      <c r="C27" s="111"/>
      <c r="D27" s="70"/>
      <c r="E27" s="61"/>
      <c r="F27" s="53"/>
      <c r="G27" s="25"/>
      <c r="H27" s="12"/>
      <c r="I27" s="12"/>
      <c r="J27" s="12"/>
      <c r="K27" s="17"/>
      <c r="L27" s="17"/>
    </row>
    <row r="28" spans="1:12" ht="85.5" customHeight="1" x14ac:dyDescent="0.25">
      <c r="A28" s="38">
        <v>25</v>
      </c>
      <c r="B28" s="28" t="s">
        <v>54</v>
      </c>
      <c r="C28" s="111"/>
      <c r="D28" s="70"/>
      <c r="E28" s="61"/>
      <c r="F28" s="53"/>
      <c r="G28" s="25"/>
      <c r="H28" s="12"/>
      <c r="I28" s="12"/>
      <c r="J28" s="12"/>
      <c r="K28" s="17"/>
      <c r="L28" s="17"/>
    </row>
    <row r="29" spans="1:12" ht="66" customHeight="1" x14ac:dyDescent="0.25">
      <c r="A29" s="38">
        <v>26</v>
      </c>
      <c r="B29" s="28" t="s">
        <v>56</v>
      </c>
      <c r="C29" s="111"/>
      <c r="D29" s="70"/>
      <c r="E29" s="61"/>
      <c r="F29" s="53"/>
      <c r="G29" s="25"/>
      <c r="H29" s="12"/>
      <c r="I29" s="12"/>
      <c r="J29" s="12"/>
      <c r="K29" s="17"/>
      <c r="L29" s="17"/>
    </row>
    <row r="30" spans="1:12" ht="69" customHeight="1" x14ac:dyDescent="0.25">
      <c r="A30" s="38">
        <v>27</v>
      </c>
      <c r="B30" s="28" t="s">
        <v>57</v>
      </c>
      <c r="C30" s="111"/>
      <c r="D30" s="70"/>
      <c r="E30" s="61"/>
      <c r="F30" s="53"/>
      <c r="G30" s="25"/>
      <c r="H30" s="12"/>
      <c r="I30" s="12"/>
      <c r="J30" s="12"/>
      <c r="K30" s="17"/>
      <c r="L30" s="17"/>
    </row>
    <row r="31" spans="1:12" ht="55.5" customHeight="1" x14ac:dyDescent="0.25">
      <c r="A31" s="38">
        <v>28</v>
      </c>
      <c r="B31" s="28" t="s">
        <v>59</v>
      </c>
      <c r="C31" s="111"/>
      <c r="D31" s="70"/>
      <c r="E31" s="61"/>
      <c r="F31" s="53"/>
      <c r="G31" s="25"/>
      <c r="H31" s="12"/>
      <c r="I31" s="12"/>
      <c r="J31" s="12"/>
      <c r="K31" s="17"/>
      <c r="L31" s="17"/>
    </row>
    <row r="32" spans="1:12" ht="60" customHeight="1" x14ac:dyDescent="0.25">
      <c r="A32" s="38">
        <v>29</v>
      </c>
      <c r="B32" s="28" t="s">
        <v>60</v>
      </c>
      <c r="C32" s="111"/>
      <c r="D32" s="70"/>
      <c r="E32" s="61"/>
      <c r="F32" s="53"/>
      <c r="G32" s="25"/>
      <c r="H32" s="12"/>
      <c r="I32" s="12"/>
      <c r="J32" s="12"/>
      <c r="K32" s="17"/>
      <c r="L32" s="17"/>
    </row>
    <row r="33" spans="1:12" ht="39.75" customHeight="1" x14ac:dyDescent="0.25">
      <c r="A33" s="38">
        <v>30</v>
      </c>
      <c r="B33" s="28" t="s">
        <v>61</v>
      </c>
      <c r="C33" s="111"/>
      <c r="D33" s="70"/>
      <c r="E33" s="61"/>
      <c r="F33" s="53"/>
      <c r="G33" s="25"/>
      <c r="H33" s="12"/>
      <c r="I33" s="12"/>
      <c r="J33" s="12"/>
      <c r="K33" s="17"/>
      <c r="L33" s="17"/>
    </row>
    <row r="34" spans="1:12" ht="22.5" customHeight="1" x14ac:dyDescent="0.25">
      <c r="A34" s="46">
        <v>31</v>
      </c>
      <c r="B34" s="33" t="s">
        <v>62</v>
      </c>
      <c r="C34" s="33"/>
      <c r="D34" s="71"/>
      <c r="E34" s="62"/>
      <c r="F34" s="54"/>
      <c r="G34" s="112"/>
      <c r="H34" s="112"/>
      <c r="I34" s="112"/>
      <c r="J34" s="112"/>
      <c r="K34" s="112"/>
      <c r="L34" s="112"/>
    </row>
    <row r="35" spans="1:12" ht="30.75" customHeight="1" x14ac:dyDescent="0.25">
      <c r="A35" s="38" t="s">
        <v>63</v>
      </c>
      <c r="B35" s="28" t="s">
        <v>64</v>
      </c>
      <c r="C35" s="111"/>
      <c r="D35" s="70"/>
      <c r="E35" s="61"/>
      <c r="F35" s="53"/>
      <c r="G35" s="25"/>
      <c r="H35" s="12"/>
      <c r="I35" s="12"/>
      <c r="J35" s="12"/>
      <c r="K35" s="17"/>
      <c r="L35" s="17"/>
    </row>
    <row r="36" spans="1:12" ht="30.75" customHeight="1" x14ac:dyDescent="0.25">
      <c r="A36" s="38" t="s">
        <v>65</v>
      </c>
      <c r="B36" s="28" t="s">
        <v>66</v>
      </c>
      <c r="C36" s="111"/>
      <c r="D36" s="70"/>
      <c r="E36" s="61"/>
      <c r="F36" s="53"/>
      <c r="G36" s="25"/>
      <c r="H36" s="12"/>
      <c r="I36" s="12"/>
      <c r="J36" s="12"/>
      <c r="K36" s="17"/>
      <c r="L36" s="17"/>
    </row>
    <row r="37" spans="1:12" ht="30.75" customHeight="1" x14ac:dyDescent="0.25">
      <c r="A37" s="38" t="s">
        <v>67</v>
      </c>
      <c r="B37" s="28" t="s">
        <v>68</v>
      </c>
      <c r="C37" s="111"/>
      <c r="D37" s="70"/>
      <c r="E37" s="61"/>
      <c r="F37" s="53"/>
      <c r="G37" s="25"/>
      <c r="H37" s="12"/>
      <c r="I37" s="12"/>
      <c r="J37" s="12"/>
      <c r="K37" s="17"/>
      <c r="L37" s="17"/>
    </row>
    <row r="38" spans="1:12" ht="30.75" customHeight="1" x14ac:dyDescent="0.25">
      <c r="A38" s="38" t="s">
        <v>69</v>
      </c>
      <c r="B38" s="28" t="s">
        <v>70</v>
      </c>
      <c r="C38" s="111"/>
      <c r="D38" s="70"/>
      <c r="E38" s="61"/>
      <c r="F38" s="53"/>
      <c r="G38" s="25"/>
      <c r="H38" s="12"/>
      <c r="I38" s="12"/>
      <c r="J38" s="12"/>
      <c r="K38" s="17"/>
      <c r="L38" s="17"/>
    </row>
    <row r="39" spans="1:12" ht="30.75" customHeight="1" x14ac:dyDescent="0.25">
      <c r="A39" s="38" t="s">
        <v>71</v>
      </c>
      <c r="B39" s="28" t="s">
        <v>72</v>
      </c>
      <c r="C39" s="111"/>
      <c r="D39" s="70"/>
      <c r="E39" s="61"/>
      <c r="F39" s="53"/>
      <c r="G39" s="25"/>
      <c r="H39" s="12"/>
      <c r="I39" s="12"/>
      <c r="J39" s="12"/>
      <c r="K39" s="17"/>
      <c r="L39" s="17"/>
    </row>
    <row r="40" spans="1:12" ht="30.75" customHeight="1" x14ac:dyDescent="0.25">
      <c r="A40" s="38" t="s">
        <v>73</v>
      </c>
      <c r="B40" s="28" t="s">
        <v>74</v>
      </c>
      <c r="C40" s="111"/>
      <c r="D40" s="70"/>
      <c r="E40" s="61"/>
      <c r="F40" s="53"/>
      <c r="G40" s="25"/>
      <c r="H40" s="12"/>
      <c r="I40" s="12"/>
      <c r="J40" s="12"/>
      <c r="K40" s="17"/>
      <c r="L40" s="17"/>
    </row>
    <row r="41" spans="1:12" ht="30.75" customHeight="1" x14ac:dyDescent="0.25">
      <c r="A41" s="38" t="s">
        <v>75</v>
      </c>
      <c r="B41" s="28" t="s">
        <v>76</v>
      </c>
      <c r="C41" s="111"/>
      <c r="D41" s="70"/>
      <c r="E41" s="61"/>
      <c r="F41" s="53"/>
      <c r="G41" s="25"/>
      <c r="H41" s="12"/>
      <c r="I41" s="12"/>
      <c r="J41" s="12"/>
      <c r="K41" s="17"/>
      <c r="L41" s="17"/>
    </row>
    <row r="42" spans="1:12" ht="30.75" customHeight="1" x14ac:dyDescent="0.25">
      <c r="A42" s="113" t="s">
        <v>77</v>
      </c>
      <c r="B42" s="28" t="s">
        <v>78</v>
      </c>
      <c r="C42" s="111"/>
      <c r="D42" s="70"/>
      <c r="E42" s="61"/>
      <c r="F42" s="53"/>
      <c r="G42" s="25"/>
      <c r="H42" s="12"/>
      <c r="I42" s="12"/>
      <c r="J42" s="12"/>
      <c r="K42" s="17"/>
      <c r="L42" s="17"/>
    </row>
    <row r="43" spans="1:12" ht="30.75" customHeight="1" x14ac:dyDescent="0.25">
      <c r="A43" s="38" t="s">
        <v>79</v>
      </c>
      <c r="B43" s="28" t="s">
        <v>80</v>
      </c>
      <c r="C43" s="111"/>
      <c r="D43" s="70"/>
      <c r="E43" s="61"/>
      <c r="F43" s="53"/>
      <c r="G43" s="25"/>
      <c r="H43" s="12"/>
      <c r="I43" s="12"/>
      <c r="J43" s="12"/>
      <c r="K43" s="17"/>
      <c r="L43" s="17"/>
    </row>
    <row r="44" spans="1:12" ht="22.5" customHeight="1" x14ac:dyDescent="0.25">
      <c r="A44" s="46">
        <f>A34+1</f>
        <v>32</v>
      </c>
      <c r="B44" s="33" t="s">
        <v>81</v>
      </c>
      <c r="C44" s="33"/>
      <c r="D44" s="71"/>
      <c r="E44" s="62"/>
      <c r="F44" s="54"/>
      <c r="G44" s="112"/>
      <c r="H44" s="112"/>
      <c r="I44" s="112"/>
      <c r="J44" s="112"/>
      <c r="K44" s="112"/>
      <c r="L44" s="112"/>
    </row>
    <row r="45" spans="1:12" ht="30.75" customHeight="1" x14ac:dyDescent="0.25">
      <c r="A45" s="38" t="s">
        <v>63</v>
      </c>
      <c r="B45" s="28" t="s">
        <v>82</v>
      </c>
      <c r="C45" s="111"/>
      <c r="D45" s="70"/>
      <c r="E45" s="61"/>
      <c r="F45" s="53"/>
      <c r="G45" s="25"/>
      <c r="H45" s="12"/>
      <c r="I45" s="12"/>
      <c r="J45" s="12"/>
      <c r="K45" s="17"/>
      <c r="L45" s="17"/>
    </row>
    <row r="46" spans="1:12" ht="56.25" customHeight="1" x14ac:dyDescent="0.25">
      <c r="A46" s="38" t="s">
        <v>65</v>
      </c>
      <c r="B46" s="28" t="s">
        <v>83</v>
      </c>
      <c r="C46" s="111"/>
      <c r="D46" s="70"/>
      <c r="E46" s="61"/>
      <c r="F46" s="53"/>
      <c r="G46" s="25"/>
      <c r="H46" s="12"/>
      <c r="I46" s="12"/>
      <c r="J46" s="12"/>
      <c r="K46" s="17"/>
      <c r="L46" s="17"/>
    </row>
    <row r="47" spans="1:12" ht="30.75" customHeight="1" x14ac:dyDescent="0.25">
      <c r="A47" s="38" t="s">
        <v>67</v>
      </c>
      <c r="B47" s="28" t="s">
        <v>85</v>
      </c>
      <c r="C47" s="111"/>
      <c r="D47" s="70"/>
      <c r="E47" s="61"/>
      <c r="F47" s="53"/>
      <c r="G47" s="25"/>
      <c r="H47" s="12"/>
      <c r="I47" s="12"/>
      <c r="J47" s="12"/>
      <c r="K47" s="17"/>
      <c r="L47" s="17"/>
    </row>
    <row r="48" spans="1:12" ht="30.75" customHeight="1" x14ac:dyDescent="0.25">
      <c r="A48" s="38" t="s">
        <v>69</v>
      </c>
      <c r="B48" s="28" t="s">
        <v>86</v>
      </c>
      <c r="C48" s="111"/>
      <c r="D48" s="70"/>
      <c r="E48" s="61"/>
      <c r="F48" s="53"/>
      <c r="G48" s="25"/>
      <c r="H48" s="12"/>
      <c r="I48" s="12"/>
      <c r="J48" s="12"/>
      <c r="K48" s="17"/>
      <c r="L48" s="17"/>
    </row>
    <row r="49" spans="1:12" ht="20.25" customHeight="1" x14ac:dyDescent="0.25">
      <c r="A49" s="38" t="s">
        <v>71</v>
      </c>
      <c r="B49" s="28" t="s">
        <v>87</v>
      </c>
      <c r="C49" s="111"/>
      <c r="D49" s="70"/>
      <c r="E49" s="61"/>
      <c r="F49" s="53"/>
      <c r="G49" s="25"/>
      <c r="H49" s="12"/>
      <c r="I49" s="12"/>
      <c r="J49" s="12"/>
      <c r="K49" s="17"/>
      <c r="L49" s="17"/>
    </row>
    <row r="50" spans="1:12" ht="15" customHeight="1" x14ac:dyDescent="0.25">
      <c r="A50" s="38" t="s">
        <v>73</v>
      </c>
      <c r="B50" s="28" t="s">
        <v>89</v>
      </c>
      <c r="C50" s="111"/>
      <c r="D50" s="70"/>
      <c r="E50" s="61"/>
      <c r="F50" s="53"/>
      <c r="G50" s="25"/>
      <c r="H50" s="12"/>
      <c r="I50" s="12"/>
      <c r="J50" s="12"/>
      <c r="K50" s="17"/>
      <c r="L50" s="17"/>
    </row>
    <row r="51" spans="1:12" ht="18" customHeight="1" x14ac:dyDescent="0.25">
      <c r="A51" s="38" t="s">
        <v>75</v>
      </c>
      <c r="B51" s="28" t="s">
        <v>90</v>
      </c>
      <c r="C51" s="111"/>
      <c r="D51" s="70"/>
      <c r="E51" s="61"/>
      <c r="F51" s="53"/>
      <c r="G51" s="25"/>
      <c r="H51" s="12"/>
      <c r="I51" s="12"/>
      <c r="J51" s="12"/>
      <c r="K51" s="17"/>
      <c r="L51" s="17"/>
    </row>
    <row r="52" spans="1:12" ht="36" customHeight="1" x14ac:dyDescent="0.25">
      <c r="A52" s="38" t="s">
        <v>77</v>
      </c>
      <c r="B52" s="28" t="s">
        <v>91</v>
      </c>
      <c r="C52" s="111"/>
      <c r="D52" s="70"/>
      <c r="E52" s="61"/>
      <c r="F52" s="53"/>
      <c r="G52" s="25"/>
      <c r="H52" s="12"/>
      <c r="I52" s="12"/>
      <c r="J52" s="12"/>
      <c r="K52" s="17"/>
      <c r="L52" s="17"/>
    </row>
    <row r="53" spans="1:12" ht="37.5" customHeight="1" x14ac:dyDescent="0.25">
      <c r="A53" s="38" t="s">
        <v>79</v>
      </c>
      <c r="B53" s="30" t="s">
        <v>93</v>
      </c>
      <c r="C53" s="111"/>
      <c r="D53" s="70"/>
      <c r="E53" s="61"/>
      <c r="F53" s="53"/>
      <c r="G53" s="25"/>
      <c r="H53" s="12"/>
      <c r="I53" s="12"/>
      <c r="J53" s="12"/>
      <c r="K53" s="17"/>
      <c r="L53" s="17"/>
    </row>
    <row r="54" spans="1:12" ht="92.25" customHeight="1" x14ac:dyDescent="0.25">
      <c r="A54" s="38">
        <f>A44+1</f>
        <v>33</v>
      </c>
      <c r="B54" s="30" t="s">
        <v>94</v>
      </c>
      <c r="C54" s="111"/>
      <c r="D54" s="70"/>
      <c r="E54" s="61"/>
      <c r="F54" s="53"/>
      <c r="G54" s="25"/>
      <c r="H54" s="12"/>
      <c r="I54" s="12"/>
      <c r="J54" s="12"/>
      <c r="K54" s="17"/>
      <c r="L54" s="17"/>
    </row>
    <row r="55" spans="1:12" ht="15" customHeight="1" x14ac:dyDescent="0.25">
      <c r="A55" s="41"/>
      <c r="B55" s="29" t="s">
        <v>95</v>
      </c>
      <c r="C55" s="114"/>
      <c r="D55" s="72"/>
      <c r="E55" s="63"/>
      <c r="F55" s="55"/>
      <c r="G55" s="26">
        <f>COUNTIF(G5:G54,"v")</f>
        <v>0</v>
      </c>
      <c r="H55" s="26">
        <f t="shared" ref="H55:K55" si="0">COUNTIF(H5:H54,"v")</f>
        <v>0</v>
      </c>
      <c r="I55" s="26">
        <f t="shared" si="0"/>
        <v>0</v>
      </c>
      <c r="J55" s="26">
        <f t="shared" si="0"/>
        <v>0</v>
      </c>
      <c r="K55" s="26">
        <f t="shared" si="0"/>
        <v>0</v>
      </c>
      <c r="L55" s="13"/>
    </row>
    <row r="56" spans="1:12" ht="26.1" customHeight="1" x14ac:dyDescent="0.25">
      <c r="A56" s="149" t="s">
        <v>96</v>
      </c>
      <c r="B56" s="150"/>
      <c r="C56" s="133" t="s">
        <v>15</v>
      </c>
      <c r="D56" s="133" t="s">
        <v>97</v>
      </c>
      <c r="E56" s="133" t="s">
        <v>98</v>
      </c>
      <c r="F56" s="133" t="s">
        <v>18</v>
      </c>
      <c r="G56" s="134"/>
      <c r="H56" s="131">
        <v>2</v>
      </c>
      <c r="I56" s="132"/>
      <c r="J56" s="134">
        <v>4</v>
      </c>
      <c r="K56" s="133"/>
      <c r="L56" s="133"/>
    </row>
    <row r="57" spans="1:12" ht="21.75" customHeight="1" x14ac:dyDescent="0.25">
      <c r="A57" s="38">
        <v>0</v>
      </c>
      <c r="B57" s="24" t="s">
        <v>99</v>
      </c>
      <c r="C57" s="51" t="s">
        <v>100</v>
      </c>
      <c r="D57" s="73"/>
      <c r="E57" s="63">
        <v>6</v>
      </c>
      <c r="F57" s="55">
        <f>D57*E57</f>
        <v>0</v>
      </c>
      <c r="G57" s="25"/>
      <c r="H57" s="12"/>
      <c r="I57" s="12"/>
      <c r="J57" s="12"/>
      <c r="K57" s="17"/>
      <c r="L57" s="17"/>
    </row>
    <row r="58" spans="1:12" ht="63" customHeight="1" x14ac:dyDescent="0.25">
      <c r="A58" s="46">
        <v>1</v>
      </c>
      <c r="B58" s="33" t="s">
        <v>102</v>
      </c>
      <c r="C58" s="33"/>
      <c r="D58" s="71"/>
      <c r="E58" s="62"/>
      <c r="F58" s="54"/>
      <c r="G58" s="112"/>
      <c r="H58" s="112"/>
      <c r="I58" s="112"/>
      <c r="J58" s="112"/>
      <c r="K58" s="112"/>
      <c r="L58" s="112"/>
    </row>
    <row r="59" spans="1:12" ht="33" customHeight="1" x14ac:dyDescent="0.25">
      <c r="A59" s="38" t="s">
        <v>103</v>
      </c>
      <c r="B59" s="24" t="s">
        <v>104</v>
      </c>
      <c r="C59" s="51" t="s">
        <v>105</v>
      </c>
      <c r="D59" s="73"/>
      <c r="E59" s="63">
        <v>150</v>
      </c>
      <c r="F59" s="55">
        <f>D59*E59</f>
        <v>0</v>
      </c>
      <c r="G59" s="25"/>
      <c r="H59" s="12"/>
      <c r="I59" s="12"/>
      <c r="J59" s="12"/>
      <c r="K59" s="17"/>
      <c r="L59" s="17"/>
    </row>
    <row r="60" spans="1:12" ht="34.5" customHeight="1" x14ac:dyDescent="0.25">
      <c r="A60" s="38" t="s">
        <v>107</v>
      </c>
      <c r="B60" s="24" t="s">
        <v>108</v>
      </c>
      <c r="C60" s="51" t="s">
        <v>105</v>
      </c>
      <c r="D60" s="73"/>
      <c r="E60" s="63">
        <v>150</v>
      </c>
      <c r="F60" s="55">
        <f>D60*E60</f>
        <v>0</v>
      </c>
      <c r="G60" s="25"/>
      <c r="H60" s="12"/>
      <c r="I60" s="12"/>
      <c r="J60" s="12"/>
      <c r="K60" s="17"/>
      <c r="L60" s="17"/>
    </row>
    <row r="61" spans="1:12" ht="17.25" customHeight="1" x14ac:dyDescent="0.25">
      <c r="A61" s="46">
        <v>2</v>
      </c>
      <c r="B61" s="33" t="s">
        <v>109</v>
      </c>
      <c r="C61" s="33"/>
      <c r="D61" s="71"/>
      <c r="E61" s="62"/>
      <c r="F61" s="54"/>
      <c r="G61" s="112"/>
      <c r="H61" s="112"/>
      <c r="I61" s="112"/>
      <c r="J61" s="112"/>
      <c r="K61" s="112"/>
      <c r="L61" s="112"/>
    </row>
    <row r="62" spans="1:12" ht="294.75" customHeight="1" x14ac:dyDescent="0.25">
      <c r="A62" s="38" t="s">
        <v>63</v>
      </c>
      <c r="B62" s="45" t="s">
        <v>110</v>
      </c>
      <c r="C62" s="51" t="s">
        <v>105</v>
      </c>
      <c r="D62" s="73"/>
      <c r="E62" s="63">
        <v>400</v>
      </c>
      <c r="F62" s="55">
        <f>D62*E62</f>
        <v>0</v>
      </c>
      <c r="G62" s="25"/>
      <c r="H62" s="12"/>
      <c r="I62" s="12"/>
      <c r="J62" s="12"/>
      <c r="K62" s="17"/>
      <c r="L62" s="17"/>
    </row>
    <row r="63" spans="1:12" ht="17.25" customHeight="1" x14ac:dyDescent="0.25">
      <c r="A63" s="46">
        <v>3</v>
      </c>
      <c r="B63" s="33" t="s">
        <v>112</v>
      </c>
      <c r="C63" s="51"/>
      <c r="D63" s="71"/>
      <c r="E63" s="62"/>
      <c r="F63" s="54"/>
      <c r="G63" s="112"/>
      <c r="H63" s="112"/>
      <c r="I63" s="112"/>
      <c r="J63" s="112"/>
      <c r="K63" s="112"/>
      <c r="L63" s="112"/>
    </row>
    <row r="64" spans="1:12" ht="30.75" customHeight="1" x14ac:dyDescent="0.25">
      <c r="A64" s="38" t="s">
        <v>63</v>
      </c>
      <c r="B64" s="24" t="s">
        <v>113</v>
      </c>
      <c r="C64" s="52" t="s">
        <v>105</v>
      </c>
      <c r="D64" s="73"/>
      <c r="E64" s="63">
        <v>100</v>
      </c>
      <c r="F64" s="55">
        <f>D64*E64</f>
        <v>0</v>
      </c>
      <c r="G64" s="25"/>
      <c r="H64" s="12"/>
      <c r="I64" s="12"/>
      <c r="J64" s="12"/>
      <c r="K64" s="17"/>
      <c r="L64" s="17"/>
    </row>
    <row r="65" spans="1:12" ht="55.5" customHeight="1" x14ac:dyDescent="0.25">
      <c r="A65" s="38" t="s">
        <v>65</v>
      </c>
      <c r="B65" s="24" t="s">
        <v>114</v>
      </c>
      <c r="C65" s="52" t="s">
        <v>105</v>
      </c>
      <c r="D65" s="73"/>
      <c r="E65" s="63">
        <v>100</v>
      </c>
      <c r="F65" s="55">
        <f t="shared" ref="F65:F66" si="1">D65*E65</f>
        <v>0</v>
      </c>
      <c r="G65" s="25"/>
      <c r="H65" s="12"/>
      <c r="I65" s="12"/>
      <c r="J65" s="12"/>
      <c r="K65" s="17"/>
      <c r="L65" s="17"/>
    </row>
    <row r="66" spans="1:12" ht="39.75" customHeight="1" x14ac:dyDescent="0.25">
      <c r="A66" s="38" t="s">
        <v>67</v>
      </c>
      <c r="B66" s="24" t="s">
        <v>115</v>
      </c>
      <c r="C66" s="52" t="s">
        <v>105</v>
      </c>
      <c r="D66" s="73"/>
      <c r="E66" s="63">
        <v>100</v>
      </c>
      <c r="F66" s="55">
        <f t="shared" si="1"/>
        <v>0</v>
      </c>
      <c r="G66" s="25"/>
      <c r="H66" s="12"/>
      <c r="I66" s="12"/>
      <c r="J66" s="12"/>
      <c r="K66" s="17"/>
      <c r="L66" s="17"/>
    </row>
    <row r="67" spans="1:12" ht="17.25" customHeight="1" x14ac:dyDescent="0.25">
      <c r="A67" s="39">
        <v>4</v>
      </c>
      <c r="B67" s="33" t="s">
        <v>117</v>
      </c>
      <c r="C67" s="33"/>
      <c r="D67" s="71"/>
      <c r="E67" s="62"/>
      <c r="F67" s="54"/>
      <c r="G67" s="112"/>
      <c r="H67" s="112"/>
      <c r="I67" s="112"/>
      <c r="J67" s="112"/>
      <c r="K67" s="112"/>
      <c r="L67" s="112"/>
    </row>
    <row r="68" spans="1:12" ht="53.25" customHeight="1" x14ac:dyDescent="0.25">
      <c r="A68" s="38" t="s">
        <v>63</v>
      </c>
      <c r="B68" s="24" t="s">
        <v>118</v>
      </c>
      <c r="C68" s="52" t="s">
        <v>105</v>
      </c>
      <c r="D68" s="73"/>
      <c r="E68" s="63">
        <v>100</v>
      </c>
      <c r="F68" s="55">
        <f>D68*E68</f>
        <v>0</v>
      </c>
      <c r="G68" s="25"/>
      <c r="H68" s="12"/>
      <c r="I68" s="12"/>
      <c r="J68" s="12"/>
      <c r="K68" s="17"/>
      <c r="L68" s="17"/>
    </row>
    <row r="69" spans="1:12" ht="42.75" customHeight="1" x14ac:dyDescent="0.25">
      <c r="A69" s="38" t="s">
        <v>65</v>
      </c>
      <c r="B69" s="24" t="s">
        <v>119</v>
      </c>
      <c r="C69" s="52" t="s">
        <v>105</v>
      </c>
      <c r="D69" s="73"/>
      <c r="E69" s="63">
        <v>30</v>
      </c>
      <c r="F69" s="55">
        <f t="shared" ref="F69:F101" si="2">D69*E69</f>
        <v>0</v>
      </c>
      <c r="G69" s="25"/>
      <c r="H69" s="12"/>
      <c r="I69" s="12"/>
      <c r="J69" s="12"/>
      <c r="K69" s="17"/>
      <c r="L69" s="17"/>
    </row>
    <row r="70" spans="1:12" ht="48.75" customHeight="1" x14ac:dyDescent="0.25">
      <c r="A70" s="38" t="s">
        <v>63</v>
      </c>
      <c r="B70" s="24" t="s">
        <v>121</v>
      </c>
      <c r="C70" s="52" t="s">
        <v>105</v>
      </c>
      <c r="D70" s="73"/>
      <c r="E70" s="63">
        <v>60</v>
      </c>
      <c r="F70" s="55">
        <f>D70*E70</f>
        <v>0</v>
      </c>
      <c r="G70" s="25"/>
      <c r="H70" s="12"/>
      <c r="I70" s="12"/>
      <c r="J70" s="12"/>
      <c r="K70" s="17"/>
      <c r="L70" s="17"/>
    </row>
    <row r="71" spans="1:12" ht="62.25" customHeight="1" x14ac:dyDescent="0.25">
      <c r="A71" s="39">
        <v>5</v>
      </c>
      <c r="B71" s="33" t="s">
        <v>122</v>
      </c>
      <c r="C71" s="33"/>
      <c r="D71" s="71"/>
      <c r="E71" s="62"/>
      <c r="F71" s="54"/>
      <c r="G71" s="112"/>
      <c r="H71" s="112"/>
      <c r="I71" s="112"/>
      <c r="J71" s="112"/>
      <c r="K71" s="112"/>
      <c r="L71" s="112"/>
    </row>
    <row r="72" spans="1:12" ht="21.75" customHeight="1" x14ac:dyDescent="0.25">
      <c r="A72" s="41" t="s">
        <v>63</v>
      </c>
      <c r="B72" s="32" t="s">
        <v>123</v>
      </c>
      <c r="C72" s="52" t="s">
        <v>105</v>
      </c>
      <c r="D72" s="73"/>
      <c r="E72" s="63">
        <v>150</v>
      </c>
      <c r="F72" s="55">
        <f>D72*E72</f>
        <v>0</v>
      </c>
      <c r="G72" s="25"/>
      <c r="H72" s="12"/>
      <c r="I72" s="12"/>
      <c r="J72" s="12"/>
      <c r="K72" s="17"/>
      <c r="L72" s="17"/>
    </row>
    <row r="73" spans="1:12" ht="21" customHeight="1" x14ac:dyDescent="0.25">
      <c r="A73" s="41" t="s">
        <v>65</v>
      </c>
      <c r="B73" s="32" t="s">
        <v>124</v>
      </c>
      <c r="C73" s="52" t="s">
        <v>105</v>
      </c>
      <c r="D73" s="73"/>
      <c r="E73" s="63">
        <v>150</v>
      </c>
      <c r="F73" s="55">
        <f t="shared" ref="F73:F75" si="3">D73*E73</f>
        <v>0</v>
      </c>
      <c r="G73" s="25"/>
      <c r="H73" s="12"/>
      <c r="I73" s="12"/>
      <c r="J73" s="12"/>
      <c r="K73" s="17"/>
      <c r="L73" s="17"/>
    </row>
    <row r="74" spans="1:12" ht="21" customHeight="1" x14ac:dyDescent="0.25">
      <c r="A74" s="41" t="s">
        <v>67</v>
      </c>
      <c r="B74" s="32" t="s">
        <v>125</v>
      </c>
      <c r="C74" s="52" t="s">
        <v>105</v>
      </c>
      <c r="D74" s="73"/>
      <c r="E74" s="63">
        <v>300</v>
      </c>
      <c r="F74" s="55">
        <f t="shared" si="3"/>
        <v>0</v>
      </c>
      <c r="G74" s="25"/>
      <c r="H74" s="12"/>
      <c r="I74" s="12"/>
      <c r="J74" s="12"/>
      <c r="K74" s="17"/>
      <c r="L74" s="17"/>
    </row>
    <row r="75" spans="1:12" ht="21.75" customHeight="1" x14ac:dyDescent="0.25">
      <c r="A75" s="41" t="s">
        <v>69</v>
      </c>
      <c r="B75" s="32" t="s">
        <v>126</v>
      </c>
      <c r="C75" s="52" t="s">
        <v>105</v>
      </c>
      <c r="D75" s="73"/>
      <c r="E75" s="63">
        <v>100</v>
      </c>
      <c r="F75" s="55">
        <f t="shared" si="3"/>
        <v>0</v>
      </c>
      <c r="G75" s="25"/>
      <c r="H75" s="12"/>
      <c r="I75" s="12"/>
      <c r="J75" s="12"/>
      <c r="K75" s="17"/>
      <c r="L75" s="17"/>
    </row>
    <row r="76" spans="1:12" ht="20.25" customHeight="1" x14ac:dyDescent="0.25">
      <c r="A76" s="39">
        <v>6</v>
      </c>
      <c r="B76" s="33" t="s">
        <v>127</v>
      </c>
      <c r="C76" s="33"/>
      <c r="D76" s="71"/>
      <c r="E76" s="62"/>
      <c r="F76" s="54"/>
      <c r="G76" s="112"/>
      <c r="H76" s="112"/>
      <c r="I76" s="112"/>
      <c r="J76" s="112"/>
      <c r="K76" s="112"/>
      <c r="L76" s="112"/>
    </row>
    <row r="77" spans="1:12" ht="48" customHeight="1" x14ac:dyDescent="0.25">
      <c r="A77" s="41" t="s">
        <v>63</v>
      </c>
      <c r="B77" s="24" t="s">
        <v>128</v>
      </c>
      <c r="C77" s="52" t="s">
        <v>105</v>
      </c>
      <c r="D77" s="73"/>
      <c r="E77" s="63">
        <f>(E72+E73)/2</f>
        <v>150</v>
      </c>
      <c r="F77" s="55">
        <f>D77*E77</f>
        <v>0</v>
      </c>
      <c r="G77" s="25"/>
      <c r="H77" s="12"/>
      <c r="I77" s="12"/>
      <c r="J77" s="12"/>
      <c r="K77" s="17"/>
      <c r="L77" s="17"/>
    </row>
    <row r="78" spans="1:12" ht="64.5" customHeight="1" x14ac:dyDescent="0.25">
      <c r="A78" s="41" t="s">
        <v>65</v>
      </c>
      <c r="B78" s="24" t="s">
        <v>129</v>
      </c>
      <c r="C78" s="52" t="s">
        <v>105</v>
      </c>
      <c r="D78" s="73"/>
      <c r="E78" s="63">
        <f>E77</f>
        <v>150</v>
      </c>
      <c r="F78" s="55">
        <f>D78*E78</f>
        <v>0</v>
      </c>
      <c r="G78" s="25"/>
      <c r="H78" s="12"/>
      <c r="I78" s="12"/>
      <c r="J78" s="12"/>
      <c r="K78" s="17"/>
      <c r="L78" s="17"/>
    </row>
    <row r="79" spans="1:12" ht="15" customHeight="1" x14ac:dyDescent="0.25">
      <c r="A79" s="41"/>
      <c r="B79" s="29" t="s">
        <v>95</v>
      </c>
      <c r="C79" s="114"/>
      <c r="D79" s="72"/>
      <c r="E79" s="63"/>
      <c r="F79" s="55"/>
      <c r="G79" s="26">
        <f>COUNTIF(G57:G78,"v")</f>
        <v>0</v>
      </c>
      <c r="H79" s="26">
        <f t="shared" ref="H79:K79" si="4">COUNTIF(H57:H78,"v")</f>
        <v>0</v>
      </c>
      <c r="I79" s="26">
        <f t="shared" si="4"/>
        <v>0</v>
      </c>
      <c r="J79" s="26">
        <f t="shared" si="4"/>
        <v>0</v>
      </c>
      <c r="K79" s="26">
        <f t="shared" si="4"/>
        <v>0</v>
      </c>
      <c r="L79" s="13"/>
    </row>
    <row r="80" spans="1:12" ht="26.1" customHeight="1" x14ac:dyDescent="0.25">
      <c r="A80" s="151" t="s">
        <v>130</v>
      </c>
      <c r="B80" s="151"/>
      <c r="C80" s="133" t="s">
        <v>15</v>
      </c>
      <c r="D80" s="133" t="s">
        <v>97</v>
      </c>
      <c r="E80" s="133" t="s">
        <v>98</v>
      </c>
      <c r="F80" s="132" t="s">
        <v>18</v>
      </c>
      <c r="G80" s="131"/>
      <c r="H80" s="132">
        <v>2</v>
      </c>
      <c r="I80" s="131"/>
      <c r="J80" s="132">
        <v>4</v>
      </c>
      <c r="K80" s="131"/>
      <c r="L80" s="133"/>
    </row>
    <row r="81" spans="1:12" ht="36" customHeight="1" x14ac:dyDescent="0.25">
      <c r="A81" s="39">
        <v>1</v>
      </c>
      <c r="B81" s="33" t="s">
        <v>131</v>
      </c>
      <c r="C81" s="33"/>
      <c r="D81" s="71"/>
      <c r="E81" s="63">
        <f>(E72+E73+((E74+E75)/2))</f>
        <v>500</v>
      </c>
      <c r="F81" s="54"/>
      <c r="G81" s="112"/>
      <c r="H81" s="112"/>
      <c r="I81" s="112"/>
      <c r="J81" s="112"/>
      <c r="K81" s="112"/>
      <c r="L81" s="112"/>
    </row>
    <row r="82" spans="1:12" ht="86.25" customHeight="1" x14ac:dyDescent="0.25">
      <c r="A82" s="38" t="s">
        <v>63</v>
      </c>
      <c r="B82" s="24" t="s">
        <v>132</v>
      </c>
      <c r="C82" s="52" t="s">
        <v>105</v>
      </c>
      <c r="D82" s="73"/>
      <c r="E82" s="63">
        <f>E81*50%</f>
        <v>250</v>
      </c>
      <c r="F82" s="55">
        <f>D82*E82</f>
        <v>0</v>
      </c>
      <c r="G82" s="25"/>
      <c r="H82" s="12"/>
      <c r="I82" s="12"/>
      <c r="J82" s="12"/>
      <c r="K82" s="17"/>
      <c r="L82" s="17"/>
    </row>
    <row r="83" spans="1:12" ht="39" customHeight="1" x14ac:dyDescent="0.25">
      <c r="A83" s="38" t="s">
        <v>65</v>
      </c>
      <c r="B83" s="24" t="s">
        <v>133</v>
      </c>
      <c r="C83" s="52" t="s">
        <v>105</v>
      </c>
      <c r="D83" s="73"/>
      <c r="E83" s="63">
        <f>E81*15%</f>
        <v>75</v>
      </c>
      <c r="F83" s="55">
        <f t="shared" ref="F83:F85" si="5">D83*E83</f>
        <v>0</v>
      </c>
      <c r="G83" s="25"/>
      <c r="H83" s="12"/>
      <c r="I83" s="12"/>
      <c r="J83" s="12"/>
      <c r="K83" s="17"/>
      <c r="L83" s="17"/>
    </row>
    <row r="84" spans="1:12" ht="61.5" customHeight="1" x14ac:dyDescent="0.25">
      <c r="A84" s="38" t="s">
        <v>67</v>
      </c>
      <c r="B84" s="24" t="s">
        <v>134</v>
      </c>
      <c r="C84" s="52" t="s">
        <v>105</v>
      </c>
      <c r="D84" s="73"/>
      <c r="E84" s="63">
        <f>E83</f>
        <v>75</v>
      </c>
      <c r="F84" s="55">
        <f t="shared" si="5"/>
        <v>0</v>
      </c>
      <c r="G84" s="25"/>
      <c r="H84" s="12"/>
      <c r="I84" s="12"/>
      <c r="J84" s="12"/>
      <c r="K84" s="17"/>
      <c r="L84" s="17"/>
    </row>
    <row r="85" spans="1:12" ht="63.75" customHeight="1" x14ac:dyDescent="0.25">
      <c r="A85" s="38" t="s">
        <v>69</v>
      </c>
      <c r="B85" s="24" t="s">
        <v>135</v>
      </c>
      <c r="C85" s="52" t="s">
        <v>105</v>
      </c>
      <c r="D85" s="73"/>
      <c r="E85" s="63">
        <f>E81*20%</f>
        <v>100</v>
      </c>
      <c r="F85" s="55">
        <f t="shared" si="5"/>
        <v>0</v>
      </c>
      <c r="G85" s="25"/>
      <c r="H85" s="12"/>
      <c r="I85" s="12"/>
      <c r="J85" s="12"/>
      <c r="K85" s="17"/>
      <c r="L85" s="17"/>
    </row>
    <row r="86" spans="1:12" ht="18.75" customHeight="1" x14ac:dyDescent="0.25">
      <c r="A86" s="39">
        <v>2</v>
      </c>
      <c r="B86" s="33" t="s">
        <v>136</v>
      </c>
      <c r="C86" s="33"/>
      <c r="D86" s="71"/>
      <c r="E86" s="62"/>
      <c r="F86" s="54"/>
      <c r="G86" s="112"/>
      <c r="H86" s="112"/>
      <c r="I86" s="112"/>
      <c r="J86" s="112"/>
      <c r="K86" s="112"/>
      <c r="L86" s="112"/>
    </row>
    <row r="87" spans="1:12" ht="80.25" customHeight="1" x14ac:dyDescent="0.25">
      <c r="A87" s="38" t="s">
        <v>63</v>
      </c>
      <c r="B87" s="24" t="str">
        <f>B82</f>
        <v>in steenstrips (niet van echte bakstenen te onderscheiden, keuze uit tenmiste de kleuren: zwart of antraciet,  lichtbruin, bruin, donkerbruin en lichtgrijs, grijs, donkergrijs meer kan onderscheidend zijn voor het gunningscriterium uitstraling), minimale aantoonbare levensduurs 40 jaar na oplevering</v>
      </c>
      <c r="C87" s="52" t="s">
        <v>105</v>
      </c>
      <c r="D87" s="73"/>
      <c r="E87" s="63">
        <f>E82</f>
        <v>250</v>
      </c>
      <c r="F87" s="55">
        <f>D87*E87</f>
        <v>0</v>
      </c>
      <c r="G87" s="25"/>
      <c r="H87" s="12"/>
      <c r="I87" s="12"/>
      <c r="J87" s="12"/>
      <c r="K87" s="17"/>
      <c r="L87" s="17"/>
    </row>
    <row r="88" spans="1:12" ht="37.5" customHeight="1" x14ac:dyDescent="0.25">
      <c r="A88" s="38" t="s">
        <v>65</v>
      </c>
      <c r="B88" s="24" t="str">
        <f t="shared" ref="B88" si="6">B83</f>
        <v>in ongeschilderderd FSC  hout dat vergrijst met een minimale aantoonbare levensduur van 20 jaar</v>
      </c>
      <c r="C88" s="52" t="s">
        <v>105</v>
      </c>
      <c r="D88" s="73"/>
      <c r="E88" s="63">
        <f>E83</f>
        <v>75</v>
      </c>
      <c r="F88" s="55">
        <f t="shared" ref="F88:F90" si="7">D88*E88</f>
        <v>0</v>
      </c>
      <c r="G88" s="25"/>
      <c r="H88" s="12"/>
      <c r="I88" s="12"/>
      <c r="J88" s="12"/>
      <c r="K88" s="17"/>
      <c r="L88" s="17"/>
    </row>
    <row r="89" spans="1:12" ht="59.25" customHeight="1" x14ac:dyDescent="0.25">
      <c r="A89" s="38" t="s">
        <v>67</v>
      </c>
      <c r="B89" s="24" t="str">
        <f>B84</f>
        <v>in stalen platen met een permanent uitstraling minimale, in minimaal 6 kleuren meer kan onderscheidend zijn voor het gunningscriterium uitstraling. Aantoonbare levensduurs van 30 jaar</v>
      </c>
      <c r="C89" s="52" t="s">
        <v>105</v>
      </c>
      <c r="D89" s="73"/>
      <c r="E89" s="63">
        <f>E84</f>
        <v>75</v>
      </c>
      <c r="F89" s="55">
        <f t="shared" si="7"/>
        <v>0</v>
      </c>
      <c r="G89" s="25"/>
      <c r="H89" s="12"/>
      <c r="I89" s="12"/>
      <c r="J89" s="12"/>
      <c r="K89" s="17"/>
      <c r="L89" s="17"/>
    </row>
    <row r="90" spans="1:12" ht="67.5" customHeight="1" x14ac:dyDescent="0.25">
      <c r="A90" s="38" t="s">
        <v>69</v>
      </c>
      <c r="B90" s="24" t="str">
        <f>B85</f>
        <v>in een aantoonbaar duurzaam en ondescheidend materiaal anders dan genoemd (bijvoorbeeld mycelium, hout is al genoemd en telt niet). Dit materiaal en de kleur(en) vermeldt u bij het het gunningscriterium duurzaamheid en uitstraling.</v>
      </c>
      <c r="C90" s="52" t="s">
        <v>105</v>
      </c>
      <c r="D90" s="73"/>
      <c r="E90" s="63">
        <f>E85</f>
        <v>100</v>
      </c>
      <c r="F90" s="55">
        <f t="shared" si="7"/>
        <v>0</v>
      </c>
      <c r="G90" s="25"/>
      <c r="H90" s="12"/>
      <c r="I90" s="12"/>
      <c r="J90" s="12"/>
      <c r="K90" s="17"/>
      <c r="L90" s="17"/>
    </row>
    <row r="91" spans="1:12" s="39" customFormat="1" ht="21" customHeight="1" x14ac:dyDescent="0.25">
      <c r="A91" s="39">
        <v>3</v>
      </c>
      <c r="B91" s="39" t="s">
        <v>137</v>
      </c>
      <c r="C91" s="114"/>
      <c r="D91" s="71"/>
      <c r="E91" s="63">
        <f>(E72+E73)/8*2</f>
        <v>75</v>
      </c>
      <c r="F91" s="54"/>
    </row>
    <row r="92" spans="1:12" ht="86.25" customHeight="1" x14ac:dyDescent="0.25">
      <c r="A92" s="38" t="s">
        <v>63</v>
      </c>
      <c r="B92" s="24" t="str">
        <f>B87</f>
        <v>in steenstrips (niet van echte bakstenen te onderscheiden, keuze uit tenmiste de kleuren: zwart of antraciet,  lichtbruin, bruin, donkerbruin en lichtgrijs, grijs, donkergrijs meer kan onderscheidend zijn voor het gunningscriterium uitstraling), minimale aantoonbare levensduurs 40 jaar na oplevering</v>
      </c>
      <c r="C92" s="52" t="s">
        <v>105</v>
      </c>
      <c r="D92" s="73"/>
      <c r="E92" s="63">
        <v>43</v>
      </c>
      <c r="F92" s="55">
        <f>D92*E92</f>
        <v>0</v>
      </c>
      <c r="G92" s="25"/>
      <c r="H92" s="12"/>
      <c r="I92" s="12"/>
      <c r="J92" s="12"/>
      <c r="K92" s="17"/>
      <c r="L92" s="17"/>
    </row>
    <row r="93" spans="1:12" ht="35.25" customHeight="1" x14ac:dyDescent="0.25">
      <c r="A93" s="38" t="s">
        <v>65</v>
      </c>
      <c r="B93" s="24" t="str">
        <f t="shared" ref="B93:B95" si="8">B88</f>
        <v>in ongeschilderderd FSC  hout dat vergrijst met een minimale aantoonbare levensduur van 20 jaar</v>
      </c>
      <c r="C93" s="52" t="s">
        <v>105</v>
      </c>
      <c r="D93" s="73"/>
      <c r="E93" s="63">
        <f>15%*E91</f>
        <v>11.25</v>
      </c>
      <c r="F93" s="55">
        <f t="shared" ref="F93:F95" si="9">D93*E93</f>
        <v>0</v>
      </c>
      <c r="G93" s="25"/>
      <c r="H93" s="12"/>
      <c r="I93" s="12"/>
      <c r="J93" s="12"/>
      <c r="K93" s="17"/>
      <c r="L93" s="17"/>
    </row>
    <row r="94" spans="1:12" ht="64.5" customHeight="1" x14ac:dyDescent="0.25">
      <c r="A94" s="38" t="s">
        <v>67</v>
      </c>
      <c r="B94" s="24" t="str">
        <f>B89</f>
        <v>in stalen platen met een permanent uitstraling minimale, in minimaal 6 kleuren meer kan onderscheidend zijn voor het gunningscriterium uitstraling. Aantoonbare levensduurs van 30 jaar</v>
      </c>
      <c r="C94" s="52" t="s">
        <v>105</v>
      </c>
      <c r="D94" s="73"/>
      <c r="E94" s="63">
        <f>E93</f>
        <v>11.25</v>
      </c>
      <c r="F94" s="55">
        <f t="shared" si="9"/>
        <v>0</v>
      </c>
      <c r="G94" s="25"/>
      <c r="H94" s="12"/>
      <c r="I94" s="12"/>
      <c r="J94" s="12"/>
      <c r="K94" s="17"/>
      <c r="L94" s="17"/>
    </row>
    <row r="95" spans="1:12" ht="86.25" customHeight="1" x14ac:dyDescent="0.25">
      <c r="A95" s="38" t="s">
        <v>69</v>
      </c>
      <c r="B95" s="24" t="str">
        <f t="shared" si="8"/>
        <v>in een aantoonbaar duurzaam en ondescheidend materiaal anders dan genoemd (bijvoorbeeld mycelium, hout is al genoemd en telt niet). Dit materiaal en de kleur(en) vermeldt u bij het het gunningscriterium duurzaamheid en uitstraling.</v>
      </c>
      <c r="C95" s="52" t="s">
        <v>105</v>
      </c>
      <c r="D95" s="73"/>
      <c r="E95" s="63">
        <f>20%*E91</f>
        <v>15</v>
      </c>
      <c r="F95" s="55">
        <f t="shared" si="9"/>
        <v>0</v>
      </c>
      <c r="G95" s="25"/>
      <c r="H95" s="12"/>
      <c r="I95" s="12"/>
      <c r="J95" s="12"/>
      <c r="K95" s="17"/>
      <c r="L95" s="17"/>
    </row>
    <row r="96" spans="1:12" ht="15" customHeight="1" x14ac:dyDescent="0.25">
      <c r="A96" s="41"/>
      <c r="B96" s="29" t="s">
        <v>95</v>
      </c>
      <c r="C96" s="114"/>
      <c r="D96" s="72"/>
      <c r="E96" s="63"/>
      <c r="F96" s="55"/>
      <c r="G96" s="26">
        <f>COUNTIF(G81:G95,"v")</f>
        <v>0</v>
      </c>
      <c r="H96" s="26">
        <f t="shared" ref="H96:K96" si="10">COUNTIF(H81:H95,"v")</f>
        <v>0</v>
      </c>
      <c r="I96" s="26">
        <f t="shared" si="10"/>
        <v>0</v>
      </c>
      <c r="J96" s="26">
        <f t="shared" si="10"/>
        <v>0</v>
      </c>
      <c r="K96" s="26">
        <f t="shared" si="10"/>
        <v>0</v>
      </c>
      <c r="L96" s="13"/>
    </row>
    <row r="97" spans="1:12" x14ac:dyDescent="0.25">
      <c r="A97" s="149" t="s">
        <v>138</v>
      </c>
      <c r="B97" s="150"/>
      <c r="C97" s="132" t="s">
        <v>15</v>
      </c>
      <c r="D97" s="131" t="s">
        <v>97</v>
      </c>
      <c r="E97" s="132" t="s">
        <v>98</v>
      </c>
      <c r="F97" s="131" t="s">
        <v>18</v>
      </c>
      <c r="G97" s="132"/>
      <c r="H97" s="131">
        <v>2</v>
      </c>
      <c r="I97" s="132"/>
      <c r="J97" s="134">
        <v>4</v>
      </c>
      <c r="K97" s="37"/>
      <c r="L97" s="37"/>
    </row>
    <row r="98" spans="1:12" ht="18.75" customHeight="1" x14ac:dyDescent="0.25">
      <c r="A98" s="39">
        <v>1</v>
      </c>
      <c r="B98" s="33" t="s">
        <v>139</v>
      </c>
      <c r="C98" s="33"/>
      <c r="D98" s="71"/>
      <c r="E98" s="64">
        <f>500/3</f>
        <v>166.66666666666666</v>
      </c>
      <c r="F98" s="54"/>
      <c r="G98" s="112"/>
      <c r="H98" s="112"/>
      <c r="I98" s="112"/>
      <c r="J98" s="112"/>
      <c r="K98" s="112"/>
      <c r="L98" s="112"/>
    </row>
    <row r="99" spans="1:12" ht="30" x14ac:dyDescent="0.25">
      <c r="A99" s="38" t="s">
        <v>63</v>
      </c>
      <c r="B99" s="24" t="s">
        <v>140</v>
      </c>
      <c r="C99" s="52" t="s">
        <v>105</v>
      </c>
      <c r="D99" s="73"/>
      <c r="E99" s="63">
        <v>20</v>
      </c>
      <c r="F99" s="55">
        <f t="shared" si="2"/>
        <v>0</v>
      </c>
      <c r="G99" s="12"/>
      <c r="H99" s="12"/>
      <c r="I99" s="12"/>
      <c r="J99" s="12"/>
      <c r="K99" s="17"/>
      <c r="L99" s="17"/>
    </row>
    <row r="100" spans="1:12" ht="30" x14ac:dyDescent="0.25">
      <c r="A100" s="38" t="s">
        <v>65</v>
      </c>
      <c r="B100" s="24" t="s">
        <v>141</v>
      </c>
      <c r="C100" s="52" t="s">
        <v>105</v>
      </c>
      <c r="D100" s="73"/>
      <c r="E100" s="63">
        <v>40</v>
      </c>
      <c r="F100" s="55">
        <f t="shared" si="2"/>
        <v>0</v>
      </c>
      <c r="G100" s="12"/>
      <c r="H100" s="12"/>
      <c r="I100" s="12"/>
      <c r="J100" s="12"/>
      <c r="K100" s="17"/>
      <c r="L100" s="17"/>
    </row>
    <row r="101" spans="1:12" ht="30" x14ac:dyDescent="0.25">
      <c r="A101" s="38" t="s">
        <v>67</v>
      </c>
      <c r="B101" s="24" t="s">
        <v>142</v>
      </c>
      <c r="C101" s="52" t="s">
        <v>105</v>
      </c>
      <c r="D101" s="73"/>
      <c r="E101" s="63">
        <v>107</v>
      </c>
      <c r="F101" s="55">
        <f t="shared" si="2"/>
        <v>0</v>
      </c>
      <c r="G101" s="12"/>
      <c r="H101" s="12"/>
      <c r="I101" s="12"/>
      <c r="J101" s="12"/>
      <c r="K101" s="17"/>
      <c r="L101" s="17"/>
    </row>
    <row r="102" spans="1:12" ht="30" x14ac:dyDescent="0.25">
      <c r="A102" s="38" t="s">
        <v>69</v>
      </c>
      <c r="B102" s="24" t="s">
        <v>143</v>
      </c>
      <c r="C102" s="52" t="s">
        <v>105</v>
      </c>
      <c r="D102" s="73"/>
      <c r="E102" s="63">
        <v>100</v>
      </c>
      <c r="F102" s="55">
        <f t="shared" ref="F102:F103" si="11">D102*E102</f>
        <v>0</v>
      </c>
      <c r="G102" s="12"/>
      <c r="H102" s="12"/>
      <c r="I102" s="12"/>
      <c r="J102" s="12"/>
      <c r="K102" s="17"/>
      <c r="L102" s="17"/>
    </row>
    <row r="103" spans="1:12" ht="30" x14ac:dyDescent="0.25">
      <c r="A103" s="38" t="s">
        <v>73</v>
      </c>
      <c r="B103" s="32" t="s">
        <v>144</v>
      </c>
      <c r="C103" s="52" t="s">
        <v>105</v>
      </c>
      <c r="D103" s="74"/>
      <c r="E103" s="65">
        <v>200</v>
      </c>
      <c r="F103" s="55">
        <f t="shared" si="11"/>
        <v>0</v>
      </c>
      <c r="G103" s="12"/>
      <c r="H103" s="12"/>
      <c r="I103" s="12"/>
      <c r="J103" s="12"/>
      <c r="K103" s="17"/>
      <c r="L103" s="17"/>
    </row>
    <row r="104" spans="1:12" x14ac:dyDescent="0.25">
      <c r="A104" s="41"/>
      <c r="B104" s="29" t="s">
        <v>145</v>
      </c>
      <c r="C104" s="115"/>
      <c r="D104" s="75"/>
      <c r="E104" s="65"/>
      <c r="F104" s="55"/>
      <c r="G104" s="13">
        <f>COUNTIF(G99:G103,"v")</f>
        <v>0</v>
      </c>
      <c r="H104" s="13">
        <f>COUNTIF(H99:H103,"v")</f>
        <v>0</v>
      </c>
      <c r="I104" s="13">
        <f>COUNTIF(I99:I103,"v")</f>
        <v>0</v>
      </c>
      <c r="J104" s="13">
        <f>COUNTIF(J99:J103,"v")</f>
        <v>0</v>
      </c>
      <c r="K104" s="13">
        <f>COUNTIF(K99:K103,"v")</f>
        <v>0</v>
      </c>
      <c r="L104" s="13"/>
    </row>
    <row r="105" spans="1:12" x14ac:dyDescent="0.25">
      <c r="A105" s="149" t="s">
        <v>146</v>
      </c>
      <c r="B105" s="150"/>
      <c r="C105" s="132" t="s">
        <v>15</v>
      </c>
      <c r="D105" s="131" t="s">
        <v>97</v>
      </c>
      <c r="E105" s="132" t="s">
        <v>98</v>
      </c>
      <c r="F105" s="131" t="s">
        <v>18</v>
      </c>
      <c r="G105" s="132"/>
      <c r="H105" s="131">
        <v>2</v>
      </c>
      <c r="I105" s="132"/>
      <c r="J105" s="134">
        <v>4</v>
      </c>
      <c r="K105" s="37"/>
      <c r="L105" s="37"/>
    </row>
    <row r="106" spans="1:12" ht="18.75" customHeight="1" x14ac:dyDescent="0.25">
      <c r="A106" s="39">
        <v>1</v>
      </c>
      <c r="B106" s="33" t="s">
        <v>147</v>
      </c>
      <c r="C106" s="33"/>
      <c r="D106" s="71"/>
      <c r="E106" s="62"/>
      <c r="F106" s="54"/>
      <c r="G106" s="112"/>
      <c r="H106" s="112"/>
      <c r="I106" s="112"/>
      <c r="J106" s="112"/>
      <c r="K106" s="112"/>
      <c r="L106" s="112"/>
    </row>
    <row r="107" spans="1:12" ht="165" x14ac:dyDescent="0.25">
      <c r="A107" s="38" t="s">
        <v>63</v>
      </c>
      <c r="B107" s="24" t="s">
        <v>148</v>
      </c>
      <c r="C107" s="52" t="s">
        <v>149</v>
      </c>
      <c r="D107" s="73"/>
      <c r="E107" s="63">
        <v>300</v>
      </c>
      <c r="F107" s="55">
        <f>D107*E107</f>
        <v>0</v>
      </c>
      <c r="G107" s="12"/>
      <c r="H107" s="12"/>
      <c r="I107" s="12"/>
      <c r="J107" s="12"/>
      <c r="K107" s="17"/>
      <c r="L107" s="17"/>
    </row>
    <row r="108" spans="1:12" ht="150" x14ac:dyDescent="0.25">
      <c r="A108" s="38" t="s">
        <v>65</v>
      </c>
      <c r="B108" s="24" t="s">
        <v>150</v>
      </c>
      <c r="C108" s="52" t="s">
        <v>151</v>
      </c>
      <c r="D108" s="73"/>
      <c r="E108" s="63">
        <v>250</v>
      </c>
      <c r="F108" s="55">
        <f>D108*E108</f>
        <v>0</v>
      </c>
      <c r="G108" s="12"/>
      <c r="H108" s="12"/>
      <c r="I108" s="12"/>
      <c r="J108" s="12"/>
      <c r="K108" s="17"/>
      <c r="L108" s="17"/>
    </row>
    <row r="109" spans="1:12" ht="150" x14ac:dyDescent="0.25">
      <c r="A109" s="38" t="s">
        <v>67</v>
      </c>
      <c r="B109" s="24" t="s">
        <v>152</v>
      </c>
      <c r="C109" s="52" t="s">
        <v>151</v>
      </c>
      <c r="D109" s="73"/>
      <c r="E109" s="63">
        <v>150</v>
      </c>
      <c r="F109" s="55">
        <f>D109*E109</f>
        <v>0</v>
      </c>
      <c r="G109" s="12"/>
      <c r="H109" s="12"/>
      <c r="I109" s="12"/>
      <c r="J109" s="12"/>
      <c r="K109" s="17"/>
      <c r="L109" s="17"/>
    </row>
    <row r="110" spans="1:12" ht="60" x14ac:dyDescent="0.25">
      <c r="A110" s="38">
        <v>2</v>
      </c>
      <c r="B110" s="32" t="s">
        <v>153</v>
      </c>
      <c r="C110" s="52" t="s">
        <v>151</v>
      </c>
      <c r="D110" s="74"/>
      <c r="E110" s="65">
        <v>150</v>
      </c>
      <c r="F110" s="55">
        <f>D110*E110</f>
        <v>0</v>
      </c>
      <c r="G110" s="12"/>
      <c r="H110" s="12"/>
      <c r="I110" s="12"/>
      <c r="J110" s="12"/>
      <c r="K110" s="17"/>
      <c r="L110" s="17"/>
    </row>
    <row r="111" spans="1:12" ht="45" x14ac:dyDescent="0.25">
      <c r="A111" s="41">
        <v>3</v>
      </c>
      <c r="B111" s="32" t="s">
        <v>154</v>
      </c>
      <c r="C111" s="52" t="s">
        <v>151</v>
      </c>
      <c r="D111" s="74"/>
      <c r="E111" s="65">
        <v>150</v>
      </c>
      <c r="F111" s="55">
        <f>D111*E111</f>
        <v>0</v>
      </c>
      <c r="G111" s="12"/>
      <c r="H111" s="12"/>
      <c r="I111" s="12"/>
      <c r="J111" s="12"/>
      <c r="K111" s="17"/>
      <c r="L111" s="17"/>
    </row>
    <row r="112" spans="1:12" x14ac:dyDescent="0.25">
      <c r="A112" s="41"/>
      <c r="B112" s="29" t="s">
        <v>155</v>
      </c>
      <c r="C112" s="115"/>
      <c r="D112" s="75"/>
      <c r="E112" s="65"/>
      <c r="F112" s="55"/>
      <c r="G112" s="13">
        <f>COUNTIF(G107:G111,"v")</f>
        <v>0</v>
      </c>
      <c r="H112" s="13">
        <f>COUNTIF(H107:H111,"v")</f>
        <v>0</v>
      </c>
      <c r="I112" s="13">
        <f>COUNTIF(I107:I111,"v")</f>
        <v>0</v>
      </c>
      <c r="J112" s="13">
        <f>COUNTIF(J107:J111,"v")</f>
        <v>0</v>
      </c>
      <c r="K112" s="13">
        <f>COUNTIF(K107:K111,"v")</f>
        <v>0</v>
      </c>
      <c r="L112" s="13"/>
    </row>
    <row r="113" spans="1:12" x14ac:dyDescent="0.25">
      <c r="A113" s="107"/>
      <c r="B113" s="108"/>
      <c r="C113" s="116"/>
      <c r="D113" s="103"/>
      <c r="E113" s="104"/>
      <c r="F113" s="105">
        <f>SUM(F1:F111)</f>
        <v>0</v>
      </c>
      <c r="G113" s="109"/>
      <c r="H113" s="109"/>
      <c r="I113" s="109"/>
      <c r="J113" s="109"/>
      <c r="K113" s="13"/>
      <c r="L113" s="13"/>
    </row>
    <row r="114" spans="1:12" x14ac:dyDescent="0.25">
      <c r="A114" s="42" t="s">
        <v>156</v>
      </c>
      <c r="B114" s="9" t="s">
        <v>157</v>
      </c>
      <c r="C114" s="8"/>
      <c r="D114" s="76"/>
      <c r="E114" s="66"/>
      <c r="F114" s="56"/>
      <c r="G114" s="6"/>
      <c r="H114" s="6"/>
      <c r="I114" s="6"/>
      <c r="J114" s="6"/>
      <c r="K114" s="18"/>
      <c r="L114" s="18"/>
    </row>
    <row r="115" spans="1:12" ht="168.75" customHeight="1" x14ac:dyDescent="0.25">
      <c r="A115" s="38" t="s">
        <v>158</v>
      </c>
      <c r="B115" s="30" t="s">
        <v>159</v>
      </c>
      <c r="C115" s="5"/>
      <c r="D115" s="77"/>
      <c r="E115" s="67"/>
      <c r="F115" s="57"/>
      <c r="G115" s="12"/>
      <c r="H115" s="12"/>
      <c r="I115" s="12"/>
      <c r="J115" s="12"/>
      <c r="K115" s="17"/>
      <c r="L115" s="17"/>
    </row>
    <row r="116" spans="1:12" ht="129" customHeight="1" x14ac:dyDescent="0.25">
      <c r="A116" s="38" t="s">
        <v>160</v>
      </c>
      <c r="B116" s="28" t="s">
        <v>161</v>
      </c>
      <c r="C116" s="5"/>
      <c r="D116" s="77"/>
      <c r="E116" s="67"/>
      <c r="F116" s="57"/>
      <c r="G116" s="12"/>
      <c r="H116" s="12"/>
      <c r="I116" s="12"/>
      <c r="J116" s="12"/>
      <c r="K116" s="17"/>
      <c r="L116" s="17"/>
    </row>
    <row r="117" spans="1:12" ht="60" x14ac:dyDescent="0.25">
      <c r="A117" s="33" t="s">
        <v>162</v>
      </c>
      <c r="B117" s="33" t="s">
        <v>163</v>
      </c>
      <c r="C117" s="33"/>
      <c r="D117" s="71"/>
      <c r="E117" s="62"/>
      <c r="F117" s="54"/>
      <c r="G117" s="12"/>
      <c r="H117" s="12"/>
      <c r="I117" s="12"/>
      <c r="J117" s="12"/>
      <c r="K117" s="17"/>
      <c r="L117" s="17"/>
    </row>
    <row r="118" spans="1:12" ht="51" customHeight="1" x14ac:dyDescent="0.25">
      <c r="A118" s="38" t="s">
        <v>63</v>
      </c>
      <c r="B118" s="31" t="s">
        <v>164</v>
      </c>
      <c r="C118" s="79" t="s">
        <v>149</v>
      </c>
      <c r="D118" s="73"/>
      <c r="E118" s="63">
        <f>E59</f>
        <v>150</v>
      </c>
      <c r="F118" s="55">
        <f>D118*E118</f>
        <v>0</v>
      </c>
      <c r="G118" s="12"/>
      <c r="H118" s="12"/>
      <c r="I118" s="12"/>
      <c r="J118" s="12"/>
      <c r="K118" s="17"/>
      <c r="L118" s="17"/>
    </row>
    <row r="119" spans="1:12" ht="49.5" customHeight="1" x14ac:dyDescent="0.25">
      <c r="A119" s="38" t="s">
        <v>65</v>
      </c>
      <c r="B119" s="31" t="s">
        <v>165</v>
      </c>
      <c r="C119" s="79" t="s">
        <v>149</v>
      </c>
      <c r="D119" s="73"/>
      <c r="E119" s="63">
        <v>150</v>
      </c>
      <c r="F119" s="55">
        <f t="shared" ref="F119:F122" si="12">D119*E119</f>
        <v>0</v>
      </c>
      <c r="G119" s="12"/>
      <c r="H119" s="12"/>
      <c r="I119" s="12"/>
      <c r="J119" s="12"/>
      <c r="K119" s="17"/>
      <c r="L119" s="17"/>
    </row>
    <row r="120" spans="1:12" ht="18.75" customHeight="1" x14ac:dyDescent="0.25">
      <c r="A120" s="38" t="s">
        <v>67</v>
      </c>
      <c r="B120" s="24" t="s">
        <v>166</v>
      </c>
      <c r="C120" s="79" t="s">
        <v>149</v>
      </c>
      <c r="D120" s="73"/>
      <c r="E120" s="61">
        <f>E62</f>
        <v>400</v>
      </c>
      <c r="F120" s="55">
        <f t="shared" si="12"/>
        <v>0</v>
      </c>
      <c r="G120" s="12"/>
      <c r="H120" s="12"/>
      <c r="I120" s="12"/>
      <c r="J120" s="12"/>
      <c r="K120" s="17"/>
      <c r="L120" s="17"/>
    </row>
    <row r="121" spans="1:12" ht="18.75" customHeight="1" x14ac:dyDescent="0.25">
      <c r="A121" s="38" t="s">
        <v>69</v>
      </c>
      <c r="B121" s="24" t="s">
        <v>167</v>
      </c>
      <c r="C121" s="79" t="s">
        <v>149</v>
      </c>
      <c r="D121" s="73"/>
      <c r="E121" s="61">
        <v>100</v>
      </c>
      <c r="F121" s="55">
        <f t="shared" si="12"/>
        <v>0</v>
      </c>
      <c r="G121" s="12"/>
      <c r="H121" s="12"/>
      <c r="I121" s="12"/>
      <c r="J121" s="12"/>
      <c r="K121" s="17"/>
      <c r="L121" s="17"/>
    </row>
    <row r="122" spans="1:12" ht="25.5" customHeight="1" x14ac:dyDescent="0.25">
      <c r="A122" s="38" t="s">
        <v>71</v>
      </c>
      <c r="B122" s="24" t="s">
        <v>168</v>
      </c>
      <c r="C122" s="79" t="s">
        <v>149</v>
      </c>
      <c r="D122" s="73"/>
      <c r="E122" s="61">
        <f>E69+E70</f>
        <v>90</v>
      </c>
      <c r="F122" s="55">
        <f t="shared" si="12"/>
        <v>0</v>
      </c>
      <c r="G122" s="12"/>
      <c r="H122" s="12"/>
      <c r="I122" s="12"/>
      <c r="J122" s="12"/>
      <c r="K122" s="17"/>
      <c r="L122" s="17"/>
    </row>
    <row r="123" spans="1:12" ht="17.25" customHeight="1" x14ac:dyDescent="0.25">
      <c r="A123" s="41"/>
      <c r="B123" s="29" t="s">
        <v>169</v>
      </c>
      <c r="C123" s="115"/>
      <c r="D123" s="75"/>
      <c r="E123" s="65"/>
      <c r="F123" s="58"/>
      <c r="G123" s="14">
        <f>COUNTIF(G115:G122,"v")</f>
        <v>0</v>
      </c>
      <c r="H123" s="14">
        <f>COUNTIF(H115:H122,"v")</f>
        <v>0</v>
      </c>
      <c r="I123" s="14">
        <f>COUNTIF(I115:I122,"v")</f>
        <v>0</v>
      </c>
      <c r="J123" s="14">
        <f>COUNTIF(J115:J122,"v")</f>
        <v>0</v>
      </c>
      <c r="K123" s="14">
        <f>COUNTIF(K115:K122,"v")</f>
        <v>0</v>
      </c>
      <c r="L123" s="14"/>
    </row>
    <row r="124" spans="1:12" ht="17.25" customHeight="1" x14ac:dyDescent="0.25">
      <c r="A124" s="41"/>
      <c r="B124" s="29"/>
      <c r="C124" s="116"/>
      <c r="D124" s="75"/>
      <c r="E124" s="104"/>
      <c r="F124" s="103">
        <f>SUM(F118:F123)</f>
        <v>0</v>
      </c>
      <c r="G124" s="106"/>
      <c r="H124" s="106"/>
      <c r="I124" s="106"/>
      <c r="J124" s="106"/>
      <c r="K124" s="14"/>
      <c r="L124" s="14"/>
    </row>
    <row r="125" spans="1:12" ht="69.75" customHeight="1" x14ac:dyDescent="0.25">
      <c r="A125" s="43" t="s">
        <v>170</v>
      </c>
      <c r="B125" s="27" t="s">
        <v>171</v>
      </c>
      <c r="C125" s="8"/>
      <c r="D125" s="76"/>
      <c r="E125" s="66"/>
      <c r="F125" s="56"/>
      <c r="G125" s="6"/>
      <c r="H125" s="6"/>
      <c r="I125" s="6"/>
      <c r="J125" s="6"/>
      <c r="K125" s="18"/>
      <c r="L125" s="18"/>
    </row>
    <row r="126" spans="1:12" ht="78" customHeight="1" x14ac:dyDescent="0.25">
      <c r="A126" s="33"/>
      <c r="B126" s="48" t="s">
        <v>172</v>
      </c>
      <c r="C126" s="33"/>
      <c r="D126" s="71"/>
      <c r="E126" s="62"/>
      <c r="F126" s="54"/>
      <c r="G126" s="12"/>
      <c r="H126" s="12"/>
      <c r="I126" s="12"/>
      <c r="J126" s="12"/>
      <c r="K126" s="12"/>
      <c r="L126" s="17"/>
    </row>
    <row r="127" spans="1:12" ht="67.5" customHeight="1" x14ac:dyDescent="0.25">
      <c r="A127" s="44">
        <v>1</v>
      </c>
      <c r="B127" s="24" t="s">
        <v>173</v>
      </c>
      <c r="C127" s="118"/>
      <c r="D127" s="74"/>
      <c r="E127" s="62"/>
      <c r="F127" s="54"/>
      <c r="G127" s="12"/>
      <c r="H127" s="12"/>
      <c r="I127" s="12"/>
      <c r="J127" s="12"/>
      <c r="K127" s="12"/>
      <c r="L127" s="17"/>
    </row>
    <row r="128" spans="1:12" ht="28.5" customHeight="1" x14ac:dyDescent="0.25">
      <c r="A128" s="38">
        <v>2</v>
      </c>
      <c r="B128" s="24" t="str">
        <f>B120</f>
        <v>Per extra standaard slaapkamer (ook bij woning met trap en plat dak)</v>
      </c>
      <c r="C128" s="7"/>
      <c r="D128" s="73"/>
      <c r="E128" s="61"/>
      <c r="F128" s="53"/>
      <c r="G128" s="12"/>
      <c r="H128" s="12"/>
      <c r="I128" s="12"/>
      <c r="J128" s="12"/>
      <c r="K128" s="12"/>
      <c r="L128" s="17"/>
    </row>
    <row r="129" spans="1:12" ht="22.5" customHeight="1" x14ac:dyDescent="0.25">
      <c r="A129" s="38">
        <v>3</v>
      </c>
      <c r="B129" s="24" t="str">
        <f>B121</f>
        <v>Per extra slaapkamer onder schuindak</v>
      </c>
      <c r="C129" s="7"/>
      <c r="D129" s="73"/>
      <c r="E129" s="61"/>
      <c r="F129" s="53"/>
      <c r="G129" s="12"/>
      <c r="H129" s="12"/>
      <c r="I129" s="12"/>
      <c r="J129" s="12"/>
      <c r="K129" s="12"/>
      <c r="L129" s="17"/>
    </row>
    <row r="130" spans="1:12" ht="22.5" customHeight="1" x14ac:dyDescent="0.25">
      <c r="A130" s="38">
        <v>4</v>
      </c>
      <c r="B130" s="24" t="str">
        <f>B122</f>
        <v>Berging per oppervlakte gelijk aan Basiswoning compact</v>
      </c>
      <c r="C130" s="7"/>
      <c r="D130" s="73"/>
      <c r="E130" s="61"/>
      <c r="F130" s="53"/>
      <c r="G130" s="12"/>
      <c r="H130" s="12"/>
      <c r="I130" s="12"/>
      <c r="J130" s="12"/>
      <c r="K130" s="12"/>
      <c r="L130" s="17"/>
    </row>
    <row r="131" spans="1:12" ht="15" customHeight="1" x14ac:dyDescent="0.25">
      <c r="A131" s="119"/>
      <c r="B131" s="120" t="s">
        <v>174</v>
      </c>
      <c r="C131" s="115"/>
      <c r="D131" s="75"/>
      <c r="E131" s="65"/>
      <c r="F131" s="58"/>
      <c r="G131" s="14">
        <f>COUNTIF(G126:G130,"v")</f>
        <v>0</v>
      </c>
      <c r="H131" s="14">
        <f>COUNTIF(H126:H126,"v")</f>
        <v>0</v>
      </c>
      <c r="I131" s="14">
        <f>COUNTIF(I126:I126,"v")</f>
        <v>0</v>
      </c>
      <c r="J131" s="15">
        <f>COUNTIF(J126:J126,"v")</f>
        <v>0</v>
      </c>
      <c r="K131" s="14">
        <f>COUNTIF(K126:K126,"v")</f>
        <v>0</v>
      </c>
      <c r="L131" s="14"/>
    </row>
    <row r="132" spans="1:12" ht="15" customHeight="1" x14ac:dyDescent="0.25">
      <c r="A132" s="80"/>
      <c r="B132" s="121"/>
      <c r="C132" s="116"/>
      <c r="D132" s="103"/>
      <c r="E132" s="104"/>
      <c r="F132" s="105">
        <f>SUM(F127:F130)</f>
        <v>0</v>
      </c>
      <c r="G132" s="106"/>
      <c r="H132" s="106"/>
      <c r="I132" s="106"/>
      <c r="J132" s="106"/>
      <c r="K132" s="106"/>
      <c r="L132" s="106"/>
    </row>
    <row r="133" spans="1:12" ht="15" customHeight="1" x14ac:dyDescent="0.25">
      <c r="A133" s="80"/>
      <c r="B133" s="121"/>
      <c r="C133" s="116"/>
      <c r="D133" s="103"/>
      <c r="E133" s="104"/>
      <c r="F133" s="105">
        <f>F113+F124+F132</f>
        <v>0</v>
      </c>
      <c r="G133" s="106"/>
      <c r="H133" s="106"/>
      <c r="I133" s="106"/>
      <c r="J133" s="106"/>
      <c r="K133" s="106"/>
      <c r="L133" s="106"/>
    </row>
    <row r="134" spans="1:12" ht="15.75" customHeight="1" x14ac:dyDescent="0.25">
      <c r="A134" s="80"/>
      <c r="B134" s="10" t="s">
        <v>175</v>
      </c>
      <c r="C134" s="122"/>
      <c r="F134" s="59"/>
      <c r="G134" s="110"/>
      <c r="H134" s="110"/>
      <c r="I134" s="110"/>
      <c r="J134" s="110"/>
      <c r="K134" s="110"/>
      <c r="L134" s="110"/>
    </row>
    <row r="135" spans="1:12" ht="38.25" customHeight="1" x14ac:dyDescent="0.25">
      <c r="A135" s="80">
        <v>1</v>
      </c>
      <c r="B135" s="152" t="s">
        <v>176</v>
      </c>
      <c r="C135" s="152"/>
      <c r="D135" s="152"/>
      <c r="E135" s="152"/>
      <c r="F135" s="152"/>
      <c r="G135" s="110"/>
      <c r="H135" s="110"/>
      <c r="I135" s="110"/>
      <c r="J135" s="110"/>
      <c r="K135" s="110"/>
      <c r="L135" s="110"/>
    </row>
    <row r="136" spans="1:12" ht="69.95" customHeight="1" x14ac:dyDescent="0.25">
      <c r="A136" s="113"/>
      <c r="B136" s="110"/>
      <c r="C136" s="110"/>
      <c r="G136" s="110"/>
      <c r="H136" s="110"/>
      <c r="I136" s="110"/>
      <c r="J136" s="110"/>
      <c r="K136" s="110"/>
      <c r="L136" s="110"/>
    </row>
    <row r="137" spans="1:12" ht="69.95" customHeight="1" x14ac:dyDescent="0.25">
      <c r="A137" s="113"/>
      <c r="B137" s="110"/>
      <c r="C137" s="110"/>
      <c r="G137" s="110"/>
      <c r="H137" s="110"/>
      <c r="I137" s="110"/>
      <c r="J137" s="110"/>
      <c r="K137" s="110"/>
      <c r="L137" s="110"/>
    </row>
    <row r="138" spans="1:12" ht="153.94999999999999" customHeight="1" x14ac:dyDescent="0.25">
      <c r="A138" s="113"/>
      <c r="B138" s="110"/>
      <c r="C138" s="110"/>
      <c r="G138" s="110"/>
      <c r="H138" s="110"/>
      <c r="I138" s="110"/>
      <c r="J138" s="110"/>
      <c r="K138" s="110"/>
      <c r="L138" s="110"/>
    </row>
    <row r="139" spans="1:12" ht="138.6" customHeight="1" x14ac:dyDescent="0.25">
      <c r="A139" s="113"/>
      <c r="B139" s="110"/>
      <c r="C139" s="110"/>
      <c r="G139" s="110"/>
      <c r="H139" s="110"/>
      <c r="I139" s="110"/>
      <c r="J139" s="110"/>
      <c r="K139" s="110"/>
      <c r="L139" s="110"/>
    </row>
    <row r="140" spans="1:12" ht="93.75" customHeight="1" x14ac:dyDescent="0.25">
      <c r="A140" s="113"/>
      <c r="B140" s="110"/>
      <c r="C140" s="110"/>
      <c r="G140" s="110"/>
      <c r="H140" s="110"/>
      <c r="I140" s="110"/>
      <c r="J140" s="110"/>
      <c r="K140" s="110"/>
      <c r="L140" s="110"/>
    </row>
    <row r="141" spans="1:12" ht="90" customHeight="1" x14ac:dyDescent="0.25">
      <c r="A141" s="113"/>
      <c r="B141" s="110"/>
      <c r="C141" s="110"/>
      <c r="G141" s="110"/>
      <c r="H141" s="110"/>
      <c r="I141" s="110"/>
      <c r="J141" s="110"/>
      <c r="K141" s="110"/>
      <c r="L141" s="110"/>
    </row>
    <row r="142" spans="1:12" ht="58.5" customHeight="1" x14ac:dyDescent="0.25">
      <c r="A142" s="113"/>
      <c r="B142" s="110"/>
      <c r="C142" s="110"/>
      <c r="G142" s="110"/>
      <c r="H142" s="110"/>
      <c r="I142" s="110"/>
      <c r="J142" s="110"/>
      <c r="K142" s="110"/>
      <c r="L142" s="110"/>
    </row>
    <row r="143" spans="1:12" ht="58.5" customHeight="1" x14ac:dyDescent="0.25">
      <c r="A143" s="113"/>
      <c r="B143" s="110"/>
      <c r="C143" s="110"/>
      <c r="G143" s="110"/>
      <c r="H143" s="110"/>
      <c r="I143" s="110"/>
      <c r="J143" s="110"/>
      <c r="K143" s="110"/>
      <c r="L143" s="110"/>
    </row>
    <row r="144" spans="1:12" ht="34.5" customHeight="1" x14ac:dyDescent="0.25">
      <c r="A144" s="113"/>
      <c r="B144" s="110"/>
      <c r="C144" s="110"/>
      <c r="G144" s="110"/>
      <c r="H144" s="110"/>
      <c r="I144" s="110"/>
      <c r="J144" s="110"/>
      <c r="K144" s="110"/>
      <c r="L144" s="110"/>
    </row>
    <row r="145" ht="15" customHeight="1" x14ac:dyDescent="0.25"/>
    <row r="146" ht="93.75" customHeight="1" x14ac:dyDescent="0.25"/>
    <row r="147" ht="107.25" customHeight="1" x14ac:dyDescent="0.25"/>
    <row r="148" ht="58.5" customHeight="1" x14ac:dyDescent="0.25"/>
    <row r="149" ht="58.5" customHeight="1" x14ac:dyDescent="0.25"/>
    <row r="150" ht="34.5" customHeight="1" x14ac:dyDescent="0.25"/>
    <row r="153" ht="30" hidden="1" customHeight="1" x14ac:dyDescent="0.25"/>
    <row r="154" ht="15" hidden="1" customHeight="1" x14ac:dyDescent="0.25"/>
    <row r="155" ht="15" hidden="1" customHeight="1" x14ac:dyDescent="0.25"/>
    <row r="156" ht="15" hidden="1" customHeight="1" x14ac:dyDescent="0.25"/>
    <row r="157" ht="15" hidden="1" customHeight="1" x14ac:dyDescent="0.25"/>
  </sheetData>
  <mergeCells count="29">
    <mergeCell ref="B135:F135"/>
    <mergeCell ref="C56:D56"/>
    <mergeCell ref="E56:F56"/>
    <mergeCell ref="C80:D80"/>
    <mergeCell ref="E80:F80"/>
    <mergeCell ref="A105:B105"/>
    <mergeCell ref="C105:D105"/>
    <mergeCell ref="E105:F105"/>
    <mergeCell ref="A1:A2"/>
    <mergeCell ref="C1:F2"/>
    <mergeCell ref="C3:F3"/>
    <mergeCell ref="A4:B4"/>
    <mergeCell ref="A97:B97"/>
    <mergeCell ref="C97:D97"/>
    <mergeCell ref="E97:F97"/>
    <mergeCell ref="A80:B80"/>
    <mergeCell ref="A56:B56"/>
    <mergeCell ref="G1:L1"/>
    <mergeCell ref="G2:K2"/>
    <mergeCell ref="G56:H56"/>
    <mergeCell ref="I56:J56"/>
    <mergeCell ref="K56:L56"/>
    <mergeCell ref="G80:H80"/>
    <mergeCell ref="I80:J80"/>
    <mergeCell ref="K80:L80"/>
    <mergeCell ref="G105:H105"/>
    <mergeCell ref="I105:J105"/>
    <mergeCell ref="G97:H97"/>
    <mergeCell ref="I97:J97"/>
  </mergeCells>
  <phoneticPr fontId="28" type="noConversion"/>
  <conditionalFormatting sqref="D127">
    <cfRule type="cellIs" dxfId="5" priority="5" operator="greaterThan">
      <formula>#REF!</formula>
    </cfRule>
  </conditionalFormatting>
  <conditionalFormatting sqref="D118:D122">
    <cfRule type="cellIs" dxfId="4" priority="2" operator="greaterThan">
      <formula>#REF!</formula>
    </cfRule>
  </conditionalFormatting>
  <conditionalFormatting sqref="D128:D130">
    <cfRule type="cellIs" dxfId="3" priority="1" operator="greaterThan">
      <formula>#REF!</formula>
    </cfRule>
  </conditionalFormatting>
  <dataValidations count="5">
    <dataValidation type="list" allowBlank="1" showInputMessage="1" showErrorMessage="1" error="Hier kunt u alleen een v invullen." promptTitle="Neutraal" prompt="Voer hier een v in als je het neutraal vindt." sqref="I57:I78 I5:I54 I81:I95 I99:I103 I107:I111 I115:I122" xr:uid="{8740831D-8D73-45AC-8836-0C3789B83F06}">
      <formula1>"v,"</formula1>
    </dataValidation>
    <dataValidation type="list" allowBlank="1" showInputMessage="1" showErrorMessage="1" error="Hier kunt u alleen een v invullen." promptTitle="Zeer realistisch" prompt="Voer hier een v in als je het Zeer realistisch vindt." sqref="K57:L78 K34:L54 K5:K54 L6:L54 K81:L95 K99:L103 K107:L111 K115:K122" xr:uid="{FAFFA21A-1AD9-4086-B75F-1666B0A01036}">
      <formula1>"v,"</formula1>
    </dataValidation>
    <dataValidation type="list" allowBlank="1" showInputMessage="1" showErrorMessage="1" error="Hier kunt u alleen een v invullen." promptTitle="Realistisch" prompt="Voer hier een v in als je het realistisch vindt." sqref="J57:J78 J5:J54 J81:J95 J99:J103 J107:J111 J115:J122" xr:uid="{CCED09B5-CA23-4AF7-902C-6DF59C9EB5BF}">
      <formula1>"v,"</formula1>
    </dataValidation>
    <dataValidation type="list" allowBlank="1" showInputMessage="1" showErrorMessage="1" error="Hier kunt u alleen een v invullen." promptTitle="Onrealistisch" prompt="Voer hier een v in als je het onrealistisch vindt." sqref="H57:H78 H5:H54 H81:H95 H99:H103 H107:H111 H115:H122" xr:uid="{777747C4-12CF-44E4-8895-C37B9D341BC1}">
      <formula1>"v,"</formula1>
    </dataValidation>
    <dataValidation type="list" allowBlank="1" showInputMessage="1" showErrorMessage="1" error="Hier kunt u alleen een v invullen." promptTitle="Zeer onrealistisch" prompt="Voer hier een v in als je het zeer onrealistisch vindt." sqref="G57:G78 G5:G54 G81:G95 G126:K130 G99:G103 G107:G111 G115:G122" xr:uid="{563A46C5-9BF4-45A1-B36E-F03F48354357}">
      <formula1>"v,"</formula1>
    </dataValidation>
  </dataValidations>
  <pageMargins left="0.70866141732283472" right="0.70866141732283472" top="0.74803149606299213" bottom="0.74803149606299213" header="0.31496062992125984" footer="0.31496062992125984"/>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929BD-4A01-46A8-AB25-5F938F76A4F7}">
  <dimension ref="A1:M157"/>
  <sheetViews>
    <sheetView topLeftCell="A4" workbookViewId="0">
      <selection activeCell="B61" sqref="B61"/>
    </sheetView>
  </sheetViews>
  <sheetFormatPr defaultColWidth="9.140625" defaultRowHeight="15" x14ac:dyDescent="0.25"/>
  <cols>
    <col min="1" max="1" width="6.85546875" style="22" customWidth="1"/>
    <col min="2" max="2" width="59.42578125" style="1" customWidth="1"/>
    <col min="3" max="3" width="5" style="1" customWidth="1"/>
    <col min="4" max="4" width="8.7109375" style="78" customWidth="1"/>
    <col min="5" max="5" width="4.5703125" style="68" customWidth="1"/>
    <col min="6" max="6" width="6.28515625" style="60" customWidth="1"/>
    <col min="7" max="7" width="3.140625" style="1" customWidth="1"/>
    <col min="8" max="8" width="3" style="1" customWidth="1"/>
    <col min="9" max="9" width="2.7109375" style="1" customWidth="1"/>
    <col min="10" max="10" width="2.85546875" style="1" customWidth="1"/>
    <col min="11" max="11" width="2.7109375" style="1" customWidth="1"/>
    <col min="12" max="12" width="65.85546875" style="1" customWidth="1"/>
    <col min="13" max="13" width="53.5703125" style="22" hidden="1" customWidth="1"/>
    <col min="14" max="16384" width="9.140625" style="1"/>
  </cols>
  <sheetData>
    <row r="1" spans="1:13" ht="15" hidden="1" customHeight="1" x14ac:dyDescent="0.25">
      <c r="A1" s="141" t="s">
        <v>0</v>
      </c>
      <c r="B1" s="110"/>
      <c r="C1" s="143"/>
      <c r="D1" s="143"/>
      <c r="E1" s="143"/>
      <c r="F1" s="143"/>
      <c r="G1" s="135" t="s">
        <v>1</v>
      </c>
      <c r="H1" s="136"/>
      <c r="I1" s="136"/>
      <c r="J1" s="136"/>
      <c r="K1" s="136"/>
      <c r="L1" s="136"/>
      <c r="M1" s="136"/>
    </row>
    <row r="2" spans="1:13" ht="84.75" hidden="1" customHeight="1" x14ac:dyDescent="0.35">
      <c r="A2" s="142"/>
      <c r="B2" s="11" t="s">
        <v>2</v>
      </c>
      <c r="C2" s="143"/>
      <c r="D2" s="143"/>
      <c r="E2" s="143"/>
      <c r="F2" s="143"/>
      <c r="G2" s="137" t="s">
        <v>3</v>
      </c>
      <c r="H2" s="138"/>
      <c r="I2" s="138"/>
      <c r="J2" s="138"/>
      <c r="K2" s="138"/>
      <c r="L2" s="34"/>
      <c r="M2" s="23" t="s">
        <v>4</v>
      </c>
    </row>
    <row r="3" spans="1:13" ht="96" hidden="1" x14ac:dyDescent="0.25">
      <c r="A3" s="40" t="s">
        <v>5</v>
      </c>
      <c r="B3" s="2" t="s">
        <v>6</v>
      </c>
      <c r="C3" s="144" t="s">
        <v>7</v>
      </c>
      <c r="D3" s="145"/>
      <c r="E3" s="145"/>
      <c r="F3" s="146"/>
      <c r="G3" s="3" t="s">
        <v>8</v>
      </c>
      <c r="H3" s="4" t="s">
        <v>9</v>
      </c>
      <c r="I3" s="4" t="s">
        <v>10</v>
      </c>
      <c r="J3" s="4" t="s">
        <v>11</v>
      </c>
      <c r="K3" s="16" t="s">
        <v>12</v>
      </c>
      <c r="L3" s="36"/>
      <c r="M3" s="139" t="s">
        <v>13</v>
      </c>
    </row>
    <row r="4" spans="1:13" ht="44.25" customHeight="1" x14ac:dyDescent="0.25">
      <c r="A4" s="147" t="s">
        <v>14</v>
      </c>
      <c r="B4" s="148"/>
      <c r="C4" s="49" t="s">
        <v>15</v>
      </c>
      <c r="D4" s="69" t="s">
        <v>16</v>
      </c>
      <c r="E4" s="50" t="s">
        <v>17</v>
      </c>
      <c r="F4" s="50" t="s">
        <v>18</v>
      </c>
      <c r="G4" s="47">
        <v>1</v>
      </c>
      <c r="H4" s="47">
        <v>2</v>
      </c>
      <c r="I4" s="47">
        <v>3</v>
      </c>
      <c r="J4" s="47">
        <v>4</v>
      </c>
      <c r="K4" s="47">
        <v>5</v>
      </c>
      <c r="L4" s="35" t="s">
        <v>19</v>
      </c>
      <c r="M4" s="140"/>
    </row>
    <row r="5" spans="1:13" ht="96" hidden="1" customHeight="1" x14ac:dyDescent="0.25">
      <c r="A5" s="38">
        <v>1</v>
      </c>
      <c r="B5" s="24" t="s">
        <v>20</v>
      </c>
      <c r="C5" s="111"/>
      <c r="D5" s="70"/>
      <c r="E5" s="61"/>
      <c r="F5" s="53"/>
      <c r="G5" s="25"/>
      <c r="H5" s="12"/>
      <c r="I5" s="12"/>
      <c r="J5" s="12"/>
      <c r="K5" s="17"/>
      <c r="L5" s="17"/>
      <c r="M5" s="19" t="s">
        <v>21</v>
      </c>
    </row>
    <row r="6" spans="1:13" ht="50.25" hidden="1" customHeight="1" x14ac:dyDescent="0.25">
      <c r="A6" s="38">
        <v>2</v>
      </c>
      <c r="B6" s="24" t="s">
        <v>22</v>
      </c>
      <c r="C6" s="111"/>
      <c r="D6" s="70"/>
      <c r="E6" s="61"/>
      <c r="F6" s="53"/>
      <c r="G6" s="25"/>
      <c r="H6" s="12"/>
      <c r="I6" s="12"/>
      <c r="J6" s="12"/>
      <c r="K6" s="17"/>
      <c r="L6" s="17"/>
      <c r="M6" s="19" t="s">
        <v>23</v>
      </c>
    </row>
    <row r="7" spans="1:13" ht="21.75" hidden="1" customHeight="1" x14ac:dyDescent="0.25">
      <c r="A7" s="38">
        <v>3</v>
      </c>
      <c r="B7" s="28" t="s">
        <v>24</v>
      </c>
      <c r="C7" s="111"/>
      <c r="D7" s="70"/>
      <c r="E7" s="61"/>
      <c r="F7" s="53"/>
      <c r="G7" s="25"/>
      <c r="H7" s="12"/>
      <c r="I7" s="12"/>
      <c r="J7" s="12"/>
      <c r="K7" s="17"/>
      <c r="L7" s="17"/>
      <c r="M7" s="19"/>
    </row>
    <row r="8" spans="1:13" ht="36.75" hidden="1" customHeight="1" x14ac:dyDescent="0.25">
      <c r="A8" s="38">
        <v>5</v>
      </c>
      <c r="B8" s="28" t="s">
        <v>25</v>
      </c>
      <c r="C8" s="111"/>
      <c r="D8" s="70"/>
      <c r="E8" s="61"/>
      <c r="F8" s="53"/>
      <c r="G8" s="25"/>
      <c r="H8" s="12"/>
      <c r="I8" s="12"/>
      <c r="J8" s="12"/>
      <c r="K8" s="17"/>
      <c r="L8" s="17"/>
      <c r="M8" s="19" t="s">
        <v>26</v>
      </c>
    </row>
    <row r="9" spans="1:13" ht="66.75" hidden="1" customHeight="1" x14ac:dyDescent="0.25">
      <c r="A9" s="38">
        <v>6</v>
      </c>
      <c r="B9" s="28" t="s">
        <v>27</v>
      </c>
      <c r="C9" s="111"/>
      <c r="D9" s="70"/>
      <c r="E9" s="61"/>
      <c r="F9" s="53"/>
      <c r="G9" s="25"/>
      <c r="H9" s="12"/>
      <c r="I9" s="12"/>
      <c r="J9" s="12"/>
      <c r="K9" s="17"/>
      <c r="L9" s="17"/>
      <c r="M9" s="19" t="s">
        <v>28</v>
      </c>
    </row>
    <row r="10" spans="1:13" ht="30.75" hidden="1" customHeight="1" x14ac:dyDescent="0.25">
      <c r="A10" s="38">
        <v>7</v>
      </c>
      <c r="B10" s="28" t="s">
        <v>29</v>
      </c>
      <c r="C10" s="111"/>
      <c r="D10" s="70"/>
      <c r="E10" s="61"/>
      <c r="F10" s="53"/>
      <c r="G10" s="25"/>
      <c r="H10" s="12"/>
      <c r="I10" s="12"/>
      <c r="J10" s="12"/>
      <c r="K10" s="17"/>
      <c r="L10" s="17"/>
      <c r="M10" s="19"/>
    </row>
    <row r="11" spans="1:13" ht="21.75" hidden="1" customHeight="1" x14ac:dyDescent="0.25">
      <c r="A11" s="38">
        <v>8</v>
      </c>
      <c r="B11" s="28" t="s">
        <v>30</v>
      </c>
      <c r="C11" s="111"/>
      <c r="D11" s="70"/>
      <c r="E11" s="61"/>
      <c r="F11" s="53"/>
      <c r="G11" s="25"/>
      <c r="H11" s="12"/>
      <c r="I11" s="12"/>
      <c r="J11" s="12"/>
      <c r="K11" s="17"/>
      <c r="L11" s="17"/>
      <c r="M11" s="19" t="s">
        <v>31</v>
      </c>
    </row>
    <row r="12" spans="1:13" ht="51.75" hidden="1" customHeight="1" x14ac:dyDescent="0.25">
      <c r="A12" s="38">
        <v>9</v>
      </c>
      <c r="B12" s="28" t="s">
        <v>32</v>
      </c>
      <c r="C12" s="111"/>
      <c r="D12" s="70"/>
      <c r="E12" s="61"/>
      <c r="F12" s="53"/>
      <c r="G12" s="25"/>
      <c r="H12" s="12"/>
      <c r="I12" s="12"/>
      <c r="J12" s="12"/>
      <c r="K12" s="17"/>
      <c r="L12" s="17"/>
      <c r="M12" s="19" t="s">
        <v>33</v>
      </c>
    </row>
    <row r="13" spans="1:13" ht="32.25" hidden="1" customHeight="1" x14ac:dyDescent="0.25">
      <c r="A13" s="38">
        <v>10</v>
      </c>
      <c r="B13" s="28" t="s">
        <v>34</v>
      </c>
      <c r="C13" s="111"/>
      <c r="D13" s="70"/>
      <c r="E13" s="61"/>
      <c r="F13" s="53"/>
      <c r="G13" s="25"/>
      <c r="H13" s="12"/>
      <c r="I13" s="12"/>
      <c r="J13" s="12"/>
      <c r="K13" s="17"/>
      <c r="L13" s="17"/>
      <c r="M13" s="19" t="s">
        <v>35</v>
      </c>
    </row>
    <row r="14" spans="1:13" ht="30.75" hidden="1" customHeight="1" x14ac:dyDescent="0.25">
      <c r="A14" s="38">
        <v>11</v>
      </c>
      <c r="B14" s="28" t="s">
        <v>36</v>
      </c>
      <c r="C14" s="111"/>
      <c r="D14" s="70"/>
      <c r="E14" s="61"/>
      <c r="F14" s="53"/>
      <c r="G14" s="25"/>
      <c r="H14" s="12"/>
      <c r="I14" s="12"/>
      <c r="J14" s="12"/>
      <c r="K14" s="17"/>
      <c r="L14" s="17"/>
      <c r="M14" s="19" t="s">
        <v>37</v>
      </c>
    </row>
    <row r="15" spans="1:13" ht="30.75" hidden="1" customHeight="1" x14ac:dyDescent="0.25">
      <c r="A15" s="38">
        <v>12</v>
      </c>
      <c r="B15" s="28" t="s">
        <v>38</v>
      </c>
      <c r="C15" s="111"/>
      <c r="D15" s="70"/>
      <c r="E15" s="61"/>
      <c r="F15" s="53"/>
      <c r="G15" s="25"/>
      <c r="H15" s="12"/>
      <c r="I15" s="12"/>
      <c r="J15" s="12"/>
      <c r="K15" s="17"/>
      <c r="L15" s="17"/>
      <c r="M15" s="19"/>
    </row>
    <row r="16" spans="1:13" ht="36" hidden="1" customHeight="1" x14ac:dyDescent="0.25">
      <c r="A16" s="38">
        <v>13</v>
      </c>
      <c r="B16" s="28" t="s">
        <v>39</v>
      </c>
      <c r="C16" s="111"/>
      <c r="D16" s="70"/>
      <c r="E16" s="61"/>
      <c r="F16" s="53"/>
      <c r="G16" s="25"/>
      <c r="H16" s="12"/>
      <c r="I16" s="12"/>
      <c r="J16" s="12"/>
      <c r="K16" s="17"/>
      <c r="L16" s="17"/>
      <c r="M16" s="19" t="s">
        <v>40</v>
      </c>
    </row>
    <row r="17" spans="1:13" ht="30.75" hidden="1" customHeight="1" x14ac:dyDescent="0.25">
      <c r="A17" s="38">
        <v>14</v>
      </c>
      <c r="B17" s="28" t="s">
        <v>41</v>
      </c>
      <c r="C17" s="111"/>
      <c r="D17" s="70"/>
      <c r="E17" s="61"/>
      <c r="F17" s="53"/>
      <c r="G17" s="25"/>
      <c r="H17" s="12"/>
      <c r="I17" s="12"/>
      <c r="J17" s="12"/>
      <c r="K17" s="17"/>
      <c r="L17" s="17"/>
      <c r="M17" s="19" t="s">
        <v>40</v>
      </c>
    </row>
    <row r="18" spans="1:13" ht="30.75" hidden="1" customHeight="1" x14ac:dyDescent="0.25">
      <c r="A18" s="38">
        <v>15</v>
      </c>
      <c r="B18" s="28" t="s">
        <v>42</v>
      </c>
      <c r="C18" s="111"/>
      <c r="D18" s="70"/>
      <c r="E18" s="61"/>
      <c r="F18" s="53"/>
      <c r="G18" s="25"/>
      <c r="H18" s="12"/>
      <c r="I18" s="12"/>
      <c r="J18" s="12"/>
      <c r="K18" s="17"/>
      <c r="L18" s="17"/>
      <c r="M18" s="19" t="s">
        <v>40</v>
      </c>
    </row>
    <row r="19" spans="1:13" ht="48.75" hidden="1" customHeight="1" x14ac:dyDescent="0.25">
      <c r="A19" s="38">
        <v>16</v>
      </c>
      <c r="B19" s="28" t="s">
        <v>43</v>
      </c>
      <c r="C19" s="111"/>
      <c r="D19" s="70"/>
      <c r="E19" s="61"/>
      <c r="F19" s="53"/>
      <c r="G19" s="25"/>
      <c r="H19" s="12"/>
      <c r="I19" s="12"/>
      <c r="J19" s="12"/>
      <c r="K19" s="17"/>
      <c r="L19" s="17"/>
      <c r="M19" s="19"/>
    </row>
    <row r="20" spans="1:13" ht="24" hidden="1" customHeight="1" x14ac:dyDescent="0.25">
      <c r="A20" s="38">
        <v>17</v>
      </c>
      <c r="B20" s="28" t="s">
        <v>44</v>
      </c>
      <c r="C20" s="111"/>
      <c r="D20" s="70"/>
      <c r="E20" s="61"/>
      <c r="F20" s="53"/>
      <c r="G20" s="25"/>
      <c r="H20" s="12"/>
      <c r="I20" s="12"/>
      <c r="J20" s="12"/>
      <c r="K20" s="17"/>
      <c r="L20" s="17"/>
      <c r="M20" s="19" t="s">
        <v>45</v>
      </c>
    </row>
    <row r="21" spans="1:13" ht="21.75" hidden="1" customHeight="1" x14ac:dyDescent="0.25">
      <c r="A21" s="38">
        <v>18</v>
      </c>
      <c r="B21" s="28" t="s">
        <v>46</v>
      </c>
      <c r="C21" s="111"/>
      <c r="D21" s="70"/>
      <c r="E21" s="61"/>
      <c r="F21" s="53"/>
      <c r="G21" s="25"/>
      <c r="H21" s="12"/>
      <c r="I21" s="12"/>
      <c r="J21" s="12"/>
      <c r="K21" s="17"/>
      <c r="L21" s="17"/>
      <c r="M21" s="19"/>
    </row>
    <row r="22" spans="1:13" ht="23.1" hidden="1" customHeight="1" x14ac:dyDescent="0.25">
      <c r="A22" s="38">
        <v>19</v>
      </c>
      <c r="B22" s="28" t="s">
        <v>47</v>
      </c>
      <c r="C22" s="111"/>
      <c r="D22" s="70"/>
      <c r="E22" s="61"/>
      <c r="F22" s="53"/>
      <c r="G22" s="25"/>
      <c r="H22" s="12"/>
      <c r="I22" s="12"/>
      <c r="J22" s="12"/>
      <c r="K22" s="17"/>
      <c r="L22" s="17"/>
      <c r="M22" s="19"/>
    </row>
    <row r="23" spans="1:13" ht="23.1" hidden="1" customHeight="1" x14ac:dyDescent="0.25">
      <c r="A23" s="38">
        <v>20</v>
      </c>
      <c r="B23" s="28" t="s">
        <v>48</v>
      </c>
      <c r="C23" s="111"/>
      <c r="D23" s="70"/>
      <c r="E23" s="61"/>
      <c r="F23" s="53"/>
      <c r="G23" s="25"/>
      <c r="H23" s="12"/>
      <c r="I23" s="12"/>
      <c r="J23" s="12"/>
      <c r="K23" s="17"/>
      <c r="L23" s="17"/>
      <c r="M23" s="19"/>
    </row>
    <row r="24" spans="1:13" ht="45" hidden="1" customHeight="1" x14ac:dyDescent="0.25">
      <c r="A24" s="38">
        <v>21</v>
      </c>
      <c r="B24" s="28" t="s">
        <v>49</v>
      </c>
      <c r="C24" s="111"/>
      <c r="D24" s="70"/>
      <c r="E24" s="61"/>
      <c r="F24" s="53"/>
      <c r="G24" s="25"/>
      <c r="H24" s="12"/>
      <c r="I24" s="12"/>
      <c r="J24" s="12"/>
      <c r="K24" s="17"/>
      <c r="L24" s="17"/>
      <c r="M24" s="19"/>
    </row>
    <row r="25" spans="1:13" ht="23.1" hidden="1" customHeight="1" x14ac:dyDescent="0.25">
      <c r="A25" s="38">
        <v>22</v>
      </c>
      <c r="B25" s="28" t="s">
        <v>50</v>
      </c>
      <c r="C25" s="111"/>
      <c r="D25" s="70"/>
      <c r="E25" s="61"/>
      <c r="F25" s="53"/>
      <c r="G25" s="25"/>
      <c r="H25" s="12"/>
      <c r="I25" s="12"/>
      <c r="J25" s="12"/>
      <c r="K25" s="17"/>
      <c r="L25" s="17"/>
      <c r="M25" s="19"/>
    </row>
    <row r="26" spans="1:13" ht="39" hidden="1" customHeight="1" x14ac:dyDescent="0.25">
      <c r="A26" s="38">
        <v>23</v>
      </c>
      <c r="B26" s="28" t="s">
        <v>51</v>
      </c>
      <c r="C26" s="111"/>
      <c r="D26" s="70"/>
      <c r="E26" s="61"/>
      <c r="F26" s="53"/>
      <c r="G26" s="25"/>
      <c r="H26" s="12"/>
      <c r="I26" s="12"/>
      <c r="J26" s="12"/>
      <c r="K26" s="17"/>
      <c r="L26" s="17"/>
      <c r="M26" s="19"/>
    </row>
    <row r="27" spans="1:13" ht="39" hidden="1" customHeight="1" x14ac:dyDescent="0.25">
      <c r="A27" s="38">
        <v>24</v>
      </c>
      <c r="B27" s="28" t="s">
        <v>52</v>
      </c>
      <c r="C27" s="111"/>
      <c r="D27" s="70"/>
      <c r="E27" s="61"/>
      <c r="F27" s="53"/>
      <c r="G27" s="25"/>
      <c r="H27" s="12"/>
      <c r="I27" s="12"/>
      <c r="J27" s="12"/>
      <c r="K27" s="17"/>
      <c r="L27" s="17"/>
      <c r="M27" s="19" t="s">
        <v>53</v>
      </c>
    </row>
    <row r="28" spans="1:13" ht="85.5" hidden="1" customHeight="1" x14ac:dyDescent="0.25">
      <c r="A28" s="38">
        <v>25</v>
      </c>
      <c r="B28" s="28" t="s">
        <v>54</v>
      </c>
      <c r="C28" s="111"/>
      <c r="D28" s="70"/>
      <c r="E28" s="61"/>
      <c r="F28" s="53"/>
      <c r="G28" s="25"/>
      <c r="H28" s="12"/>
      <c r="I28" s="12"/>
      <c r="J28" s="12"/>
      <c r="K28" s="17"/>
      <c r="L28" s="17"/>
      <c r="M28" s="19" t="s">
        <v>55</v>
      </c>
    </row>
    <row r="29" spans="1:13" ht="66" hidden="1" customHeight="1" x14ac:dyDescent="0.25">
      <c r="A29" s="38">
        <v>26</v>
      </c>
      <c r="B29" s="28" t="s">
        <v>56</v>
      </c>
      <c r="C29" s="111"/>
      <c r="D29" s="70"/>
      <c r="E29" s="61"/>
      <c r="F29" s="53"/>
      <c r="G29" s="25"/>
      <c r="H29" s="12"/>
      <c r="I29" s="12"/>
      <c r="J29" s="12"/>
      <c r="K29" s="17"/>
      <c r="L29" s="17"/>
      <c r="M29" s="19"/>
    </row>
    <row r="30" spans="1:13" ht="69" hidden="1" customHeight="1" x14ac:dyDescent="0.25">
      <c r="A30" s="38">
        <v>27</v>
      </c>
      <c r="B30" s="28" t="s">
        <v>57</v>
      </c>
      <c r="C30" s="111"/>
      <c r="D30" s="70"/>
      <c r="E30" s="61"/>
      <c r="F30" s="53"/>
      <c r="G30" s="25"/>
      <c r="H30" s="12"/>
      <c r="I30" s="12"/>
      <c r="J30" s="12"/>
      <c r="K30" s="17"/>
      <c r="L30" s="17"/>
      <c r="M30" s="19" t="s">
        <v>58</v>
      </c>
    </row>
    <row r="31" spans="1:13" ht="55.5" hidden="1" customHeight="1" x14ac:dyDescent="0.25">
      <c r="A31" s="38">
        <v>28</v>
      </c>
      <c r="B31" s="28" t="s">
        <v>59</v>
      </c>
      <c r="C31" s="111"/>
      <c r="D31" s="70"/>
      <c r="E31" s="61"/>
      <c r="F31" s="53"/>
      <c r="G31" s="25"/>
      <c r="H31" s="12"/>
      <c r="I31" s="12"/>
      <c r="J31" s="12"/>
      <c r="K31" s="17"/>
      <c r="L31" s="17"/>
      <c r="M31" s="19"/>
    </row>
    <row r="32" spans="1:13" ht="60" hidden="1" customHeight="1" x14ac:dyDescent="0.25">
      <c r="A32" s="38">
        <v>29</v>
      </c>
      <c r="B32" s="28" t="s">
        <v>60</v>
      </c>
      <c r="C32" s="111"/>
      <c r="D32" s="70"/>
      <c r="E32" s="61"/>
      <c r="F32" s="53"/>
      <c r="G32" s="25"/>
      <c r="H32" s="12"/>
      <c r="I32" s="12"/>
      <c r="J32" s="12"/>
      <c r="K32" s="17"/>
      <c r="L32" s="17"/>
      <c r="M32" s="19"/>
    </row>
    <row r="33" spans="1:13" ht="39.75" hidden="1" customHeight="1" x14ac:dyDescent="0.25">
      <c r="A33" s="38">
        <v>30</v>
      </c>
      <c r="B33" s="28" t="s">
        <v>61</v>
      </c>
      <c r="C33" s="111"/>
      <c r="D33" s="70"/>
      <c r="E33" s="61"/>
      <c r="F33" s="53"/>
      <c r="G33" s="25"/>
      <c r="H33" s="12"/>
      <c r="I33" s="12"/>
      <c r="J33" s="12"/>
      <c r="K33" s="17"/>
      <c r="L33" s="17"/>
      <c r="M33" s="19"/>
    </row>
    <row r="34" spans="1:13" ht="22.5" hidden="1" customHeight="1" x14ac:dyDescent="0.25">
      <c r="A34" s="46">
        <v>31</v>
      </c>
      <c r="B34" s="33" t="s">
        <v>62</v>
      </c>
      <c r="C34" s="33"/>
      <c r="D34" s="71"/>
      <c r="E34" s="62"/>
      <c r="F34" s="54"/>
      <c r="G34" s="112"/>
      <c r="H34" s="112"/>
      <c r="I34" s="112"/>
      <c r="J34" s="112"/>
      <c r="K34" s="112"/>
      <c r="L34" s="112"/>
      <c r="M34" s="19"/>
    </row>
    <row r="35" spans="1:13" ht="30.75" hidden="1" customHeight="1" x14ac:dyDescent="0.25">
      <c r="A35" s="38" t="s">
        <v>63</v>
      </c>
      <c r="B35" s="28" t="s">
        <v>64</v>
      </c>
      <c r="C35" s="111"/>
      <c r="D35" s="70"/>
      <c r="E35" s="61"/>
      <c r="F35" s="53"/>
      <c r="G35" s="25"/>
      <c r="H35" s="12"/>
      <c r="I35" s="12"/>
      <c r="J35" s="12"/>
      <c r="K35" s="17"/>
      <c r="L35" s="17"/>
      <c r="M35" s="19"/>
    </row>
    <row r="36" spans="1:13" ht="30.75" hidden="1" customHeight="1" x14ac:dyDescent="0.25">
      <c r="A36" s="38" t="s">
        <v>65</v>
      </c>
      <c r="B36" s="28" t="s">
        <v>66</v>
      </c>
      <c r="C36" s="111"/>
      <c r="D36" s="70"/>
      <c r="E36" s="61"/>
      <c r="F36" s="53"/>
      <c r="G36" s="25"/>
      <c r="H36" s="12"/>
      <c r="I36" s="12"/>
      <c r="J36" s="12"/>
      <c r="K36" s="17"/>
      <c r="L36" s="17"/>
      <c r="M36" s="19"/>
    </row>
    <row r="37" spans="1:13" ht="30.75" hidden="1" customHeight="1" x14ac:dyDescent="0.25">
      <c r="A37" s="38" t="s">
        <v>67</v>
      </c>
      <c r="B37" s="28" t="s">
        <v>68</v>
      </c>
      <c r="C37" s="111"/>
      <c r="D37" s="70"/>
      <c r="E37" s="61"/>
      <c r="F37" s="53"/>
      <c r="G37" s="25"/>
      <c r="H37" s="12"/>
      <c r="I37" s="12"/>
      <c r="J37" s="12"/>
      <c r="K37" s="17"/>
      <c r="L37" s="17"/>
      <c r="M37" s="19"/>
    </row>
    <row r="38" spans="1:13" ht="30.75" hidden="1" customHeight="1" x14ac:dyDescent="0.25">
      <c r="A38" s="38" t="s">
        <v>69</v>
      </c>
      <c r="B38" s="28" t="s">
        <v>70</v>
      </c>
      <c r="C38" s="111"/>
      <c r="D38" s="70"/>
      <c r="E38" s="61"/>
      <c r="F38" s="53"/>
      <c r="G38" s="25"/>
      <c r="H38" s="12"/>
      <c r="I38" s="12"/>
      <c r="J38" s="12"/>
      <c r="K38" s="17"/>
      <c r="L38" s="17"/>
      <c r="M38" s="19"/>
    </row>
    <row r="39" spans="1:13" ht="30.75" hidden="1" customHeight="1" x14ac:dyDescent="0.25">
      <c r="A39" s="38" t="s">
        <v>71</v>
      </c>
      <c r="B39" s="28" t="s">
        <v>72</v>
      </c>
      <c r="C39" s="111"/>
      <c r="D39" s="70"/>
      <c r="E39" s="61"/>
      <c r="F39" s="53"/>
      <c r="G39" s="25"/>
      <c r="H39" s="12"/>
      <c r="I39" s="12"/>
      <c r="J39" s="12"/>
      <c r="K39" s="17"/>
      <c r="L39" s="17"/>
      <c r="M39" s="19"/>
    </row>
    <row r="40" spans="1:13" ht="30.75" hidden="1" customHeight="1" x14ac:dyDescent="0.25">
      <c r="A40" s="38" t="s">
        <v>73</v>
      </c>
      <c r="B40" s="28" t="s">
        <v>74</v>
      </c>
      <c r="C40" s="111"/>
      <c r="D40" s="70"/>
      <c r="E40" s="61"/>
      <c r="F40" s="53"/>
      <c r="G40" s="25"/>
      <c r="H40" s="12"/>
      <c r="I40" s="12"/>
      <c r="J40" s="12"/>
      <c r="K40" s="17"/>
      <c r="L40" s="17"/>
      <c r="M40" s="19"/>
    </row>
    <row r="41" spans="1:13" ht="30.75" hidden="1" customHeight="1" x14ac:dyDescent="0.25">
      <c r="A41" s="38" t="s">
        <v>75</v>
      </c>
      <c r="B41" s="28" t="s">
        <v>76</v>
      </c>
      <c r="C41" s="111"/>
      <c r="D41" s="70"/>
      <c r="E41" s="61"/>
      <c r="F41" s="53"/>
      <c r="G41" s="25"/>
      <c r="H41" s="12"/>
      <c r="I41" s="12"/>
      <c r="J41" s="12"/>
      <c r="K41" s="17"/>
      <c r="L41" s="17"/>
      <c r="M41" s="19"/>
    </row>
    <row r="42" spans="1:13" ht="30.75" hidden="1" customHeight="1" x14ac:dyDescent="0.25">
      <c r="A42" s="113" t="s">
        <v>77</v>
      </c>
      <c r="B42" s="28" t="s">
        <v>78</v>
      </c>
      <c r="C42" s="111"/>
      <c r="D42" s="70"/>
      <c r="E42" s="61"/>
      <c r="F42" s="53"/>
      <c r="G42" s="25"/>
      <c r="H42" s="12"/>
      <c r="I42" s="12"/>
      <c r="J42" s="12"/>
      <c r="K42" s="17"/>
      <c r="L42" s="17"/>
      <c r="M42" s="19"/>
    </row>
    <row r="43" spans="1:13" ht="30.75" hidden="1" customHeight="1" x14ac:dyDescent="0.25">
      <c r="A43" s="38" t="s">
        <v>79</v>
      </c>
      <c r="B43" s="28" t="s">
        <v>80</v>
      </c>
      <c r="C43" s="111"/>
      <c r="D43" s="70"/>
      <c r="E43" s="61"/>
      <c r="F43" s="53"/>
      <c r="G43" s="25"/>
      <c r="H43" s="12"/>
      <c r="I43" s="12"/>
      <c r="J43" s="12"/>
      <c r="K43" s="17"/>
      <c r="L43" s="17"/>
      <c r="M43" s="19"/>
    </row>
    <row r="44" spans="1:13" ht="22.5" hidden="1" customHeight="1" x14ac:dyDescent="0.25">
      <c r="A44" s="46">
        <f>A34+1</f>
        <v>32</v>
      </c>
      <c r="B44" s="33" t="s">
        <v>81</v>
      </c>
      <c r="C44" s="33"/>
      <c r="D44" s="71"/>
      <c r="E44" s="62"/>
      <c r="F44" s="54"/>
      <c r="G44" s="112"/>
      <c r="H44" s="112"/>
      <c r="I44" s="112"/>
      <c r="J44" s="112"/>
      <c r="K44" s="112"/>
      <c r="L44" s="112"/>
      <c r="M44" s="19"/>
    </row>
    <row r="45" spans="1:13" ht="30.75" hidden="1" customHeight="1" x14ac:dyDescent="0.25">
      <c r="A45" s="38" t="s">
        <v>63</v>
      </c>
      <c r="B45" s="28" t="s">
        <v>82</v>
      </c>
      <c r="C45" s="111"/>
      <c r="D45" s="70"/>
      <c r="E45" s="61"/>
      <c r="F45" s="53"/>
      <c r="G45" s="25"/>
      <c r="H45" s="12"/>
      <c r="I45" s="12"/>
      <c r="J45" s="12"/>
      <c r="K45" s="17"/>
      <c r="L45" s="17"/>
      <c r="M45" s="19"/>
    </row>
    <row r="46" spans="1:13" ht="56.25" hidden="1" customHeight="1" x14ac:dyDescent="0.25">
      <c r="A46" s="38" t="s">
        <v>65</v>
      </c>
      <c r="B46" s="28" t="s">
        <v>83</v>
      </c>
      <c r="C46" s="111"/>
      <c r="D46" s="70"/>
      <c r="E46" s="61"/>
      <c r="F46" s="53"/>
      <c r="G46" s="25"/>
      <c r="H46" s="12"/>
      <c r="I46" s="12"/>
      <c r="J46" s="12"/>
      <c r="K46" s="17"/>
      <c r="L46" s="17"/>
      <c r="M46" s="19" t="s">
        <v>84</v>
      </c>
    </row>
    <row r="47" spans="1:13" ht="30.75" hidden="1" customHeight="1" x14ac:dyDescent="0.25">
      <c r="A47" s="38" t="s">
        <v>67</v>
      </c>
      <c r="B47" s="28" t="s">
        <v>85</v>
      </c>
      <c r="C47" s="111"/>
      <c r="D47" s="70"/>
      <c r="E47" s="61"/>
      <c r="F47" s="53"/>
      <c r="G47" s="25"/>
      <c r="H47" s="12"/>
      <c r="I47" s="12"/>
      <c r="J47" s="12"/>
      <c r="K47" s="17"/>
      <c r="L47" s="17"/>
      <c r="M47" s="19"/>
    </row>
    <row r="48" spans="1:13" ht="30.75" hidden="1" customHeight="1" x14ac:dyDescent="0.25">
      <c r="A48" s="38" t="s">
        <v>69</v>
      </c>
      <c r="B48" s="28" t="s">
        <v>86</v>
      </c>
      <c r="C48" s="111"/>
      <c r="D48" s="70"/>
      <c r="E48" s="61"/>
      <c r="F48" s="53"/>
      <c r="G48" s="25"/>
      <c r="H48" s="12"/>
      <c r="I48" s="12"/>
      <c r="J48" s="12"/>
      <c r="K48" s="17"/>
      <c r="L48" s="17"/>
      <c r="M48" s="19"/>
    </row>
    <row r="49" spans="1:13" ht="20.25" hidden="1" customHeight="1" x14ac:dyDescent="0.25">
      <c r="A49" s="38" t="s">
        <v>71</v>
      </c>
      <c r="B49" s="28" t="s">
        <v>87</v>
      </c>
      <c r="C49" s="111"/>
      <c r="D49" s="70"/>
      <c r="E49" s="61"/>
      <c r="F49" s="53"/>
      <c r="G49" s="25"/>
      <c r="H49" s="12"/>
      <c r="I49" s="12"/>
      <c r="J49" s="12"/>
      <c r="K49" s="17"/>
      <c r="L49" s="17"/>
      <c r="M49" s="19" t="s">
        <v>88</v>
      </c>
    </row>
    <row r="50" spans="1:13" ht="15" hidden="1" customHeight="1" x14ac:dyDescent="0.25">
      <c r="A50" s="38" t="s">
        <v>73</v>
      </c>
      <c r="B50" s="28" t="s">
        <v>89</v>
      </c>
      <c r="C50" s="111"/>
      <c r="D50" s="70"/>
      <c r="E50" s="61"/>
      <c r="F50" s="53"/>
      <c r="G50" s="25"/>
      <c r="H50" s="12"/>
      <c r="I50" s="12"/>
      <c r="J50" s="12"/>
      <c r="K50" s="17"/>
      <c r="L50" s="17"/>
      <c r="M50" s="19"/>
    </row>
    <row r="51" spans="1:13" ht="18" hidden="1" customHeight="1" x14ac:dyDescent="0.25">
      <c r="A51" s="38" t="s">
        <v>75</v>
      </c>
      <c r="B51" s="28" t="s">
        <v>90</v>
      </c>
      <c r="C51" s="111"/>
      <c r="D51" s="70"/>
      <c r="E51" s="61"/>
      <c r="F51" s="53"/>
      <c r="G51" s="25"/>
      <c r="H51" s="12"/>
      <c r="I51" s="12"/>
      <c r="J51" s="12"/>
      <c r="K51" s="17"/>
      <c r="L51" s="17"/>
      <c r="M51" s="19"/>
    </row>
    <row r="52" spans="1:13" ht="36" hidden="1" customHeight="1" x14ac:dyDescent="0.25">
      <c r="A52" s="38" t="s">
        <v>77</v>
      </c>
      <c r="B52" s="28" t="s">
        <v>91</v>
      </c>
      <c r="C52" s="111"/>
      <c r="D52" s="70"/>
      <c r="E52" s="61"/>
      <c r="F52" s="53"/>
      <c r="G52" s="25"/>
      <c r="H52" s="12"/>
      <c r="I52" s="12"/>
      <c r="J52" s="12"/>
      <c r="K52" s="17"/>
      <c r="L52" s="17"/>
      <c r="M52" s="19" t="s">
        <v>92</v>
      </c>
    </row>
    <row r="53" spans="1:13" ht="37.5" hidden="1" customHeight="1" x14ac:dyDescent="0.25">
      <c r="A53" s="38" t="s">
        <v>79</v>
      </c>
      <c r="B53" s="30" t="s">
        <v>93</v>
      </c>
      <c r="C53" s="111"/>
      <c r="D53" s="70"/>
      <c r="E53" s="61"/>
      <c r="F53" s="53"/>
      <c r="G53" s="25"/>
      <c r="H53" s="12"/>
      <c r="I53" s="12"/>
      <c r="J53" s="12"/>
      <c r="K53" s="17"/>
      <c r="L53" s="17"/>
      <c r="M53" s="19"/>
    </row>
    <row r="54" spans="1:13" ht="92.25" hidden="1" customHeight="1" x14ac:dyDescent="0.25">
      <c r="A54" s="38">
        <f>A44+1</f>
        <v>33</v>
      </c>
      <c r="B54" s="30" t="s">
        <v>94</v>
      </c>
      <c r="C54" s="111"/>
      <c r="D54" s="70"/>
      <c r="E54" s="61"/>
      <c r="F54" s="53"/>
      <c r="G54" s="25"/>
      <c r="H54" s="12"/>
      <c r="I54" s="12"/>
      <c r="J54" s="12"/>
      <c r="K54" s="17"/>
      <c r="L54" s="17"/>
      <c r="M54" s="19"/>
    </row>
    <row r="55" spans="1:13" ht="15" customHeight="1" x14ac:dyDescent="0.25">
      <c r="A55" s="41"/>
      <c r="B55" s="29" t="s">
        <v>95</v>
      </c>
      <c r="C55" s="114"/>
      <c r="D55" s="72"/>
      <c r="E55" s="63"/>
      <c r="F55" s="55"/>
      <c r="G55" s="26">
        <f>COUNTIF(G5:G54,"v")</f>
        <v>0</v>
      </c>
      <c r="H55" s="26">
        <f t="shared" ref="H55:K55" si="0">COUNTIF(H5:H54,"v")</f>
        <v>0</v>
      </c>
      <c r="I55" s="26">
        <f t="shared" si="0"/>
        <v>0</v>
      </c>
      <c r="J55" s="26">
        <f t="shared" si="0"/>
        <v>0</v>
      </c>
      <c r="K55" s="26">
        <f t="shared" si="0"/>
        <v>0</v>
      </c>
      <c r="L55" s="13"/>
      <c r="M55" s="20"/>
    </row>
    <row r="56" spans="1:13" ht="26.1" customHeight="1" x14ac:dyDescent="0.25">
      <c r="A56" s="149" t="s">
        <v>221</v>
      </c>
      <c r="B56" s="150"/>
      <c r="C56" s="133" t="s">
        <v>15</v>
      </c>
      <c r="D56" s="133" t="s">
        <v>97</v>
      </c>
      <c r="E56" s="133" t="s">
        <v>98</v>
      </c>
      <c r="F56" s="133" t="s">
        <v>18</v>
      </c>
      <c r="G56" s="134"/>
      <c r="H56" s="131">
        <v>2</v>
      </c>
      <c r="I56" s="132"/>
      <c r="J56" s="134">
        <v>4</v>
      </c>
      <c r="K56" s="133"/>
      <c r="L56" s="133"/>
      <c r="M56" s="133"/>
    </row>
    <row r="57" spans="1:13" ht="21.75" customHeight="1" x14ac:dyDescent="0.25">
      <c r="A57" s="38">
        <v>0</v>
      </c>
      <c r="B57" s="24" t="s">
        <v>99</v>
      </c>
      <c r="C57" s="51" t="s">
        <v>100</v>
      </c>
      <c r="D57" s="73"/>
      <c r="E57" s="63">
        <v>3</v>
      </c>
      <c r="F57" s="55">
        <f>D57*E57</f>
        <v>0</v>
      </c>
      <c r="G57" s="25"/>
      <c r="H57" s="12"/>
      <c r="I57" s="12"/>
      <c r="J57" s="12"/>
      <c r="K57" s="17"/>
      <c r="L57" s="17"/>
      <c r="M57" s="19" t="s">
        <v>101</v>
      </c>
    </row>
    <row r="58" spans="1:13" ht="63" customHeight="1" x14ac:dyDescent="0.25">
      <c r="A58" s="99" t="s">
        <v>103</v>
      </c>
      <c r="B58" s="100" t="s">
        <v>222</v>
      </c>
      <c r="C58" s="51" t="s">
        <v>105</v>
      </c>
      <c r="D58" s="73"/>
      <c r="E58" s="63">
        <v>100</v>
      </c>
      <c r="F58" s="54"/>
      <c r="G58" s="73"/>
      <c r="H58" s="73"/>
      <c r="I58" s="73"/>
      <c r="J58" s="73"/>
      <c r="K58" s="73"/>
      <c r="L58" s="17"/>
      <c r="M58" s="19"/>
    </row>
    <row r="59" spans="1:13" ht="33" customHeight="1" x14ac:dyDescent="0.25">
      <c r="A59" s="38" t="s">
        <v>107</v>
      </c>
      <c r="B59" s="24" t="s">
        <v>223</v>
      </c>
      <c r="C59" s="51" t="s">
        <v>105</v>
      </c>
      <c r="D59" s="73"/>
      <c r="E59" s="63">
        <v>50</v>
      </c>
      <c r="F59" s="55">
        <f>D59*E59</f>
        <v>0</v>
      </c>
      <c r="G59" s="25"/>
      <c r="H59" s="12"/>
      <c r="I59" s="12"/>
      <c r="J59" s="12"/>
      <c r="K59" s="17"/>
      <c r="L59" s="17"/>
      <c r="M59" s="19" t="s">
        <v>106</v>
      </c>
    </row>
    <row r="60" spans="1:13" ht="33" customHeight="1" x14ac:dyDescent="0.25">
      <c r="A60" s="38" t="s">
        <v>224</v>
      </c>
      <c r="B60" s="24" t="s">
        <v>225</v>
      </c>
      <c r="C60" s="51" t="s">
        <v>105</v>
      </c>
      <c r="D60" s="73"/>
      <c r="E60" s="63">
        <v>50</v>
      </c>
      <c r="F60" s="55"/>
      <c r="G60" s="25"/>
      <c r="H60" s="12"/>
      <c r="I60" s="12"/>
      <c r="J60" s="12"/>
      <c r="K60" s="17"/>
      <c r="L60" s="17"/>
      <c r="M60" s="19"/>
    </row>
    <row r="61" spans="1:13" ht="33" customHeight="1" x14ac:dyDescent="0.25">
      <c r="A61" s="99" t="s">
        <v>226</v>
      </c>
      <c r="B61" s="100" t="s">
        <v>227</v>
      </c>
      <c r="C61" s="51" t="s">
        <v>105</v>
      </c>
      <c r="D61" s="73"/>
      <c r="E61" s="63">
        <v>50</v>
      </c>
      <c r="F61" s="55"/>
      <c r="G61" s="25"/>
      <c r="H61" s="12"/>
      <c r="I61" s="12"/>
      <c r="J61" s="12"/>
      <c r="K61" s="17"/>
      <c r="L61" s="17"/>
      <c r="M61" s="19"/>
    </row>
    <row r="62" spans="1:13" ht="33" customHeight="1" x14ac:dyDescent="0.25">
      <c r="A62" s="38" t="s">
        <v>228</v>
      </c>
      <c r="B62" s="24" t="s">
        <v>223</v>
      </c>
      <c r="C62" s="51" t="s">
        <v>105</v>
      </c>
      <c r="D62" s="73"/>
      <c r="E62" s="63">
        <v>25</v>
      </c>
      <c r="F62" s="55"/>
      <c r="G62" s="25"/>
      <c r="H62" s="12"/>
      <c r="I62" s="12"/>
      <c r="J62" s="12"/>
      <c r="K62" s="17"/>
      <c r="L62" s="17"/>
      <c r="M62" s="19"/>
    </row>
    <row r="63" spans="1:13" ht="34.5" customHeight="1" x14ac:dyDescent="0.25">
      <c r="A63" s="38" t="s">
        <v>229</v>
      </c>
      <c r="B63" s="24" t="s">
        <v>225</v>
      </c>
      <c r="C63" s="51" t="s">
        <v>105</v>
      </c>
      <c r="D63" s="73"/>
      <c r="E63" s="63">
        <v>25</v>
      </c>
      <c r="F63" s="55">
        <f>D63*E63</f>
        <v>0</v>
      </c>
      <c r="G63" s="25"/>
      <c r="H63" s="12"/>
      <c r="I63" s="12"/>
      <c r="J63" s="12"/>
      <c r="K63" s="17"/>
      <c r="L63" s="17"/>
      <c r="M63" s="19"/>
    </row>
    <row r="64" spans="1:13" ht="17.25" hidden="1" customHeight="1" x14ac:dyDescent="0.25">
      <c r="A64" s="46">
        <v>2</v>
      </c>
      <c r="B64" s="33" t="s">
        <v>109</v>
      </c>
      <c r="C64" s="33"/>
      <c r="D64" s="71"/>
      <c r="E64" s="62"/>
      <c r="F64" s="54"/>
      <c r="G64" s="112"/>
      <c r="H64" s="112"/>
      <c r="I64" s="112"/>
      <c r="J64" s="112"/>
      <c r="K64" s="112"/>
      <c r="L64" s="112"/>
      <c r="M64" s="19"/>
    </row>
    <row r="65" spans="1:13" ht="294.75" hidden="1" customHeight="1" x14ac:dyDescent="0.25">
      <c r="A65" s="38" t="s">
        <v>63</v>
      </c>
      <c r="B65" s="45" t="s">
        <v>110</v>
      </c>
      <c r="C65" s="51" t="s">
        <v>105</v>
      </c>
      <c r="D65" s="73"/>
      <c r="E65" s="63">
        <v>400</v>
      </c>
      <c r="F65" s="55">
        <f>D65*E65</f>
        <v>0</v>
      </c>
      <c r="G65" s="25"/>
      <c r="H65" s="12"/>
      <c r="I65" s="12"/>
      <c r="J65" s="12"/>
      <c r="K65" s="17"/>
      <c r="L65" s="17"/>
      <c r="M65" s="19" t="s">
        <v>111</v>
      </c>
    </row>
    <row r="66" spans="1:13" ht="17.25" hidden="1" customHeight="1" x14ac:dyDescent="0.25">
      <c r="A66" s="46">
        <v>3</v>
      </c>
      <c r="B66" s="33" t="s">
        <v>112</v>
      </c>
      <c r="C66" s="51"/>
      <c r="D66" s="71"/>
      <c r="E66" s="62"/>
      <c r="F66" s="54"/>
      <c r="G66" s="112"/>
      <c r="H66" s="112"/>
      <c r="I66" s="112"/>
      <c r="J66" s="112"/>
      <c r="K66" s="112"/>
      <c r="L66" s="112"/>
      <c r="M66" s="19"/>
    </row>
    <row r="67" spans="1:13" ht="30.75" hidden="1" customHeight="1" x14ac:dyDescent="0.25">
      <c r="A67" s="38" t="s">
        <v>63</v>
      </c>
      <c r="B67" s="24" t="s">
        <v>113</v>
      </c>
      <c r="C67" s="52" t="s">
        <v>105</v>
      </c>
      <c r="D67" s="73"/>
      <c r="E67" s="63">
        <v>100</v>
      </c>
      <c r="F67" s="55"/>
      <c r="G67" s="25"/>
      <c r="H67" s="12"/>
      <c r="I67" s="12"/>
      <c r="J67" s="12"/>
      <c r="K67" s="17"/>
      <c r="L67" s="17"/>
      <c r="M67" s="19"/>
    </row>
    <row r="68" spans="1:13" ht="55.5" hidden="1" customHeight="1" x14ac:dyDescent="0.25">
      <c r="A68" s="38" t="s">
        <v>65</v>
      </c>
      <c r="B68" s="24" t="s">
        <v>114</v>
      </c>
      <c r="C68" s="52" t="s">
        <v>105</v>
      </c>
      <c r="D68" s="73"/>
      <c r="E68" s="63">
        <v>100</v>
      </c>
      <c r="F68" s="55"/>
      <c r="G68" s="25"/>
      <c r="H68" s="12"/>
      <c r="I68" s="12"/>
      <c r="J68" s="12"/>
      <c r="K68" s="17"/>
      <c r="L68" s="17"/>
      <c r="M68" s="19"/>
    </row>
    <row r="69" spans="1:13" ht="39.75" hidden="1" customHeight="1" x14ac:dyDescent="0.25">
      <c r="A69" s="38" t="s">
        <v>67</v>
      </c>
      <c r="B69" s="24" t="s">
        <v>115</v>
      </c>
      <c r="C69" s="52" t="s">
        <v>105</v>
      </c>
      <c r="D69" s="73"/>
      <c r="E69" s="63">
        <v>100</v>
      </c>
      <c r="F69" s="55"/>
      <c r="G69" s="25"/>
      <c r="H69" s="12"/>
      <c r="I69" s="12"/>
      <c r="J69" s="12"/>
      <c r="K69" s="17"/>
      <c r="L69" s="17"/>
      <c r="M69" s="19" t="s">
        <v>116</v>
      </c>
    </row>
    <row r="70" spans="1:13" ht="17.25" hidden="1" customHeight="1" x14ac:dyDescent="0.25">
      <c r="A70" s="39">
        <v>4</v>
      </c>
      <c r="B70" s="33" t="s">
        <v>117</v>
      </c>
      <c r="C70" s="33"/>
      <c r="D70" s="71"/>
      <c r="E70" s="62"/>
      <c r="F70" s="54"/>
      <c r="G70" s="112"/>
      <c r="H70" s="112"/>
      <c r="I70" s="112"/>
      <c r="J70" s="112"/>
      <c r="K70" s="112"/>
      <c r="L70" s="112"/>
      <c r="M70" s="19"/>
    </row>
    <row r="71" spans="1:13" ht="53.25" hidden="1" customHeight="1" x14ac:dyDescent="0.25">
      <c r="A71" s="38" t="s">
        <v>63</v>
      </c>
      <c r="B71" s="24" t="s">
        <v>118</v>
      </c>
      <c r="C71" s="52" t="s">
        <v>105</v>
      </c>
      <c r="D71" s="73"/>
      <c r="E71" s="63">
        <v>100</v>
      </c>
      <c r="F71" s="55"/>
      <c r="G71" s="25"/>
      <c r="H71" s="12"/>
      <c r="I71" s="12"/>
      <c r="J71" s="12"/>
      <c r="K71" s="17"/>
      <c r="L71" s="17"/>
      <c r="M71" s="19"/>
    </row>
    <row r="72" spans="1:13" ht="42.75" hidden="1" customHeight="1" x14ac:dyDescent="0.25">
      <c r="A72" s="38" t="s">
        <v>65</v>
      </c>
      <c r="B72" s="24" t="s">
        <v>119</v>
      </c>
      <c r="C72" s="52" t="s">
        <v>105</v>
      </c>
      <c r="D72" s="73"/>
      <c r="E72" s="63">
        <v>30</v>
      </c>
      <c r="F72" s="55">
        <f t="shared" ref="F72:F106" si="1">D72*E72</f>
        <v>0</v>
      </c>
      <c r="G72" s="25"/>
      <c r="H72" s="12"/>
      <c r="I72" s="12"/>
      <c r="J72" s="12"/>
      <c r="K72" s="17"/>
      <c r="L72" s="17"/>
      <c r="M72" s="19" t="s">
        <v>120</v>
      </c>
    </row>
    <row r="73" spans="1:13" ht="48.75" hidden="1" customHeight="1" x14ac:dyDescent="0.25">
      <c r="A73" s="38" t="s">
        <v>63</v>
      </c>
      <c r="B73" s="24" t="s">
        <v>121</v>
      </c>
      <c r="C73" s="52" t="s">
        <v>105</v>
      </c>
      <c r="D73" s="73"/>
      <c r="E73" s="63">
        <v>60</v>
      </c>
      <c r="F73" s="55">
        <f>D73*E73</f>
        <v>0</v>
      </c>
      <c r="G73" s="25"/>
      <c r="H73" s="12"/>
      <c r="I73" s="12"/>
      <c r="J73" s="12"/>
      <c r="K73" s="17"/>
      <c r="L73" s="17"/>
      <c r="M73" s="19"/>
    </row>
    <row r="74" spans="1:13" ht="62.25" hidden="1" customHeight="1" x14ac:dyDescent="0.25">
      <c r="A74" s="39">
        <v>5</v>
      </c>
      <c r="B74" s="33" t="s">
        <v>122</v>
      </c>
      <c r="C74" s="33"/>
      <c r="D74" s="71"/>
      <c r="E74" s="62"/>
      <c r="F74" s="54"/>
      <c r="G74" s="112"/>
      <c r="H74" s="112"/>
      <c r="I74" s="112"/>
      <c r="J74" s="112"/>
      <c r="K74" s="112"/>
      <c r="L74" s="112"/>
      <c r="M74" s="19"/>
    </row>
    <row r="75" spans="1:13" ht="21.75" hidden="1" customHeight="1" x14ac:dyDescent="0.25">
      <c r="A75" s="41" t="s">
        <v>63</v>
      </c>
      <c r="B75" s="32" t="s">
        <v>123</v>
      </c>
      <c r="C75" s="52" t="s">
        <v>105</v>
      </c>
      <c r="D75" s="73"/>
      <c r="E75" s="63">
        <v>150</v>
      </c>
      <c r="F75" s="55"/>
      <c r="G75" s="25"/>
      <c r="H75" s="12"/>
      <c r="I75" s="12"/>
      <c r="J75" s="12"/>
      <c r="K75" s="17"/>
      <c r="L75" s="17"/>
      <c r="M75" s="19"/>
    </row>
    <row r="76" spans="1:13" ht="21" hidden="1" customHeight="1" x14ac:dyDescent="0.25">
      <c r="A76" s="41" t="s">
        <v>65</v>
      </c>
      <c r="B76" s="32" t="s">
        <v>124</v>
      </c>
      <c r="C76" s="52" t="s">
        <v>105</v>
      </c>
      <c r="D76" s="73"/>
      <c r="E76" s="63">
        <v>150</v>
      </c>
      <c r="F76" s="55"/>
      <c r="G76" s="25"/>
      <c r="H76" s="12"/>
      <c r="I76" s="12"/>
      <c r="J76" s="12"/>
      <c r="K76" s="17"/>
      <c r="L76" s="17"/>
      <c r="M76" s="19"/>
    </row>
    <row r="77" spans="1:13" ht="21" hidden="1" customHeight="1" x14ac:dyDescent="0.25">
      <c r="A77" s="41" t="s">
        <v>67</v>
      </c>
      <c r="B77" s="32" t="s">
        <v>125</v>
      </c>
      <c r="C77" s="52" t="s">
        <v>105</v>
      </c>
      <c r="D77" s="73"/>
      <c r="E77" s="63">
        <v>300</v>
      </c>
      <c r="F77" s="55"/>
      <c r="G77" s="25"/>
      <c r="H77" s="12"/>
      <c r="I77" s="12"/>
      <c r="J77" s="12"/>
      <c r="K77" s="17"/>
      <c r="L77" s="17"/>
      <c r="M77" s="19"/>
    </row>
    <row r="78" spans="1:13" ht="21.75" hidden="1" customHeight="1" x14ac:dyDescent="0.25">
      <c r="A78" s="41" t="s">
        <v>69</v>
      </c>
      <c r="B78" s="32" t="s">
        <v>126</v>
      </c>
      <c r="C78" s="52" t="s">
        <v>105</v>
      </c>
      <c r="D78" s="73"/>
      <c r="E78" s="63">
        <v>100</v>
      </c>
      <c r="F78" s="55"/>
      <c r="G78" s="25"/>
      <c r="H78" s="12"/>
      <c r="I78" s="12"/>
      <c r="J78" s="12"/>
      <c r="K78" s="17"/>
      <c r="L78" s="17"/>
      <c r="M78" s="19"/>
    </row>
    <row r="79" spans="1:13" ht="20.25" hidden="1" customHeight="1" x14ac:dyDescent="0.25">
      <c r="A79" s="39">
        <v>6</v>
      </c>
      <c r="B79" s="33" t="s">
        <v>127</v>
      </c>
      <c r="C79" s="33"/>
      <c r="D79" s="71"/>
      <c r="E79" s="62"/>
      <c r="F79" s="54"/>
      <c r="G79" s="112"/>
      <c r="H79" s="112"/>
      <c r="I79" s="112"/>
      <c r="J79" s="112"/>
      <c r="K79" s="112"/>
      <c r="L79" s="112"/>
      <c r="M79" s="19"/>
    </row>
    <row r="80" spans="1:13" ht="48" hidden="1" customHeight="1" x14ac:dyDescent="0.25">
      <c r="A80" s="41" t="s">
        <v>63</v>
      </c>
      <c r="B80" s="24" t="s">
        <v>128</v>
      </c>
      <c r="C80" s="52" t="s">
        <v>105</v>
      </c>
      <c r="D80" s="73"/>
      <c r="E80" s="63">
        <f>(E75+E76)/2</f>
        <v>150</v>
      </c>
      <c r="F80" s="55"/>
      <c r="G80" s="25"/>
      <c r="H80" s="12"/>
      <c r="I80" s="12"/>
      <c r="J80" s="12"/>
      <c r="K80" s="17"/>
      <c r="L80" s="17"/>
      <c r="M80" s="19"/>
    </row>
    <row r="81" spans="1:13" ht="64.5" hidden="1" customHeight="1" x14ac:dyDescent="0.25">
      <c r="A81" s="41" t="s">
        <v>65</v>
      </c>
      <c r="B81" s="24" t="s">
        <v>129</v>
      </c>
      <c r="C81" s="52" t="s">
        <v>105</v>
      </c>
      <c r="D81" s="73"/>
      <c r="E81" s="63">
        <f>E80</f>
        <v>150</v>
      </c>
      <c r="F81" s="55"/>
      <c r="G81" s="25"/>
      <c r="H81" s="12"/>
      <c r="I81" s="12"/>
      <c r="J81" s="12"/>
      <c r="K81" s="17"/>
      <c r="L81" s="17"/>
      <c r="M81" s="19"/>
    </row>
    <row r="82" spans="1:13" ht="15" hidden="1" customHeight="1" x14ac:dyDescent="0.25">
      <c r="A82" s="41"/>
      <c r="B82" s="29" t="s">
        <v>95</v>
      </c>
      <c r="C82" s="114"/>
      <c r="D82" s="72"/>
      <c r="E82" s="63"/>
      <c r="F82" s="55"/>
      <c r="G82" s="26">
        <f>COUNTIF(G57:G81,"v")</f>
        <v>0</v>
      </c>
      <c r="H82" s="26">
        <f t="shared" ref="H82:K82" si="2">COUNTIF(H57:H81,"v")</f>
        <v>0</v>
      </c>
      <c r="I82" s="26">
        <f t="shared" si="2"/>
        <v>0</v>
      </c>
      <c r="J82" s="26">
        <f t="shared" si="2"/>
        <v>0</v>
      </c>
      <c r="K82" s="26">
        <f t="shared" si="2"/>
        <v>0</v>
      </c>
      <c r="L82" s="13"/>
      <c r="M82" s="20"/>
    </row>
    <row r="83" spans="1:13" ht="26.1" hidden="1" customHeight="1" x14ac:dyDescent="0.25">
      <c r="A83" s="151" t="s">
        <v>130</v>
      </c>
      <c r="B83" s="151"/>
      <c r="C83" s="133" t="s">
        <v>15</v>
      </c>
      <c r="D83" s="133" t="s">
        <v>97</v>
      </c>
      <c r="E83" s="133" t="s">
        <v>98</v>
      </c>
      <c r="F83" s="132" t="s">
        <v>18</v>
      </c>
      <c r="G83" s="131"/>
      <c r="H83" s="132">
        <v>2</v>
      </c>
      <c r="I83" s="131"/>
      <c r="J83" s="132">
        <v>4</v>
      </c>
      <c r="K83" s="131"/>
      <c r="L83" s="133"/>
      <c r="M83" s="133"/>
    </row>
    <row r="84" spans="1:13" ht="36" hidden="1" customHeight="1" x14ac:dyDescent="0.25">
      <c r="A84" s="39">
        <v>1</v>
      </c>
      <c r="B84" s="33" t="s">
        <v>131</v>
      </c>
      <c r="C84" s="33"/>
      <c r="D84" s="71"/>
      <c r="E84" s="63">
        <f>(E75+E76+((E77+E78)/2))</f>
        <v>500</v>
      </c>
      <c r="F84" s="54"/>
      <c r="G84" s="112"/>
      <c r="H84" s="112"/>
      <c r="I84" s="112"/>
      <c r="J84" s="112"/>
      <c r="K84" s="112"/>
      <c r="L84" s="112"/>
      <c r="M84" s="19"/>
    </row>
    <row r="85" spans="1:13" ht="86.25" hidden="1" customHeight="1" x14ac:dyDescent="0.25">
      <c r="A85" s="38" t="s">
        <v>63</v>
      </c>
      <c r="B85" s="24" t="s">
        <v>132</v>
      </c>
      <c r="C85" s="52" t="s">
        <v>105</v>
      </c>
      <c r="D85" s="73"/>
      <c r="E85" s="63">
        <f>E84*50%</f>
        <v>250</v>
      </c>
      <c r="F85" s="55"/>
      <c r="G85" s="25"/>
      <c r="H85" s="12"/>
      <c r="I85" s="12"/>
      <c r="J85" s="12"/>
      <c r="K85" s="17"/>
      <c r="L85" s="17"/>
      <c r="M85" s="19"/>
    </row>
    <row r="86" spans="1:13" ht="39" hidden="1" customHeight="1" x14ac:dyDescent="0.25">
      <c r="A86" s="38" t="s">
        <v>65</v>
      </c>
      <c r="B86" s="24" t="s">
        <v>133</v>
      </c>
      <c r="C86" s="52" t="s">
        <v>105</v>
      </c>
      <c r="D86" s="73"/>
      <c r="E86" s="63">
        <f>E84*15%</f>
        <v>75</v>
      </c>
      <c r="F86" s="55"/>
      <c r="G86" s="25"/>
      <c r="H86" s="12"/>
      <c r="I86" s="12"/>
      <c r="J86" s="12"/>
      <c r="K86" s="17"/>
      <c r="L86" s="17"/>
      <c r="M86" s="19"/>
    </row>
    <row r="87" spans="1:13" ht="61.5" hidden="1" customHeight="1" x14ac:dyDescent="0.25">
      <c r="A87" s="38" t="s">
        <v>67</v>
      </c>
      <c r="B87" s="24" t="s">
        <v>134</v>
      </c>
      <c r="C87" s="52" t="s">
        <v>105</v>
      </c>
      <c r="D87" s="73"/>
      <c r="E87" s="63">
        <f>E86</f>
        <v>75</v>
      </c>
      <c r="F87" s="55"/>
      <c r="G87" s="25"/>
      <c r="H87" s="12"/>
      <c r="I87" s="12"/>
      <c r="J87" s="12"/>
      <c r="K87" s="17"/>
      <c r="L87" s="17"/>
      <c r="M87" s="19"/>
    </row>
    <row r="88" spans="1:13" ht="63.75" hidden="1" customHeight="1" x14ac:dyDescent="0.25">
      <c r="A88" s="38" t="s">
        <v>69</v>
      </c>
      <c r="B88" s="24" t="s">
        <v>135</v>
      </c>
      <c r="C88" s="52" t="s">
        <v>105</v>
      </c>
      <c r="D88" s="73"/>
      <c r="E88" s="63">
        <f>E84*20%</f>
        <v>100</v>
      </c>
      <c r="F88" s="55"/>
      <c r="G88" s="25"/>
      <c r="H88" s="12"/>
      <c r="I88" s="12"/>
      <c r="J88" s="12"/>
      <c r="K88" s="17"/>
      <c r="L88" s="17"/>
      <c r="M88" s="19"/>
    </row>
    <row r="89" spans="1:13" ht="18.75" hidden="1" customHeight="1" x14ac:dyDescent="0.25">
      <c r="A89" s="39">
        <v>2</v>
      </c>
      <c r="B89" s="33" t="s">
        <v>136</v>
      </c>
      <c r="C89" s="33"/>
      <c r="D89" s="71"/>
      <c r="E89" s="62"/>
      <c r="F89" s="54"/>
      <c r="G89" s="112"/>
      <c r="H89" s="112"/>
      <c r="I89" s="112"/>
      <c r="J89" s="112"/>
      <c r="K89" s="112"/>
      <c r="L89" s="112"/>
      <c r="M89" s="19"/>
    </row>
    <row r="90" spans="1:13" ht="80.25" hidden="1" customHeight="1" x14ac:dyDescent="0.25">
      <c r="A90" s="38" t="s">
        <v>63</v>
      </c>
      <c r="B90" s="24" t="str">
        <f>B85</f>
        <v>in steenstrips (niet van echte bakstenen te onderscheiden, keuze uit tenmiste de kleuren: zwart of antraciet,  lichtbruin, bruin, donkerbruin en lichtgrijs, grijs, donkergrijs meer kan onderscheidend zijn voor het gunningscriterium uitstraling), minimale aantoonbare levensduurs 40 jaar na oplevering</v>
      </c>
      <c r="C90" s="52" t="s">
        <v>105</v>
      </c>
      <c r="D90" s="73"/>
      <c r="E90" s="63">
        <f>E85</f>
        <v>250</v>
      </c>
      <c r="F90" s="55"/>
      <c r="G90" s="25"/>
      <c r="H90" s="12"/>
      <c r="I90" s="12"/>
      <c r="J90" s="12"/>
      <c r="K90" s="17"/>
      <c r="L90" s="17"/>
      <c r="M90" s="19"/>
    </row>
    <row r="91" spans="1:13" ht="37.5" hidden="1" customHeight="1" x14ac:dyDescent="0.25">
      <c r="A91" s="38" t="s">
        <v>65</v>
      </c>
      <c r="B91" s="24" t="str">
        <f t="shared" ref="B91" si="3">B86</f>
        <v>in ongeschilderderd FSC  hout dat vergrijst met een minimale aantoonbare levensduur van 20 jaar</v>
      </c>
      <c r="C91" s="52" t="s">
        <v>105</v>
      </c>
      <c r="D91" s="73"/>
      <c r="E91" s="63">
        <f>E86</f>
        <v>75</v>
      </c>
      <c r="F91" s="55"/>
      <c r="G91" s="25"/>
      <c r="H91" s="12"/>
      <c r="I91" s="12"/>
      <c r="J91" s="12"/>
      <c r="K91" s="17"/>
      <c r="L91" s="17"/>
      <c r="M91" s="19"/>
    </row>
    <row r="92" spans="1:13" ht="59.25" hidden="1" customHeight="1" x14ac:dyDescent="0.25">
      <c r="A92" s="38" t="s">
        <v>67</v>
      </c>
      <c r="B92" s="24" t="str">
        <f>B87</f>
        <v>in stalen platen met een permanent uitstraling minimale, in minimaal 6 kleuren meer kan onderscheidend zijn voor het gunningscriterium uitstraling. Aantoonbare levensduurs van 30 jaar</v>
      </c>
      <c r="C92" s="52" t="s">
        <v>105</v>
      </c>
      <c r="D92" s="73"/>
      <c r="E92" s="63">
        <f>E87</f>
        <v>75</v>
      </c>
      <c r="F92" s="55"/>
      <c r="G92" s="25"/>
      <c r="H92" s="12"/>
      <c r="I92" s="12"/>
      <c r="J92" s="12"/>
      <c r="K92" s="17"/>
      <c r="L92" s="17"/>
      <c r="M92" s="19"/>
    </row>
    <row r="93" spans="1:13" ht="67.5" hidden="1" customHeight="1" x14ac:dyDescent="0.25">
      <c r="A93" s="38" t="s">
        <v>69</v>
      </c>
      <c r="B93" s="24" t="str">
        <f>B88</f>
        <v>in een aantoonbaar duurzaam en ondescheidend materiaal anders dan genoemd (bijvoorbeeld mycelium, hout is al genoemd en telt niet). Dit materiaal en de kleur(en) vermeldt u bij het het gunningscriterium duurzaamheid en uitstraling.</v>
      </c>
      <c r="C93" s="52" t="s">
        <v>105</v>
      </c>
      <c r="D93" s="73"/>
      <c r="E93" s="63">
        <f>E88</f>
        <v>100</v>
      </c>
      <c r="F93" s="55"/>
      <c r="G93" s="25"/>
      <c r="H93" s="12"/>
      <c r="I93" s="12"/>
      <c r="J93" s="12"/>
      <c r="K93" s="17"/>
      <c r="L93" s="17"/>
      <c r="M93" s="19"/>
    </row>
    <row r="94" spans="1:13" s="39" customFormat="1" ht="21" hidden="1" customHeight="1" x14ac:dyDescent="0.25">
      <c r="A94" s="39">
        <v>3</v>
      </c>
      <c r="B94" s="39" t="s">
        <v>137</v>
      </c>
      <c r="C94" s="114"/>
      <c r="D94" s="71"/>
      <c r="E94" s="63">
        <f>(E75+E76)/8*2</f>
        <v>75</v>
      </c>
      <c r="F94" s="54"/>
    </row>
    <row r="95" spans="1:13" ht="86.25" hidden="1" customHeight="1" x14ac:dyDescent="0.25">
      <c r="A95" s="38" t="s">
        <v>63</v>
      </c>
      <c r="B95" s="24" t="str">
        <f>B90</f>
        <v>in steenstrips (niet van echte bakstenen te onderscheiden, keuze uit tenmiste de kleuren: zwart of antraciet,  lichtbruin, bruin, donkerbruin en lichtgrijs, grijs, donkergrijs meer kan onderscheidend zijn voor het gunningscriterium uitstraling), minimale aantoonbare levensduurs 40 jaar na oplevering</v>
      </c>
      <c r="C95" s="52" t="s">
        <v>105</v>
      </c>
      <c r="D95" s="73"/>
      <c r="E95" s="63">
        <v>43</v>
      </c>
      <c r="F95" s="55"/>
      <c r="G95" s="25"/>
      <c r="H95" s="12"/>
      <c r="I95" s="12"/>
      <c r="J95" s="12"/>
      <c r="K95" s="17"/>
      <c r="L95" s="17"/>
      <c r="M95" s="19"/>
    </row>
    <row r="96" spans="1:13" ht="35.25" hidden="1" customHeight="1" x14ac:dyDescent="0.25">
      <c r="A96" s="38" t="s">
        <v>65</v>
      </c>
      <c r="B96" s="24" t="str">
        <f t="shared" ref="B96:B98" si="4">B91</f>
        <v>in ongeschilderderd FSC  hout dat vergrijst met een minimale aantoonbare levensduur van 20 jaar</v>
      </c>
      <c r="C96" s="52" t="s">
        <v>105</v>
      </c>
      <c r="D96" s="73"/>
      <c r="E96" s="63">
        <f>15%*E94</f>
        <v>11.25</v>
      </c>
      <c r="F96" s="55"/>
      <c r="G96" s="25"/>
      <c r="H96" s="12"/>
      <c r="I96" s="12"/>
      <c r="J96" s="12"/>
      <c r="K96" s="17"/>
      <c r="L96" s="17"/>
      <c r="M96" s="19"/>
    </row>
    <row r="97" spans="1:13" ht="64.5" hidden="1" customHeight="1" x14ac:dyDescent="0.25">
      <c r="A97" s="38" t="s">
        <v>67</v>
      </c>
      <c r="B97" s="24" t="str">
        <f>B92</f>
        <v>in stalen platen met een permanent uitstraling minimale, in minimaal 6 kleuren meer kan onderscheidend zijn voor het gunningscriterium uitstraling. Aantoonbare levensduurs van 30 jaar</v>
      </c>
      <c r="C97" s="52" t="s">
        <v>105</v>
      </c>
      <c r="D97" s="73"/>
      <c r="E97" s="63">
        <f>E96</f>
        <v>11.25</v>
      </c>
      <c r="F97" s="55"/>
      <c r="G97" s="25"/>
      <c r="H97" s="12"/>
      <c r="I97" s="12"/>
      <c r="J97" s="12"/>
      <c r="K97" s="17"/>
      <c r="L97" s="17"/>
      <c r="M97" s="19"/>
    </row>
    <row r="98" spans="1:13" ht="86.25" hidden="1" customHeight="1" x14ac:dyDescent="0.25">
      <c r="A98" s="38" t="s">
        <v>69</v>
      </c>
      <c r="B98" s="24" t="str">
        <f t="shared" si="4"/>
        <v>in een aantoonbaar duurzaam en ondescheidend materiaal anders dan genoemd (bijvoorbeeld mycelium, hout is al genoemd en telt niet). Dit materiaal en de kleur(en) vermeldt u bij het het gunningscriterium duurzaamheid en uitstraling.</v>
      </c>
      <c r="C98" s="52" t="s">
        <v>105</v>
      </c>
      <c r="D98" s="73"/>
      <c r="E98" s="63">
        <f>20%*E94</f>
        <v>15</v>
      </c>
      <c r="F98" s="55"/>
      <c r="G98" s="25"/>
      <c r="H98" s="12"/>
      <c r="I98" s="12"/>
      <c r="J98" s="12"/>
      <c r="K98" s="17"/>
      <c r="L98" s="17"/>
      <c r="M98" s="19"/>
    </row>
    <row r="99" spans="1:13" ht="15" hidden="1" customHeight="1" x14ac:dyDescent="0.25">
      <c r="A99" s="41"/>
      <c r="B99" s="29" t="s">
        <v>95</v>
      </c>
      <c r="C99" s="114"/>
      <c r="D99" s="72"/>
      <c r="E99" s="63"/>
      <c r="F99" s="55"/>
      <c r="G99" s="26">
        <f>COUNTIF(G84:G98,"v")</f>
        <v>0</v>
      </c>
      <c r="H99" s="26">
        <f t="shared" ref="H99:K99" si="5">COUNTIF(H84:H98,"v")</f>
        <v>0</v>
      </c>
      <c r="I99" s="26">
        <f t="shared" si="5"/>
        <v>0</v>
      </c>
      <c r="J99" s="26">
        <f t="shared" si="5"/>
        <v>0</v>
      </c>
      <c r="K99" s="26">
        <f t="shared" si="5"/>
        <v>0</v>
      </c>
      <c r="L99" s="13"/>
      <c r="M99" s="20"/>
    </row>
    <row r="100" spans="1:13" hidden="1" x14ac:dyDescent="0.25">
      <c r="A100" s="149" t="s">
        <v>138</v>
      </c>
      <c r="B100" s="150"/>
      <c r="C100" s="132" t="s">
        <v>15</v>
      </c>
      <c r="D100" s="131" t="s">
        <v>97</v>
      </c>
      <c r="E100" s="132" t="s">
        <v>98</v>
      </c>
      <c r="F100" s="131" t="s">
        <v>18</v>
      </c>
      <c r="G100" s="132"/>
      <c r="H100" s="131">
        <v>2</v>
      </c>
      <c r="I100" s="132"/>
      <c r="J100" s="134">
        <v>4</v>
      </c>
      <c r="K100" s="37"/>
      <c r="L100" s="37"/>
      <c r="M100" s="110"/>
    </row>
    <row r="101" spans="1:13" ht="18.75" hidden="1" customHeight="1" x14ac:dyDescent="0.25">
      <c r="A101" s="39">
        <v>1</v>
      </c>
      <c r="B101" s="33" t="s">
        <v>139</v>
      </c>
      <c r="C101" s="33"/>
      <c r="D101" s="71"/>
      <c r="E101" s="64">
        <f>500/3</f>
        <v>166.66666666666666</v>
      </c>
      <c r="F101" s="54"/>
      <c r="G101" s="112"/>
      <c r="H101" s="112"/>
      <c r="I101" s="112"/>
      <c r="J101" s="112"/>
      <c r="K101" s="112"/>
      <c r="L101" s="112"/>
      <c r="M101" s="19"/>
    </row>
    <row r="102" spans="1:13" ht="30" hidden="1" x14ac:dyDescent="0.25">
      <c r="A102" s="38" t="s">
        <v>63</v>
      </c>
      <c r="B102" s="24" t="s">
        <v>140</v>
      </c>
      <c r="C102" s="52" t="s">
        <v>105</v>
      </c>
      <c r="D102" s="73"/>
      <c r="E102" s="63">
        <v>20</v>
      </c>
      <c r="F102" s="55">
        <f t="shared" si="1"/>
        <v>0</v>
      </c>
      <c r="G102" s="12"/>
      <c r="H102" s="12"/>
      <c r="I102" s="12"/>
      <c r="J102" s="12"/>
      <c r="K102" s="17"/>
      <c r="L102" s="17"/>
      <c r="M102" s="110"/>
    </row>
    <row r="103" spans="1:13" ht="30" hidden="1" x14ac:dyDescent="0.25">
      <c r="A103" s="38" t="s">
        <v>65</v>
      </c>
      <c r="B103" s="24" t="s">
        <v>141</v>
      </c>
      <c r="C103" s="52" t="s">
        <v>105</v>
      </c>
      <c r="D103" s="73"/>
      <c r="E103" s="63">
        <v>40</v>
      </c>
      <c r="F103" s="55">
        <f t="shared" si="1"/>
        <v>0</v>
      </c>
      <c r="G103" s="12"/>
      <c r="H103" s="12"/>
      <c r="I103" s="12"/>
      <c r="J103" s="12"/>
      <c r="K103" s="17"/>
      <c r="L103" s="17"/>
      <c r="M103" s="110"/>
    </row>
    <row r="104" spans="1:13" ht="30" hidden="1" x14ac:dyDescent="0.25">
      <c r="A104" s="38" t="s">
        <v>67</v>
      </c>
      <c r="B104" s="24" t="s">
        <v>142</v>
      </c>
      <c r="C104" s="52" t="s">
        <v>105</v>
      </c>
      <c r="D104" s="73"/>
      <c r="E104" s="63">
        <v>107</v>
      </c>
      <c r="F104" s="55">
        <f t="shared" si="1"/>
        <v>0</v>
      </c>
      <c r="G104" s="12"/>
      <c r="H104" s="12"/>
      <c r="I104" s="12"/>
      <c r="J104" s="12"/>
      <c r="K104" s="17"/>
      <c r="L104" s="17"/>
      <c r="M104" s="110"/>
    </row>
    <row r="105" spans="1:13" ht="30" hidden="1" x14ac:dyDescent="0.25">
      <c r="A105" s="38" t="s">
        <v>69</v>
      </c>
      <c r="B105" s="24" t="s">
        <v>143</v>
      </c>
      <c r="C105" s="52" t="s">
        <v>105</v>
      </c>
      <c r="D105" s="73"/>
      <c r="E105" s="63">
        <v>100</v>
      </c>
      <c r="F105" s="55">
        <f t="shared" si="1"/>
        <v>0</v>
      </c>
      <c r="G105" s="12"/>
      <c r="H105" s="12"/>
      <c r="I105" s="12"/>
      <c r="J105" s="12"/>
      <c r="K105" s="17"/>
      <c r="L105" s="17"/>
      <c r="M105" s="110"/>
    </row>
    <row r="106" spans="1:13" ht="30" hidden="1" x14ac:dyDescent="0.25">
      <c r="A106" s="38" t="s">
        <v>73</v>
      </c>
      <c r="B106" s="32" t="s">
        <v>144</v>
      </c>
      <c r="C106" s="52" t="s">
        <v>105</v>
      </c>
      <c r="D106" s="74"/>
      <c r="E106" s="65">
        <v>200</v>
      </c>
      <c r="F106" s="55">
        <f t="shared" si="1"/>
        <v>0</v>
      </c>
      <c r="G106" s="12"/>
      <c r="H106" s="12"/>
      <c r="I106" s="12"/>
      <c r="J106" s="12"/>
      <c r="K106" s="17"/>
      <c r="L106" s="17"/>
      <c r="M106" s="110"/>
    </row>
    <row r="107" spans="1:13" hidden="1" x14ac:dyDescent="0.25">
      <c r="A107" s="41"/>
      <c r="B107" s="29" t="s">
        <v>145</v>
      </c>
      <c r="C107" s="115"/>
      <c r="D107" s="75"/>
      <c r="E107" s="65"/>
      <c r="F107" s="55"/>
      <c r="G107" s="13">
        <f>COUNTIF(G102:G106,"v")</f>
        <v>0</v>
      </c>
      <c r="H107" s="13">
        <f>COUNTIF(H102:H106,"v")</f>
        <v>0</v>
      </c>
      <c r="I107" s="13">
        <f>COUNTIF(I102:I106,"v")</f>
        <v>0</v>
      </c>
      <c r="J107" s="13">
        <f>COUNTIF(J102:J106,"v")</f>
        <v>0</v>
      </c>
      <c r="K107" s="13">
        <f>COUNTIF(K102:K106,"v")</f>
        <v>0</v>
      </c>
      <c r="L107" s="13"/>
      <c r="M107" s="110"/>
    </row>
    <row r="108" spans="1:13" hidden="1" x14ac:dyDescent="0.25">
      <c r="A108" s="149" t="s">
        <v>230</v>
      </c>
      <c r="B108" s="150"/>
      <c r="C108" s="132" t="s">
        <v>15</v>
      </c>
      <c r="D108" s="131" t="s">
        <v>97</v>
      </c>
      <c r="E108" s="132" t="s">
        <v>98</v>
      </c>
      <c r="F108" s="131" t="s">
        <v>18</v>
      </c>
      <c r="G108" s="132"/>
      <c r="H108" s="131">
        <v>2</v>
      </c>
      <c r="I108" s="132"/>
      <c r="J108" s="134">
        <v>4</v>
      </c>
      <c r="K108" s="37"/>
      <c r="L108" s="37"/>
      <c r="M108" s="110"/>
    </row>
    <row r="109" spans="1:13" ht="18.75" hidden="1" customHeight="1" x14ac:dyDescent="0.25">
      <c r="A109" s="39">
        <v>1</v>
      </c>
      <c r="B109" s="33" t="s">
        <v>147</v>
      </c>
      <c r="C109" s="33"/>
      <c r="D109" s="71"/>
      <c r="E109" s="62"/>
      <c r="F109" s="54"/>
      <c r="G109" s="112"/>
      <c r="H109" s="112"/>
      <c r="I109" s="112"/>
      <c r="J109" s="112"/>
      <c r="K109" s="112"/>
      <c r="L109" s="112"/>
      <c r="M109" s="19"/>
    </row>
    <row r="110" spans="1:13" ht="165" hidden="1" x14ac:dyDescent="0.25">
      <c r="A110" s="38" t="s">
        <v>63</v>
      </c>
      <c r="B110" s="24" t="s">
        <v>148</v>
      </c>
      <c r="C110" s="52" t="s">
        <v>149</v>
      </c>
      <c r="D110" s="73"/>
      <c r="E110" s="63"/>
      <c r="F110" s="55"/>
      <c r="G110" s="12"/>
      <c r="H110" s="12"/>
      <c r="I110" s="12"/>
      <c r="J110" s="12"/>
      <c r="K110" s="17"/>
      <c r="L110" s="17"/>
      <c r="M110" s="110"/>
    </row>
    <row r="111" spans="1:13" ht="150" hidden="1" x14ac:dyDescent="0.25">
      <c r="A111" s="38" t="s">
        <v>65</v>
      </c>
      <c r="B111" s="24" t="s">
        <v>150</v>
      </c>
      <c r="C111" s="52" t="s">
        <v>151</v>
      </c>
      <c r="D111" s="73"/>
      <c r="E111" s="63"/>
      <c r="F111" s="55"/>
      <c r="G111" s="12"/>
      <c r="H111" s="12"/>
      <c r="I111" s="12"/>
      <c r="J111" s="12"/>
      <c r="K111" s="17"/>
      <c r="L111" s="17"/>
      <c r="M111" s="110"/>
    </row>
    <row r="112" spans="1:13" ht="150" hidden="1" x14ac:dyDescent="0.25">
      <c r="A112" s="38" t="s">
        <v>67</v>
      </c>
      <c r="B112" s="24" t="s">
        <v>152</v>
      </c>
      <c r="C112" s="52" t="s">
        <v>151</v>
      </c>
      <c r="D112" s="73"/>
      <c r="E112" s="63"/>
      <c r="F112" s="55"/>
      <c r="G112" s="12"/>
      <c r="H112" s="12"/>
      <c r="I112" s="12"/>
      <c r="J112" s="12"/>
      <c r="K112" s="17"/>
      <c r="L112" s="17"/>
      <c r="M112" s="110"/>
    </row>
    <row r="113" spans="1:13" ht="60" hidden="1" x14ac:dyDescent="0.25">
      <c r="A113" s="38">
        <v>2</v>
      </c>
      <c r="B113" s="32" t="s">
        <v>153</v>
      </c>
      <c r="C113" s="52" t="s">
        <v>151</v>
      </c>
      <c r="D113" s="74"/>
      <c r="E113" s="65"/>
      <c r="F113" s="55"/>
      <c r="G113" s="12"/>
      <c r="H113" s="12"/>
      <c r="I113" s="12"/>
      <c r="J113" s="12"/>
      <c r="K113" s="17"/>
      <c r="L113" s="17"/>
      <c r="M113" s="110"/>
    </row>
    <row r="114" spans="1:13" ht="45" hidden="1" x14ac:dyDescent="0.25">
      <c r="A114" s="41">
        <v>3</v>
      </c>
      <c r="B114" s="32" t="s">
        <v>154</v>
      </c>
      <c r="C114" s="52" t="s">
        <v>151</v>
      </c>
      <c r="D114" s="74"/>
      <c r="E114" s="65"/>
      <c r="F114" s="55"/>
      <c r="G114" s="12"/>
      <c r="H114" s="12"/>
      <c r="I114" s="12"/>
      <c r="J114" s="12"/>
      <c r="K114" s="17"/>
      <c r="L114" s="17"/>
      <c r="M114" s="110"/>
    </row>
    <row r="115" spans="1:13" hidden="1" x14ac:dyDescent="0.25">
      <c r="A115" s="41"/>
      <c r="B115" s="29" t="s">
        <v>155</v>
      </c>
      <c r="C115" s="115"/>
      <c r="D115" s="75"/>
      <c r="E115" s="65"/>
      <c r="F115" s="55"/>
      <c r="G115" s="13">
        <f>COUNTIF(G110:G114,"v")</f>
        <v>0</v>
      </c>
      <c r="H115" s="13">
        <f>COUNTIF(H110:H114,"v")</f>
        <v>0</v>
      </c>
      <c r="I115" s="13">
        <f>COUNTIF(I110:I114,"v")</f>
        <v>0</v>
      </c>
      <c r="J115" s="13">
        <f>COUNTIF(J110:J114,"v")</f>
        <v>0</v>
      </c>
      <c r="K115" s="13">
        <f>COUNTIF(K110:K114,"v")</f>
        <v>0</v>
      </c>
      <c r="L115" s="13"/>
      <c r="M115" s="110"/>
    </row>
    <row r="116" spans="1:13" hidden="1" x14ac:dyDescent="0.25">
      <c r="A116" s="42" t="s">
        <v>156</v>
      </c>
      <c r="B116" s="9" t="s">
        <v>157</v>
      </c>
      <c r="C116" s="8"/>
      <c r="D116" s="76"/>
      <c r="E116" s="66"/>
      <c r="F116" s="56"/>
      <c r="G116" s="6"/>
      <c r="H116" s="6"/>
      <c r="I116" s="6"/>
      <c r="J116" s="6"/>
      <c r="K116" s="18"/>
      <c r="L116" s="18"/>
      <c r="M116" s="110"/>
    </row>
    <row r="117" spans="1:13" ht="168.75" hidden="1" customHeight="1" x14ac:dyDescent="0.25">
      <c r="A117" s="38" t="s">
        <v>158</v>
      </c>
      <c r="B117" s="30" t="s">
        <v>159</v>
      </c>
      <c r="C117" s="5"/>
      <c r="D117" s="77"/>
      <c r="E117" s="67"/>
      <c r="F117" s="57"/>
      <c r="G117" s="12"/>
      <c r="H117" s="12"/>
      <c r="I117" s="12"/>
      <c r="J117" s="12"/>
      <c r="K117" s="17"/>
      <c r="L117" s="17"/>
      <c r="M117" s="110"/>
    </row>
    <row r="118" spans="1:13" ht="129" hidden="1" customHeight="1" x14ac:dyDescent="0.25">
      <c r="A118" s="38" t="s">
        <v>160</v>
      </c>
      <c r="B118" s="28" t="s">
        <v>161</v>
      </c>
      <c r="C118" s="5"/>
      <c r="D118" s="77"/>
      <c r="E118" s="67"/>
      <c r="F118" s="57"/>
      <c r="G118" s="12"/>
      <c r="H118" s="12"/>
      <c r="I118" s="12"/>
      <c r="J118" s="12"/>
      <c r="K118" s="17"/>
      <c r="L118" s="17"/>
      <c r="M118" s="110"/>
    </row>
    <row r="119" spans="1:13" ht="75" hidden="1" x14ac:dyDescent="0.25">
      <c r="A119" s="33" t="s">
        <v>162</v>
      </c>
      <c r="B119" s="33" t="s">
        <v>163</v>
      </c>
      <c r="C119" s="33"/>
      <c r="D119" s="71"/>
      <c r="E119" s="62"/>
      <c r="F119" s="54"/>
      <c r="G119" s="12"/>
      <c r="H119" s="12"/>
      <c r="I119" s="12"/>
      <c r="J119" s="12"/>
      <c r="K119" s="17"/>
      <c r="L119" s="17"/>
      <c r="M119" s="110"/>
    </row>
    <row r="120" spans="1:13" ht="51" hidden="1" customHeight="1" x14ac:dyDescent="0.25">
      <c r="A120" s="38" t="s">
        <v>63</v>
      </c>
      <c r="B120" s="31" t="s">
        <v>164</v>
      </c>
      <c r="C120" s="79" t="s">
        <v>149</v>
      </c>
      <c r="D120" s="73"/>
      <c r="E120" s="63">
        <f>E59</f>
        <v>50</v>
      </c>
      <c r="F120" s="55">
        <f>D120*E120</f>
        <v>0</v>
      </c>
      <c r="G120" s="12"/>
      <c r="H120" s="12"/>
      <c r="I120" s="12"/>
      <c r="J120" s="12"/>
      <c r="K120" s="17"/>
      <c r="L120" s="17"/>
      <c r="M120" s="117"/>
    </row>
    <row r="121" spans="1:13" ht="49.5" hidden="1" customHeight="1" x14ac:dyDescent="0.25">
      <c r="A121" s="38" t="s">
        <v>65</v>
      </c>
      <c r="B121" s="31" t="s">
        <v>165</v>
      </c>
      <c r="C121" s="79" t="s">
        <v>149</v>
      </c>
      <c r="D121" s="73"/>
      <c r="E121" s="63">
        <v>150</v>
      </c>
      <c r="F121" s="55"/>
      <c r="G121" s="12"/>
      <c r="H121" s="12"/>
      <c r="I121" s="12"/>
      <c r="J121" s="12"/>
      <c r="K121" s="17"/>
      <c r="L121" s="17"/>
      <c r="M121" s="117"/>
    </row>
    <row r="122" spans="1:13" ht="18.75" hidden="1" customHeight="1" x14ac:dyDescent="0.25">
      <c r="A122" s="38" t="s">
        <v>67</v>
      </c>
      <c r="B122" s="24" t="s">
        <v>166</v>
      </c>
      <c r="C122" s="79" t="s">
        <v>149</v>
      </c>
      <c r="D122" s="73"/>
      <c r="E122" s="61">
        <f>E65</f>
        <v>400</v>
      </c>
      <c r="F122" s="53">
        <f>D122*E122</f>
        <v>0</v>
      </c>
      <c r="G122" s="12"/>
      <c r="H122" s="12"/>
      <c r="I122" s="12"/>
      <c r="J122" s="12"/>
      <c r="K122" s="17"/>
      <c r="L122" s="17"/>
      <c r="M122" s="37"/>
    </row>
    <row r="123" spans="1:13" ht="18.75" hidden="1" customHeight="1" x14ac:dyDescent="0.25">
      <c r="A123" s="38" t="s">
        <v>69</v>
      </c>
      <c r="B123" s="24" t="s">
        <v>167</v>
      </c>
      <c r="C123" s="79" t="s">
        <v>149</v>
      </c>
      <c r="D123" s="73"/>
      <c r="E123" s="61">
        <v>100</v>
      </c>
      <c r="F123" s="53"/>
      <c r="G123" s="12"/>
      <c r="H123" s="12"/>
      <c r="I123" s="12"/>
      <c r="J123" s="12"/>
      <c r="K123" s="17"/>
      <c r="L123" s="17"/>
      <c r="M123" s="37"/>
    </row>
    <row r="124" spans="1:13" ht="25.5" hidden="1" customHeight="1" x14ac:dyDescent="0.25">
      <c r="A124" s="38" t="s">
        <v>71</v>
      </c>
      <c r="B124" s="24" t="s">
        <v>168</v>
      </c>
      <c r="C124" s="79" t="s">
        <v>149</v>
      </c>
      <c r="D124" s="73"/>
      <c r="E124" s="61">
        <f>E72+E73</f>
        <v>90</v>
      </c>
      <c r="F124" s="53"/>
      <c r="G124" s="12"/>
      <c r="H124" s="12"/>
      <c r="I124" s="12"/>
      <c r="J124" s="12"/>
      <c r="K124" s="17"/>
      <c r="L124" s="17"/>
      <c r="M124" s="37"/>
    </row>
    <row r="125" spans="1:13" ht="17.25" hidden="1" customHeight="1" x14ac:dyDescent="0.25">
      <c r="A125" s="41"/>
      <c r="B125" s="29" t="s">
        <v>169</v>
      </c>
      <c r="C125" s="115"/>
      <c r="D125" s="75"/>
      <c r="E125" s="65"/>
      <c r="F125" s="58"/>
      <c r="G125" s="14">
        <f>COUNTIF(G117:G124,"v")</f>
        <v>0</v>
      </c>
      <c r="H125" s="14">
        <f>COUNTIF(H117:H124,"v")</f>
        <v>0</v>
      </c>
      <c r="I125" s="14">
        <f>COUNTIF(I117:I124,"v")</f>
        <v>0</v>
      </c>
      <c r="J125" s="14">
        <f>COUNTIF(J117:J124,"v")</f>
        <v>0</v>
      </c>
      <c r="K125" s="14">
        <f>COUNTIF(K117:K124,"v")</f>
        <v>0</v>
      </c>
      <c r="L125" s="14"/>
      <c r="M125" s="19"/>
    </row>
    <row r="126" spans="1:13" ht="69.75" hidden="1" customHeight="1" x14ac:dyDescent="0.25">
      <c r="A126" s="43" t="s">
        <v>170</v>
      </c>
      <c r="B126" s="27" t="s">
        <v>171</v>
      </c>
      <c r="C126" s="8"/>
      <c r="D126" s="76"/>
      <c r="E126" s="66"/>
      <c r="F126" s="56"/>
      <c r="G126" s="6"/>
      <c r="H126" s="6"/>
      <c r="I126" s="6"/>
      <c r="J126" s="6"/>
      <c r="K126" s="18"/>
      <c r="L126" s="18"/>
      <c r="M126" s="19"/>
    </row>
    <row r="127" spans="1:13" ht="78" hidden="1" customHeight="1" x14ac:dyDescent="0.25">
      <c r="A127" s="33"/>
      <c r="B127" s="48" t="s">
        <v>172</v>
      </c>
      <c r="C127" s="33"/>
      <c r="D127" s="71"/>
      <c r="E127" s="62"/>
      <c r="F127" s="54"/>
      <c r="G127" s="12"/>
      <c r="H127" s="12"/>
      <c r="I127" s="12"/>
      <c r="J127" s="12"/>
      <c r="K127" s="12"/>
      <c r="L127" s="17"/>
      <c r="M127" s="19"/>
    </row>
    <row r="128" spans="1:13" ht="67.5" hidden="1" customHeight="1" x14ac:dyDescent="0.25">
      <c r="A128" s="44">
        <v>1</v>
      </c>
      <c r="B128" s="24" t="s">
        <v>173</v>
      </c>
      <c r="C128" s="118"/>
      <c r="D128" s="74"/>
      <c r="E128" s="62"/>
      <c r="F128" s="54"/>
      <c r="G128" s="12"/>
      <c r="H128" s="12"/>
      <c r="I128" s="12"/>
      <c r="J128" s="12"/>
      <c r="K128" s="12"/>
      <c r="L128" s="17"/>
      <c r="M128" s="19"/>
    </row>
    <row r="129" spans="1:13" ht="28.5" hidden="1" customHeight="1" x14ac:dyDescent="0.25">
      <c r="A129" s="38">
        <v>2</v>
      </c>
      <c r="B129" s="24" t="str">
        <f>B122</f>
        <v>Per extra standaard slaapkamer (ook bij woning met trap en plat dak)</v>
      </c>
      <c r="C129" s="7"/>
      <c r="D129" s="73"/>
      <c r="E129" s="61"/>
      <c r="F129" s="53"/>
      <c r="G129" s="12"/>
      <c r="H129" s="12"/>
      <c r="I129" s="12"/>
      <c r="J129" s="12"/>
      <c r="K129" s="12"/>
      <c r="L129" s="17"/>
      <c r="M129" s="19"/>
    </row>
    <row r="130" spans="1:13" ht="22.5" hidden="1" customHeight="1" x14ac:dyDescent="0.25">
      <c r="A130" s="38">
        <v>3</v>
      </c>
      <c r="B130" s="24" t="str">
        <f>B123</f>
        <v>Per extra slaapkamer onder schuindak</v>
      </c>
      <c r="C130" s="7"/>
      <c r="D130" s="73"/>
      <c r="E130" s="61"/>
      <c r="F130" s="53"/>
      <c r="G130" s="12"/>
      <c r="H130" s="12"/>
      <c r="I130" s="12"/>
      <c r="J130" s="12"/>
      <c r="K130" s="12"/>
      <c r="L130" s="17"/>
      <c r="M130" s="19"/>
    </row>
    <row r="131" spans="1:13" ht="22.5" hidden="1" customHeight="1" x14ac:dyDescent="0.25">
      <c r="A131" s="38">
        <v>4</v>
      </c>
      <c r="B131" s="24" t="str">
        <f>B124</f>
        <v>Berging per oppervlakte gelijk aan Basiswoning compact</v>
      </c>
      <c r="C131" s="7"/>
      <c r="D131" s="73"/>
      <c r="E131" s="61"/>
      <c r="F131" s="53"/>
      <c r="G131" s="12"/>
      <c r="H131" s="12"/>
      <c r="I131" s="12"/>
      <c r="J131" s="12"/>
      <c r="K131" s="12"/>
      <c r="L131" s="17"/>
      <c r="M131" s="19"/>
    </row>
    <row r="132" spans="1:13" ht="15" hidden="1" customHeight="1" x14ac:dyDescent="0.25">
      <c r="A132" s="119"/>
      <c r="B132" s="120" t="s">
        <v>174</v>
      </c>
      <c r="C132" s="115"/>
      <c r="D132" s="75"/>
      <c r="E132" s="65"/>
      <c r="F132" s="58"/>
      <c r="G132" s="14">
        <f>COUNTIF(G127:G131,"v")</f>
        <v>0</v>
      </c>
      <c r="H132" s="14">
        <f>COUNTIF(H127:H127,"v")</f>
        <v>0</v>
      </c>
      <c r="I132" s="14">
        <f>COUNTIF(I127:I127,"v")</f>
        <v>0</v>
      </c>
      <c r="J132" s="15">
        <f>COUNTIF(J127:J127,"v")</f>
        <v>0</v>
      </c>
      <c r="K132" s="14">
        <f>COUNTIF(K127:K127,"v")</f>
        <v>0</v>
      </c>
      <c r="L132" s="14"/>
      <c r="M132" s="37"/>
    </row>
    <row r="133" spans="1:13" ht="15.75" hidden="1" customHeight="1" x14ac:dyDescent="0.25">
      <c r="A133" s="80"/>
      <c r="B133" s="10" t="s">
        <v>175</v>
      </c>
      <c r="C133" s="122"/>
      <c r="F133" s="59"/>
      <c r="G133" s="110"/>
      <c r="H133" s="110"/>
      <c r="I133" s="110"/>
      <c r="J133" s="110"/>
      <c r="K133" s="110"/>
      <c r="L133" s="110"/>
      <c r="M133" s="19"/>
    </row>
    <row r="134" spans="1:13" ht="38.25" hidden="1" customHeight="1" x14ac:dyDescent="0.25">
      <c r="A134" s="80">
        <v>1</v>
      </c>
      <c r="B134" s="152" t="s">
        <v>176</v>
      </c>
      <c r="C134" s="152"/>
      <c r="D134" s="152"/>
      <c r="E134" s="152"/>
      <c r="F134" s="152"/>
      <c r="G134" s="110"/>
      <c r="H134" s="110"/>
      <c r="I134" s="110"/>
      <c r="J134" s="110"/>
      <c r="K134" s="110"/>
      <c r="L134" s="110"/>
      <c r="M134" s="19"/>
    </row>
    <row r="135" spans="1:13" ht="69.95" customHeight="1" x14ac:dyDescent="0.25">
      <c r="A135" s="113"/>
      <c r="B135" s="110"/>
      <c r="C135" s="110"/>
      <c r="G135" s="110"/>
      <c r="H135" s="110"/>
      <c r="I135" s="110"/>
      <c r="J135" s="110"/>
      <c r="K135" s="110"/>
      <c r="L135" s="110"/>
      <c r="M135" s="18"/>
    </row>
    <row r="136" spans="1:13" ht="69.95" customHeight="1" x14ac:dyDescent="0.25">
      <c r="A136" s="113"/>
      <c r="B136" s="110"/>
      <c r="C136" s="110"/>
      <c r="G136" s="110"/>
      <c r="H136" s="110"/>
      <c r="I136" s="110"/>
      <c r="J136" s="110"/>
      <c r="K136" s="110"/>
      <c r="L136" s="110"/>
      <c r="M136" s="18"/>
    </row>
    <row r="137" spans="1:13" ht="153.94999999999999" customHeight="1" x14ac:dyDescent="0.25">
      <c r="A137" s="113"/>
      <c r="B137" s="110"/>
      <c r="C137" s="110"/>
      <c r="G137" s="110"/>
      <c r="H137" s="110"/>
      <c r="I137" s="110"/>
      <c r="J137" s="110"/>
      <c r="K137" s="110"/>
      <c r="L137" s="110"/>
      <c r="M137" s="19"/>
    </row>
    <row r="138" spans="1:13" ht="138.6" customHeight="1" x14ac:dyDescent="0.25">
      <c r="A138" s="113"/>
      <c r="B138" s="110"/>
      <c r="C138" s="110"/>
      <c r="G138" s="110"/>
      <c r="H138" s="110"/>
      <c r="I138" s="110"/>
      <c r="J138" s="110"/>
      <c r="K138" s="110"/>
      <c r="L138" s="110"/>
      <c r="M138" s="19"/>
    </row>
    <row r="139" spans="1:13" ht="93.75" customHeight="1" x14ac:dyDescent="0.25">
      <c r="A139" s="113"/>
      <c r="B139" s="110"/>
      <c r="C139" s="110"/>
      <c r="G139" s="110"/>
      <c r="H139" s="110"/>
      <c r="I139" s="110"/>
      <c r="J139" s="110"/>
      <c r="K139" s="110"/>
      <c r="L139" s="110"/>
      <c r="M139" s="19" t="s">
        <v>177</v>
      </c>
    </row>
    <row r="140" spans="1:13" ht="90" customHeight="1" x14ac:dyDescent="0.25">
      <c r="A140" s="113"/>
      <c r="B140" s="110"/>
      <c r="C140" s="110"/>
      <c r="G140" s="110"/>
      <c r="H140" s="110"/>
      <c r="I140" s="110"/>
      <c r="J140" s="110"/>
      <c r="K140" s="110"/>
      <c r="L140" s="110"/>
      <c r="M140" s="19"/>
    </row>
    <row r="141" spans="1:13" ht="58.5" customHeight="1" x14ac:dyDescent="0.25">
      <c r="A141" s="113"/>
      <c r="B141" s="110"/>
      <c r="C141" s="110"/>
      <c r="G141" s="110"/>
      <c r="H141" s="110"/>
      <c r="I141" s="110"/>
      <c r="J141" s="110"/>
      <c r="K141" s="110"/>
      <c r="L141" s="110"/>
      <c r="M141" s="19"/>
    </row>
    <row r="142" spans="1:13" ht="58.5" customHeight="1" x14ac:dyDescent="0.25">
      <c r="A142" s="113"/>
      <c r="B142" s="110"/>
      <c r="C142" s="110"/>
      <c r="G142" s="110"/>
      <c r="H142" s="110"/>
      <c r="I142" s="110"/>
      <c r="J142" s="110"/>
      <c r="K142" s="110"/>
      <c r="L142" s="110"/>
      <c r="M142" s="19"/>
    </row>
    <row r="143" spans="1:13" ht="34.5" customHeight="1" x14ac:dyDescent="0.25">
      <c r="A143" s="113"/>
      <c r="B143" s="110"/>
      <c r="C143" s="110"/>
      <c r="G143" s="110"/>
      <c r="H143" s="110"/>
      <c r="I143" s="110"/>
      <c r="J143" s="110"/>
      <c r="K143" s="110"/>
      <c r="L143" s="110"/>
      <c r="M143" s="21"/>
    </row>
    <row r="144" spans="1:13" ht="15" customHeight="1" x14ac:dyDescent="0.25">
      <c r="A144" s="113"/>
      <c r="B144" s="110"/>
      <c r="C144" s="110"/>
      <c r="G144" s="110"/>
      <c r="H144" s="110"/>
      <c r="I144" s="110"/>
      <c r="J144" s="110"/>
      <c r="K144" s="110"/>
      <c r="L144" s="110"/>
      <c r="M144" s="18"/>
    </row>
    <row r="145" spans="13:13" ht="93.75" customHeight="1" x14ac:dyDescent="0.25">
      <c r="M145" s="19"/>
    </row>
    <row r="146" spans="13:13" ht="107.25" customHeight="1" x14ac:dyDescent="0.25">
      <c r="M146" s="19"/>
    </row>
    <row r="147" spans="13:13" ht="58.5" customHeight="1" x14ac:dyDescent="0.25">
      <c r="M147" s="19"/>
    </row>
    <row r="148" spans="13:13" ht="58.5" customHeight="1" x14ac:dyDescent="0.25">
      <c r="M148" s="19"/>
    </row>
    <row r="149" spans="13:13" ht="34.5" customHeight="1" x14ac:dyDescent="0.25">
      <c r="M149" s="20"/>
    </row>
    <row r="150" spans="13:13" x14ac:dyDescent="0.25">
      <c r="M150" s="20"/>
    </row>
    <row r="151" spans="13:13" x14ac:dyDescent="0.25">
      <c r="M151" s="20"/>
    </row>
    <row r="152" spans="13:13" ht="30" hidden="1" customHeight="1" x14ac:dyDescent="0.25">
      <c r="M152" s="113"/>
    </row>
    <row r="153" spans="13:13" ht="15" hidden="1" customHeight="1" x14ac:dyDescent="0.25">
      <c r="M153" s="113"/>
    </row>
    <row r="154" spans="13:13" ht="15" hidden="1" customHeight="1" x14ac:dyDescent="0.25">
      <c r="M154" s="113"/>
    </row>
    <row r="155" spans="13:13" ht="15" hidden="1" customHeight="1" x14ac:dyDescent="0.25">
      <c r="M155" s="113"/>
    </row>
    <row r="156" spans="13:13" ht="15" hidden="1" customHeight="1" x14ac:dyDescent="0.25">
      <c r="M156" s="113"/>
    </row>
    <row r="157" spans="13:13" ht="45" x14ac:dyDescent="0.25">
      <c r="M157" s="123" t="s">
        <v>178</v>
      </c>
    </row>
  </sheetData>
  <mergeCells count="30">
    <mergeCell ref="A1:A2"/>
    <mergeCell ref="C1:F2"/>
    <mergeCell ref="G1:M1"/>
    <mergeCell ref="G2:K2"/>
    <mergeCell ref="C3:F3"/>
    <mergeCell ref="M3:M4"/>
    <mergeCell ref="A4:B4"/>
    <mergeCell ref="K83:M83"/>
    <mergeCell ref="A56:B56"/>
    <mergeCell ref="C56:D56"/>
    <mergeCell ref="E56:F56"/>
    <mergeCell ref="G56:H56"/>
    <mergeCell ref="I56:J56"/>
    <mergeCell ref="K56:M56"/>
    <mergeCell ref="A83:B83"/>
    <mergeCell ref="C83:D83"/>
    <mergeCell ref="E83:F83"/>
    <mergeCell ref="G83:H83"/>
    <mergeCell ref="I83:J83"/>
    <mergeCell ref="I100:J100"/>
    <mergeCell ref="A108:B108"/>
    <mergeCell ref="C108:D108"/>
    <mergeCell ref="E108:F108"/>
    <mergeCell ref="G108:H108"/>
    <mergeCell ref="I108:J108"/>
    <mergeCell ref="B134:F134"/>
    <mergeCell ref="A100:B100"/>
    <mergeCell ref="C100:D100"/>
    <mergeCell ref="E100:F100"/>
    <mergeCell ref="G100:H100"/>
  </mergeCells>
  <conditionalFormatting sqref="D128">
    <cfRule type="cellIs" dxfId="2" priority="3" operator="greaterThan">
      <formula>#REF!</formula>
    </cfRule>
  </conditionalFormatting>
  <conditionalFormatting sqref="D120:D124">
    <cfRule type="cellIs" dxfId="1" priority="2" operator="greaterThan">
      <formula>#REF!</formula>
    </cfRule>
  </conditionalFormatting>
  <conditionalFormatting sqref="D129:D131">
    <cfRule type="cellIs" dxfId="0" priority="1" operator="greaterThan">
      <formula>#REF!</formula>
    </cfRule>
  </conditionalFormatting>
  <dataValidations count="5">
    <dataValidation type="list" allowBlank="1" showInputMessage="1" showErrorMessage="1" error="Hier kunt u alleen een v invullen." promptTitle="Zeer onrealistisch" prompt="Voer hier een v in als je het zeer onrealistisch vindt." sqref="G57:G81 G5:G54 G84:G98 G127:K131 G102:G106 G110:G114 G117:G124" xr:uid="{93715A6E-0B67-4408-B491-7A508F944CAC}">
      <formula1>"v,"</formula1>
    </dataValidation>
    <dataValidation type="list" allowBlank="1" showInputMessage="1" showErrorMessage="1" error="Hier kunt u alleen een v invullen." promptTitle="Onrealistisch" prompt="Voer hier een v in als je het onrealistisch vindt." sqref="H57:H81 H5:H54 H84:H98 H102:H106 H110:H114 H117:H124" xr:uid="{7B4F7A9F-8BBF-496E-B7A6-53A478F975E7}">
      <formula1>"v,"</formula1>
    </dataValidation>
    <dataValidation type="list" allowBlank="1" showInputMessage="1" showErrorMessage="1" error="Hier kunt u alleen een v invullen." promptTitle="Realistisch" prompt="Voer hier een v in als je het realistisch vindt." sqref="J57:J81 J5:J54 J84:J98 J102:J106 J110:J114 J117:J124" xr:uid="{F66301EF-7C8F-481C-AA83-88A28BE9AF82}">
      <formula1>"v,"</formula1>
    </dataValidation>
    <dataValidation type="list" allowBlank="1" showInputMessage="1" showErrorMessage="1" error="Hier kunt u alleen een v invullen." promptTitle="Zeer realistisch" prompt="Voer hier een v in als je het Zeer realistisch vindt." sqref="K57:L81 K34:L54 K5:K54 L6:L54 K84:L98 K102:L106 K110:L114 K117:K124" xr:uid="{DAB4CF57-B6DC-4F2C-8975-6C4B9451EAC0}">
      <formula1>"v,"</formula1>
    </dataValidation>
    <dataValidation type="list" allowBlank="1" showInputMessage="1" showErrorMessage="1" error="Hier kunt u alleen een v invullen." promptTitle="Neutraal" prompt="Voer hier een v in als je het neutraal vindt." sqref="I57:I81 I5:I54 I84:I98 I102:I106 I110:I114 I117:I124" xr:uid="{4E565E2E-937D-44D6-90B0-F9D2F95F9FEB}">
      <formula1>"v,"</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9dc532-6466-4e79-bb4c-43ecdfd1fee4">
      <Terms xmlns="http://schemas.microsoft.com/office/infopath/2007/PartnerControls"/>
    </lcf76f155ced4ddcb4097134ff3c332f>
    <TaxCatchAll xmlns="1842212a-09c2-45bb-ab87-7cd41c58da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1EB1590C6945409B9B4E65FAEDD666" ma:contentTypeVersion="16" ma:contentTypeDescription="Een nieuw document maken." ma:contentTypeScope="" ma:versionID="4d538bd86ff012b7c626350c769cfb2e">
  <xsd:schema xmlns:xsd="http://www.w3.org/2001/XMLSchema" xmlns:xs="http://www.w3.org/2001/XMLSchema" xmlns:p="http://schemas.microsoft.com/office/2006/metadata/properties" xmlns:ns2="b39dc532-6466-4e79-bb4c-43ecdfd1fee4" xmlns:ns3="1842212a-09c2-45bb-ab87-7cd41c58da90" targetNamespace="http://schemas.microsoft.com/office/2006/metadata/properties" ma:root="true" ma:fieldsID="b9e39ded8540dbf5e0b82cbd312900f7" ns2:_="" ns3:_="">
    <xsd:import namespace="b39dc532-6466-4e79-bb4c-43ecdfd1fee4"/>
    <xsd:import namespace="1842212a-09c2-45bb-ab87-7cd41c58da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9dc532-6466-4e79-bb4c-43ecdfd1f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bb472ed3-0969-4a81-b887-5d361892336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42212a-09c2-45bb-ab87-7cd41c58da9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59cf1a8-c3f3-42b3-802c-5c9a6403aca7}" ma:internalName="TaxCatchAll" ma:showField="CatchAllData" ma:web="1842212a-09c2-45bb-ab87-7cd41c58da9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EA9FE1-C8D7-407B-A693-57C3AE3A40F4}">
  <ds:schemaRefs>
    <ds:schemaRef ds:uri="http://schemas.microsoft.com/sharepoint/v3/contenttype/forms"/>
  </ds:schemaRefs>
</ds:datastoreItem>
</file>

<file path=customXml/itemProps2.xml><?xml version="1.0" encoding="utf-8"?>
<ds:datastoreItem xmlns:ds="http://schemas.openxmlformats.org/officeDocument/2006/customXml" ds:itemID="{D28B51B4-C5B6-4E9A-BE9F-4FDCAE20BD70}">
  <ds:schemaRefs>
    <ds:schemaRef ds:uri="http://schemas.microsoft.com/office/2006/metadata/properties"/>
    <ds:schemaRef ds:uri="http://schemas.microsoft.com/office/2006/documentManagement/types"/>
    <ds:schemaRef ds:uri="b39dc532-6466-4e79-bb4c-43ecdfd1fee4"/>
    <ds:schemaRef ds:uri="http://purl.org/dc/elements/1.1/"/>
    <ds:schemaRef ds:uri="http://purl.org/dc/dcmitype/"/>
    <ds:schemaRef ds:uri="http://purl.org/dc/terms/"/>
    <ds:schemaRef ds:uri="1842212a-09c2-45bb-ab87-7cd41c58da90"/>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3B1390B-C21F-4143-867C-948290A2A7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9dc532-6466-4e79-bb4c-43ecdfd1fee4"/>
    <ds:schemaRef ds:uri="1842212a-09c2-45bb-ab87-7cd41c58d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Blad2</vt:lpstr>
      <vt:lpstr>Bijlage 1 Vragen</vt:lpstr>
      <vt:lpstr>Bijlage 2a Pve en insch. staat</vt:lpstr>
      <vt:lpstr>Bijlage 2b Grondgeb. apart perc</vt:lpstr>
      <vt:lpstr>'Bijlage 1 Vragen'!_GoBack</vt:lpstr>
      <vt:lpstr>'Bijlage 2a Pve en insch. staat'!Afdrukbereik</vt:lpstr>
    </vt:vector>
  </TitlesOfParts>
  <Manager/>
  <Company>Gemeente Purmerend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Heeringen, R. van (Rolf)</dc:creator>
  <cp:keywords/>
  <dc:description/>
  <cp:lastModifiedBy>Boterman, J.P. (Jules)</cp:lastModifiedBy>
  <cp:revision/>
  <dcterms:created xsi:type="dcterms:W3CDTF">2017-11-03T07:19:58Z</dcterms:created>
  <dcterms:modified xsi:type="dcterms:W3CDTF">2024-07-26T10:52:46Z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0x010100A21EB1590C6945409B9B4E65FAEDD666</vt:lpwstr>
  </property>
  <property fmtid="{D5CDD505-2E9C-101B-9397-08002B2CF9AE}" pid="3" name="MediaServiceImageTags">
    <vt:lpwstr/>
  </property>
</Properties>
</file>