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mc:AlternateContent xmlns:mc="http://schemas.openxmlformats.org/markup-compatibility/2006">
    <mc:Choice Requires="x15">
      <x15ac:absPath xmlns:x15ac="http://schemas.microsoft.com/office/spreadsheetml/2010/11/ac" url="Q:\SSO-CFD\UG_HKT_Inkoop-UNIT\83-INKOOPDOSSIER- INKOOP\IUC24\IUC24-604 Wereldwijde maritieme informatie Zeehavens\03 - BESCHR DOCUMENTEN\Aangepaste documenten na toets jurist\"/>
    </mc:Choice>
  </mc:AlternateContent>
  <xr:revisionPtr revIDLastSave="0" documentId="13_ncr:1_{B4A58A3C-7EC7-4EC5-802F-6C711340FECF}" xr6:coauthVersionLast="47" xr6:coauthVersionMax="47" xr10:uidLastSave="{00000000-0000-0000-0000-000000000000}"/>
  <bookViews>
    <workbookView xWindow="-108" yWindow="-108" windowWidth="23256" windowHeight="12576" tabRatio="771" xr2:uid="{00000000-000D-0000-FFFF-FFFF00000000}"/>
  </bookViews>
  <sheets>
    <sheet name="Samenvatting" sheetId="4" r:id="rId1"/>
    <sheet name="Gebruiksrecht" sheetId="17" r:id="rId2"/>
    <sheet name="DATA" sheetId="24" state="hidden" r:id="rId3"/>
  </sheets>
  <externalReferences>
    <externalReference r:id="rId4"/>
  </externalReferences>
  <definedNames>
    <definedName name="LAQ">[1]Superformule!$K$22</definedName>
    <definedName name="Maximaal">'[1]HULP-velden'!$L$20</definedName>
    <definedName name="Percentage_Qeisen">'[1]HULP-velden'!$J$80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7" l="1"/>
  <c r="F50" i="17"/>
  <c r="F48" i="17"/>
  <c r="D52" i="17"/>
  <c r="E52" i="17"/>
  <c r="C18" i="4" l="1"/>
  <c r="D63" i="17"/>
  <c r="D18" i="4" s="1"/>
  <c r="D7" i="24" l="1"/>
  <c r="F7" i="24" s="1"/>
  <c r="C17" i="4"/>
  <c r="C16" i="4"/>
  <c r="J50" i="17" l="1"/>
  <c r="J49" i="17"/>
  <c r="I49" i="17" s="1"/>
  <c r="J48" i="17"/>
  <c r="I48" i="17" s="1"/>
  <c r="I50" i="17" l="1"/>
  <c r="H50" i="17"/>
  <c r="H48" i="17"/>
  <c r="H49" i="17"/>
  <c r="D32" i="17"/>
  <c r="G56" i="17" l="1"/>
  <c r="D56" i="17"/>
  <c r="F56" i="17"/>
  <c r="E56" i="17"/>
  <c r="G54" i="17"/>
  <c r="D54" i="17"/>
  <c r="E54" i="17"/>
  <c r="F54" i="17"/>
  <c r="D35" i="17"/>
  <c r="G57" i="17" l="1"/>
  <c r="E57" i="17"/>
  <c r="F57" i="17"/>
  <c r="D57" i="17"/>
  <c r="E35" i="17"/>
  <c r="F35" i="17" s="1"/>
  <c r="G35" i="17" s="1"/>
  <c r="D36" i="17" l="1"/>
  <c r="D16" i="4" l="1"/>
  <c r="C14" i="4" l="1"/>
  <c r="G52" i="17" l="1"/>
  <c r="F52" i="17"/>
  <c r="D58" i="17" l="1"/>
  <c r="D66" i="17" s="1"/>
  <c r="D17" i="4" l="1"/>
  <c r="F14" i="4" s="1"/>
  <c r="F21" i="4" s="1"/>
  <c r="C7" i="24" s="1"/>
  <c r="E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tc={B90AB7FA-0FBD-4594-9F5B-8572E7780715}</author>
  </authors>
  <commentList>
    <comment ref="C38" authorId="0" shapeId="0" xr:uid="{B90AB7FA-0FBD-4594-9F5B-8572E7780715}">
      <text>
        <t>[Opmerkingenthread]
U kunt deze opmerkingenthread lezen in uw versie van Excel. Eventuele wijzigingen aan de thread gaan echter verloren als het bestand wordt geopend in een nieuwere versie van Excel. Meer informatie: https://go.microsoft.com/fwlink/?linkid=870924
Opmerking:
    Ik heb te weinig kennis van de markt om te weten of dit een gebruikelijke opsplitsing is van de kosten (vast en variabel). Als de econoom dit zo heeft bedacht, vind ik dat ook prima.</t>
      </text>
    </comment>
  </commentList>
</comments>
</file>

<file path=xl/sharedStrings.xml><?xml version="1.0" encoding="utf-8"?>
<sst xmlns="http://schemas.openxmlformats.org/spreadsheetml/2006/main" count="146" uniqueCount="101">
  <si>
    <t>Europese aanbesteding</t>
  </si>
  <si>
    <t xml:space="preserve"> </t>
  </si>
  <si>
    <t>Korting</t>
  </si>
  <si>
    <t>Samenvatting</t>
  </si>
  <si>
    <t xml:space="preserve">Naam inschrijver: </t>
  </si>
  <si>
    <t>1a</t>
  </si>
  <si>
    <t>Vergelijkingswaarde t.b.v. BPK-formule</t>
  </si>
  <si>
    <t>Dimensionering</t>
  </si>
  <si>
    <r>
      <t>Toelichting / onderbouwing</t>
    </r>
    <r>
      <rPr>
        <sz val="12"/>
        <color theme="1"/>
        <rFont val="Verdana"/>
        <family val="2"/>
      </rPr>
      <t xml:space="preserve"> </t>
    </r>
  </si>
  <si>
    <t>Vrije velden voor toelichting / onderbouwing / Licentie, Onderhoud &amp; Support en overige kosten.</t>
  </si>
  <si>
    <t>Versie</t>
  </si>
  <si>
    <t>Omschrijving</t>
  </si>
  <si>
    <t xml:space="preserve">"&gt;" meer dan </t>
  </si>
  <si>
    <t xml:space="preserve">van </t>
  </si>
  <si>
    <t>tot en met</t>
  </si>
  <si>
    <t>STAFFEL 1</t>
  </si>
  <si>
    <t>STAFFEL 2</t>
  </si>
  <si>
    <t>STAFFEL 3</t>
  </si>
  <si>
    <t>T.b.v. vergelijkingswaarde</t>
  </si>
  <si>
    <t>Gebruiksrecht</t>
  </si>
  <si>
    <t>Grondslag Gebruiksrecht</t>
  </si>
  <si>
    <t>Cumulatieve staffel</t>
  </si>
  <si>
    <t>1b</t>
  </si>
  <si>
    <t>Jaar 1</t>
  </si>
  <si>
    <t>Jaar 2</t>
  </si>
  <si>
    <t>Jaar 3</t>
  </si>
  <si>
    <t>Jaar 4</t>
  </si>
  <si>
    <t>Totale kosten Gebruiksrecht per jaar</t>
  </si>
  <si>
    <t>(Prijzen exclusief BTW)</t>
  </si>
  <si>
    <t>Jaarprijs</t>
  </si>
  <si>
    <t>Totaal vaste vergoeding per jaar</t>
  </si>
  <si>
    <t>Gebruiksrecht Variabel</t>
  </si>
  <si>
    <t>Gebruiksrecht Vast</t>
  </si>
  <si>
    <t>Totaal Kosten variabel</t>
  </si>
  <si>
    <t>Qbonus</t>
  </si>
  <si>
    <t>Qwensen</t>
  </si>
  <si>
    <t>Uw Inschrijving</t>
  </si>
  <si>
    <t>Qeisen</t>
  </si>
  <si>
    <t>LAQ (norm)</t>
  </si>
  <si>
    <t>Bonus (extra)</t>
  </si>
  <si>
    <t>genormaliseerd</t>
  </si>
  <si>
    <t>LAQ</t>
  </si>
  <si>
    <t>P</t>
  </si>
  <si>
    <t>Qref</t>
  </si>
  <si>
    <t>Qmin</t>
  </si>
  <si>
    <t>Qmax</t>
  </si>
  <si>
    <t>Referentie (Qmax)</t>
  </si>
  <si>
    <t>Referentie</t>
  </si>
  <si>
    <t>Pref</t>
  </si>
  <si>
    <t>Exponent</t>
  </si>
  <si>
    <t>Hulpvelden t.b.v grafiek</t>
  </si>
  <si>
    <t>P berekend uit Q en EMVI=1,1</t>
  </si>
  <si>
    <t>EMVI</t>
  </si>
  <si>
    <t>Q berekend bij P=0 en EMVI=1,1</t>
  </si>
  <si>
    <t>P berekend uit Q en EMVI=0,6</t>
  </si>
  <si>
    <t>Q berekend bij P=0 en EMVI=0,6</t>
  </si>
  <si>
    <t>P berekend uit Q en EMVI=0,7</t>
  </si>
  <si>
    <t>Q berekend bij P=0 en EMVI=0,7</t>
  </si>
  <si>
    <t>P berekend uit Q en EMVI=0,8</t>
  </si>
  <si>
    <t>Q berekend bij P=0 en EMVI=0,8</t>
  </si>
  <si>
    <t>P berekend uit Q en EMVI=0,9</t>
  </si>
  <si>
    <t>Q berekend bij P=0 en EMVI=0,9</t>
  </si>
  <si>
    <t>P berekend uit Q en EMVI=1</t>
  </si>
  <si>
    <t>Q berekend bij P=0 en EMVI=1</t>
  </si>
  <si>
    <t>hulp=Q bij P=0</t>
  </si>
  <si>
    <t>EMVI-lijnen</t>
  </si>
  <si>
    <t>Ref (onder)</t>
  </si>
  <si>
    <t>Ref (boven)</t>
  </si>
  <si>
    <t>Ref</t>
  </si>
  <si>
    <t>Q</t>
  </si>
  <si>
    <t xml:space="preserve">P </t>
  </si>
  <si>
    <t>EVMI-punten</t>
  </si>
  <si>
    <r>
      <t xml:space="preserve">Voordat de TAB-bladen </t>
    </r>
    <r>
      <rPr>
        <i/>
        <sz val="12"/>
        <color theme="0" tint="-0.14996795556505021"/>
        <rFont val="Verdana"/>
        <family val="2"/>
      </rPr>
      <t>"TBV PRIJSMODEL (1)"</t>
    </r>
    <r>
      <rPr>
        <sz val="12"/>
        <color theme="0" tint="-0.14996795556505021"/>
        <rFont val="Verdana"/>
        <family val="2"/>
      </rPr>
      <t xml:space="preserve"> EN </t>
    </r>
    <r>
      <rPr>
        <i/>
        <sz val="12"/>
        <color theme="0" tint="-0.14996795556505021"/>
        <rFont val="Verdana"/>
        <family val="2"/>
      </rPr>
      <t>"TBV PRIJSMODEL (2)"</t>
    </r>
    <r>
      <rPr>
        <sz val="12"/>
        <color theme="0" tint="-0.14996795556505021"/>
        <rFont val="Verdana"/>
        <family val="2"/>
      </rPr>
      <t xml:space="preserve"> gekopieerd worden kan naar het Prijsmodel, moeten eerst onderstaande waarden ( oranje velden ) worden geselecteerd en worden gekopieerd en geplakt worden als WAARDEN (ctrl-C, plakken speciaal "waarden")</t>
    </r>
  </si>
  <si>
    <t>LET OP  !!!</t>
  </si>
  <si>
    <t>Uw inschrijving</t>
  </si>
  <si>
    <t>Hulpvelden</t>
  </si>
  <si>
    <t>Hulpdata Grafiek Superformule</t>
  </si>
  <si>
    <t>Totale kosten Gebruiksrecht vast per jaar</t>
  </si>
  <si>
    <t>Totaal kosten vast</t>
  </si>
  <si>
    <t>Variabele vergoeding gebruiksrecht</t>
  </si>
  <si>
    <t>Vaste vergoedingen gebruiksrecht</t>
  </si>
  <si>
    <t>Omschrijving SaaS</t>
  </si>
  <si>
    <t>Naam van de dienst</t>
  </si>
  <si>
    <t>Aantal Gelijktijdige Gebruikers</t>
  </si>
  <si>
    <t>Gelijktijdige Gebruiker</t>
  </si>
  <si>
    <t>Gelijktijdige
Gebruikers</t>
  </si>
  <si>
    <t>Gebruiksrecht
inclusief korting</t>
  </si>
  <si>
    <t xml:space="preserve"> Gebruiksrecht per</t>
  </si>
  <si>
    <t>IUC24-604</t>
  </si>
  <si>
    <t>Wereldwijde Maritieme Informatie Douane</t>
  </si>
  <si>
    <t>Gebruiksrecht per gelijktijdige gebruiker</t>
  </si>
  <si>
    <t>Verwacht aantal deelnemers tussen 10-20 personen</t>
  </si>
  <si>
    <t>Prijs per training</t>
  </si>
  <si>
    <t>Totaal over 4 jaar</t>
  </si>
  <si>
    <t>Totaal fictieve inschrijfprijs</t>
  </si>
  <si>
    <t>1c</t>
  </si>
  <si>
    <t>Verwacht aantal Gelijktijdige Gebruikers vaste licenties</t>
  </si>
  <si>
    <t>Prijs per Gelijktijdige Gebruiker vaste licenties</t>
  </si>
  <si>
    <t>Verwacht aantal Gelijktijdige Gebruikers optionele licenties</t>
  </si>
  <si>
    <t>Prijs per Gelijktijdige Gebruikers optionele licenties</t>
  </si>
  <si>
    <t>Jaarlijkse training (conform 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</si>
</sst>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 #,##0.00;&quot;€&quot;\ \-#,##0.00"/>
    <numFmt numFmtId="44" formatCode="_ &quot;€&quot;\ * #,##0.00_ ;_ &quot;€&quot;\ * \-#,##0.00_ ;_ &quot;€&quot;\ * &quot;-&quot;??_ ;_ @_ "/>
    <numFmt numFmtId="43" formatCode="_ * #,##0.00_ ;_ * \-#,##0.00_ ;_ * &quot;-&quot;??_ ;_ @_ "/>
    <numFmt numFmtId="164" formatCode="&quot;€&quot;\ #,##0.00_-"/>
    <numFmt numFmtId="165" formatCode="_-* #,##0.00_-;_-* #,##0.00\-;_-* &quot;-&quot;??_-;_-@_-"/>
    <numFmt numFmtId="166" formatCode="_-* #,##0_-;_-* #,##0\-;_-* &quot;-&quot;??_-;_-@_-"/>
    <numFmt numFmtId="167" formatCode="0_ ;\-0\ "/>
    <numFmt numFmtId="168" formatCode="_ * #,##0_ ;_ * \-#,##0_ ;_ * &quot;-&quot;??_ ;_ @_ "/>
    <numFmt numFmtId="169" formatCode="#,##0_ ;\-#,##0\ "/>
    <numFmt numFmtId="170" formatCode="&quot;€&quot;\ #,##0.00"/>
    <numFmt numFmtId="171" formatCode="_ * #,##0.000_ ;_ * \-#,##0.000_ ;_ * &quot;-&quot;??_ ;_ @_ "/>
    <numFmt numFmtId="172" formatCode="_(&quot;€&quot;* #,##0.00_);_(&quot;€&quot;* \(#,##0.00\);_(&quot;€&quot;* &quot;-&quot;??_);_(@_)"/>
    <numFmt numFmtId="173" formatCode="_(* #,##0.00_);_(* \(#,##0.00\);_(* &quot;-&quot;??_);_(@_)"/>
    <numFmt numFmtId="174" formatCode="0.0"/>
    <numFmt numFmtId="175" formatCode="0.000"/>
    <numFmt numFmtId="176" formatCode="&quot;€&quot;#,##0.00_);\(&quot;€&quot;#,##0.00\)"/>
    <numFmt numFmtId="177" formatCode="_ &quot;€&quot;\ * #,##0_ ;_ &quot;€&quot;\ * \-#,##0_ ;_ &quot;€&quot;\ * &quot;-&quot;??_ ;_ @_ "/>
  </numFmts>
  <fonts count="48" x14ac:knownFonts="1">
    <font>
      <sz val="11"/>
      <color theme="1"/>
      <name val="Calibri"/>
      <family val="2"/>
      <scheme val="minor"/>
    </font>
    <font>
      <sz val="11"/>
      <color theme="1"/>
      <name val="Calibri"/>
      <family val="2"/>
      <scheme val="minor"/>
    </font>
    <font>
      <sz val="10"/>
      <name val="Arial"/>
      <family val="2"/>
    </font>
    <font>
      <b/>
      <sz val="8"/>
      <color indexed="10"/>
      <name val="Verdana"/>
      <family val="2"/>
    </font>
    <font>
      <b/>
      <sz val="10"/>
      <color theme="1"/>
      <name val="Verdana"/>
      <family val="2"/>
    </font>
    <font>
      <b/>
      <sz val="12"/>
      <color theme="1"/>
      <name val="Verdana"/>
      <family val="2"/>
    </font>
    <font>
      <b/>
      <sz val="18"/>
      <color indexed="10"/>
      <name val="Verdana"/>
      <family val="2"/>
    </font>
    <font>
      <b/>
      <sz val="18"/>
      <color theme="1"/>
      <name val="Verdana"/>
      <family val="2"/>
    </font>
    <font>
      <b/>
      <sz val="14"/>
      <color theme="1"/>
      <name val="Verdana"/>
      <family val="2"/>
    </font>
    <font>
      <b/>
      <sz val="8"/>
      <color theme="1"/>
      <name val="Verdana"/>
      <family val="2"/>
    </font>
    <font>
      <b/>
      <sz val="16"/>
      <color theme="0"/>
      <name val="Verdana"/>
      <family val="2"/>
    </font>
    <font>
      <sz val="10"/>
      <name val="Verdana"/>
      <family val="2"/>
    </font>
    <font>
      <b/>
      <sz val="10"/>
      <name val="Verdana"/>
      <family val="2"/>
    </font>
    <font>
      <sz val="10"/>
      <color indexed="9"/>
      <name val="Verdana"/>
      <family val="2"/>
    </font>
    <font>
      <sz val="10"/>
      <color indexed="8"/>
      <name val="Verdana"/>
      <family val="2"/>
    </font>
    <font>
      <sz val="10"/>
      <color theme="1"/>
      <name val="Verdana"/>
      <family val="2"/>
    </font>
    <font>
      <sz val="8"/>
      <name val="Verdana"/>
      <family val="2"/>
    </font>
    <font>
      <b/>
      <sz val="18"/>
      <color rgb="FFFF0000"/>
      <name val="Verdana"/>
      <family val="2"/>
    </font>
    <font>
      <i/>
      <sz val="10"/>
      <name val="Verdana"/>
      <family val="2"/>
    </font>
    <font>
      <i/>
      <sz val="10"/>
      <color theme="1"/>
      <name val="Verdana"/>
      <family val="2"/>
    </font>
    <font>
      <b/>
      <sz val="12"/>
      <name val="Verdana"/>
      <family val="2"/>
    </font>
    <font>
      <sz val="11"/>
      <color theme="1"/>
      <name val="Verdana"/>
      <family val="2"/>
    </font>
    <font>
      <b/>
      <sz val="12"/>
      <color indexed="10"/>
      <name val="Verdana"/>
      <family val="2"/>
    </font>
    <font>
      <b/>
      <sz val="10"/>
      <color rgb="FFFF0000"/>
      <name val="Verdana"/>
      <family val="2"/>
    </font>
    <font>
      <b/>
      <u/>
      <sz val="10"/>
      <color theme="1"/>
      <name val="Verdana"/>
      <family val="2"/>
    </font>
    <font>
      <sz val="12"/>
      <color theme="1"/>
      <name val="Verdana"/>
      <family val="2"/>
    </font>
    <font>
      <b/>
      <sz val="8"/>
      <color theme="0"/>
      <name val="Verdana"/>
      <family val="2"/>
    </font>
    <font>
      <sz val="8"/>
      <color theme="1"/>
      <name val="Verdana"/>
      <family val="2"/>
    </font>
    <font>
      <sz val="18"/>
      <color theme="1"/>
      <name val="Verdana"/>
      <family val="2"/>
    </font>
    <font>
      <sz val="18"/>
      <color indexed="8"/>
      <name val="Verdana"/>
      <family val="2"/>
    </font>
    <font>
      <sz val="8"/>
      <color indexed="8"/>
      <name val="Verdana"/>
      <family val="2"/>
    </font>
    <font>
      <b/>
      <sz val="12"/>
      <color rgb="FFFF0000"/>
      <name val="Verdana"/>
      <family val="2"/>
    </font>
    <font>
      <b/>
      <sz val="12"/>
      <color theme="0"/>
      <name val="Verdana"/>
      <family val="2"/>
    </font>
    <font>
      <sz val="8"/>
      <color theme="0"/>
      <name val="Verdana"/>
      <family val="2"/>
    </font>
    <font>
      <sz val="10"/>
      <color theme="0"/>
      <name val="Verdana"/>
      <family val="2"/>
    </font>
    <font>
      <sz val="12"/>
      <name val="Verdana"/>
      <family val="2"/>
    </font>
    <font>
      <sz val="18"/>
      <color theme="0"/>
      <name val="Verdana"/>
      <family val="2"/>
    </font>
    <font>
      <sz val="11"/>
      <color theme="0"/>
      <name val="Verdana"/>
      <family val="2"/>
    </font>
    <font>
      <b/>
      <sz val="10"/>
      <color theme="0"/>
      <name val="Verdana"/>
      <family val="2"/>
    </font>
    <font>
      <sz val="11"/>
      <color theme="0" tint="-0.14996795556505021"/>
      <name val="Calibri"/>
      <family val="2"/>
      <scheme val="minor"/>
    </font>
    <font>
      <sz val="11"/>
      <color theme="0" tint="-0.14996795556505021"/>
      <name val="Verdana"/>
      <family val="2"/>
    </font>
    <font>
      <b/>
      <sz val="11"/>
      <color theme="0" tint="-0.14996795556505021"/>
      <name val="Verdana"/>
      <family val="2"/>
    </font>
    <font>
      <i/>
      <sz val="11"/>
      <color theme="0" tint="-0.14996795556505021"/>
      <name val="Verdana"/>
      <family val="2"/>
    </font>
    <font>
      <sz val="12"/>
      <color theme="0" tint="-0.14996795556505021"/>
      <name val="Verdana"/>
      <family val="2"/>
    </font>
    <font>
      <i/>
      <sz val="12"/>
      <color theme="0" tint="-0.14996795556505021"/>
      <name val="Verdana"/>
      <family val="2"/>
    </font>
    <font>
      <b/>
      <sz val="12"/>
      <color theme="0" tint="-0.14996795556505021"/>
      <name val="Verdana"/>
      <family val="2"/>
    </font>
    <font>
      <sz val="24"/>
      <color theme="0" tint="-0.14996795556505021"/>
      <name val="Verdana"/>
      <family val="2"/>
    </font>
    <font>
      <sz val="9"/>
      <name val="Verdana"/>
      <family val="2"/>
    </font>
  </fonts>
  <fills count="9">
    <fill>
      <patternFill patternType="none"/>
    </fill>
    <fill>
      <patternFill patternType="gray125"/>
    </fill>
    <fill>
      <patternFill patternType="solid">
        <fgColor rgb="FF8FCAE7"/>
        <bgColor indexed="64"/>
      </patternFill>
    </fill>
    <fill>
      <patternFill patternType="solid">
        <fgColor theme="0"/>
        <bgColor indexed="64"/>
      </patternFill>
    </fill>
    <fill>
      <patternFill patternType="solid">
        <fgColor indexed="4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79998168889431442"/>
        <bgColor indexed="65"/>
      </patternFill>
    </fill>
    <fill>
      <patternFill patternType="solid">
        <fgColor rgb="FFFFFF99"/>
        <bgColor indexed="64"/>
      </patternFill>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72" fontId="1" fillId="0" borderId="0" applyFont="0" applyFill="0" applyBorder="0" applyAlignment="0" applyProtection="0"/>
    <xf numFmtId="173" fontId="1" fillId="0" borderId="0" applyFont="0" applyFill="0" applyBorder="0" applyAlignment="0" applyProtection="0"/>
    <xf numFmtId="0" fontId="1" fillId="7" borderId="0" applyNumberFormat="0" applyBorder="0" applyAlignment="0" applyProtection="0"/>
  </cellStyleXfs>
  <cellXfs count="244">
    <xf numFmtId="0" fontId="0" fillId="0" borderId="0" xfId="0"/>
    <xf numFmtId="0" fontId="16" fillId="0" borderId="0" xfId="0" applyFont="1" applyAlignment="1" applyProtection="1">
      <protection hidden="1"/>
    </xf>
    <xf numFmtId="0" fontId="15" fillId="2" borderId="0" xfId="0" applyFont="1" applyFill="1" applyProtection="1">
      <protection hidden="1"/>
    </xf>
    <xf numFmtId="0" fontId="17" fillId="2" borderId="0" xfId="0" applyFont="1" applyFill="1" applyProtection="1">
      <protection hidden="1"/>
    </xf>
    <xf numFmtId="164" fontId="16" fillId="0" borderId="0" xfId="0" applyNumberFormat="1" applyFont="1" applyAlignment="1" applyProtection="1">
      <protection hidden="1"/>
    </xf>
    <xf numFmtId="44" fontId="16" fillId="0" borderId="0" xfId="2" applyFont="1" applyAlignment="1" applyProtection="1">
      <alignment horizontal="left"/>
      <protection hidden="1"/>
    </xf>
    <xf numFmtId="0" fontId="4" fillId="2" borderId="0" xfId="0" applyFont="1" applyFill="1" applyProtection="1">
      <protection hidden="1"/>
    </xf>
    <xf numFmtId="0" fontId="13" fillId="2" borderId="0" xfId="0" applyFont="1" applyFill="1" applyProtection="1">
      <protection hidden="1"/>
    </xf>
    <xf numFmtId="1" fontId="11" fillId="0" borderId="1" xfId="0" applyNumberFormat="1" applyFont="1" applyFill="1" applyBorder="1" applyProtection="1">
      <protection hidden="1"/>
    </xf>
    <xf numFmtId="1" fontId="16" fillId="0" borderId="1" xfId="0" applyNumberFormat="1" applyFont="1" applyFill="1" applyBorder="1" applyProtection="1">
      <protection hidden="1"/>
    </xf>
    <xf numFmtId="1" fontId="16" fillId="0" borderId="1" xfId="0" applyNumberFormat="1" applyFont="1" applyFill="1" applyBorder="1" applyAlignment="1" applyProtection="1">
      <alignment horizontal="right"/>
      <protection hidden="1"/>
    </xf>
    <xf numFmtId="1" fontId="11" fillId="0" borderId="0" xfId="0" applyNumberFormat="1" applyFont="1" applyFill="1" applyBorder="1" applyProtection="1">
      <protection hidden="1"/>
    </xf>
    <xf numFmtId="1" fontId="16" fillId="0" borderId="0" xfId="0" applyNumberFormat="1" applyFont="1" applyFill="1" applyBorder="1" applyProtection="1">
      <protection hidden="1"/>
    </xf>
    <xf numFmtId="1" fontId="16" fillId="0" borderId="0" xfId="0" applyNumberFormat="1" applyFont="1" applyFill="1" applyBorder="1" applyAlignment="1" applyProtection="1">
      <alignment horizontal="right"/>
      <protection hidden="1"/>
    </xf>
    <xf numFmtId="164" fontId="8" fillId="2" borderId="5" xfId="0" applyNumberFormat="1" applyFont="1" applyFill="1" applyBorder="1" applyAlignment="1" applyProtection="1">
      <alignment vertical="center"/>
      <protection hidden="1"/>
    </xf>
    <xf numFmtId="44" fontId="11" fillId="5" borderId="2" xfId="2" applyFont="1" applyFill="1" applyBorder="1" applyAlignment="1" applyProtection="1">
      <alignment vertical="center"/>
      <protection hidden="1"/>
    </xf>
    <xf numFmtId="1" fontId="18" fillId="0" borderId="0" xfId="0" applyNumberFormat="1" applyFont="1" applyFill="1" applyBorder="1" applyProtection="1">
      <protection hidden="1"/>
    </xf>
    <xf numFmtId="44" fontId="18" fillId="0" borderId="0" xfId="2" applyFont="1" applyFill="1" applyBorder="1" applyProtection="1">
      <protection hidden="1"/>
    </xf>
    <xf numFmtId="0" fontId="8" fillId="3" borderId="0" xfId="0" applyFont="1" applyFill="1" applyBorder="1" applyAlignment="1" applyProtection="1">
      <alignment horizontal="left"/>
      <protection hidden="1"/>
    </xf>
    <xf numFmtId="0" fontId="19" fillId="0" borderId="0" xfId="0" applyFont="1" applyBorder="1" applyAlignment="1" applyProtection="1">
      <alignment horizontal="center" vertical="top" wrapText="1"/>
      <protection hidden="1"/>
    </xf>
    <xf numFmtId="0" fontId="19" fillId="3" borderId="0" xfId="0" applyFont="1" applyFill="1" applyBorder="1" applyAlignment="1" applyProtection="1">
      <alignment horizontal="center" vertical="top" wrapText="1"/>
      <protection hidden="1"/>
    </xf>
    <xf numFmtId="44" fontId="11" fillId="0" borderId="0" xfId="2" applyFont="1" applyBorder="1" applyAlignment="1" applyProtection="1">
      <alignment vertical="center"/>
      <protection hidden="1"/>
    </xf>
    <xf numFmtId="0" fontId="11" fillId="0" borderId="0" xfId="0" applyFont="1" applyAlignment="1" applyProtection="1">
      <alignment vertical="center"/>
      <protection hidden="1"/>
    </xf>
    <xf numFmtId="0" fontId="16" fillId="5" borderId="8" xfId="0" applyFont="1" applyFill="1" applyBorder="1" applyAlignment="1" applyProtection="1">
      <protection hidden="1"/>
    </xf>
    <xf numFmtId="44" fontId="20" fillId="5" borderId="9" xfId="0" applyNumberFormat="1" applyFont="1" applyFill="1" applyBorder="1" applyAlignment="1" applyProtection="1">
      <alignment vertical="center"/>
      <protection hidden="1"/>
    </xf>
    <xf numFmtId="1" fontId="4" fillId="2" borderId="0" xfId="0" applyNumberFormat="1" applyFont="1" applyFill="1" applyBorder="1" applyAlignment="1" applyProtection="1">
      <alignment horizontal="left"/>
      <protection hidden="1"/>
    </xf>
    <xf numFmtId="1" fontId="4" fillId="2" borderId="0" xfId="0" applyNumberFormat="1" applyFont="1" applyFill="1" applyAlignment="1" applyProtection="1">
      <alignment horizontal="left" vertical="top"/>
      <protection hidden="1"/>
    </xf>
    <xf numFmtId="1" fontId="16" fillId="0" borderId="0" xfId="0" applyNumberFormat="1" applyFont="1" applyAlignment="1" applyProtection="1">
      <alignment horizontal="center"/>
      <protection hidden="1"/>
    </xf>
    <xf numFmtId="1" fontId="16" fillId="2" borderId="0" xfId="0" applyNumberFormat="1" applyFont="1" applyFill="1" applyAlignment="1" applyProtection="1">
      <alignment horizontal="center"/>
      <protection hidden="1"/>
    </xf>
    <xf numFmtId="1" fontId="11" fillId="0" borderId="1" xfId="0" applyNumberFormat="1" applyFont="1" applyFill="1" applyBorder="1" applyAlignment="1" applyProtection="1">
      <alignment horizontal="center"/>
      <protection hidden="1"/>
    </xf>
    <xf numFmtId="1" fontId="11" fillId="0" borderId="0" xfId="0" applyNumberFormat="1" applyFont="1" applyFill="1" applyBorder="1" applyAlignment="1" applyProtection="1">
      <alignment horizontal="center"/>
      <protection hidden="1"/>
    </xf>
    <xf numFmtId="1" fontId="8" fillId="2" borderId="5" xfId="0" applyNumberFormat="1" applyFont="1" applyFill="1" applyBorder="1" applyAlignment="1" applyProtection="1">
      <alignment horizontal="center" vertical="center"/>
      <protection hidden="1"/>
    </xf>
    <xf numFmtId="1" fontId="7" fillId="2" borderId="0" xfId="0" applyNumberFormat="1" applyFont="1" applyFill="1" applyBorder="1" applyAlignment="1" applyProtection="1">
      <alignment horizontal="left"/>
      <protection hidden="1"/>
    </xf>
    <xf numFmtId="1" fontId="8" fillId="2" borderId="0" xfId="0" applyNumberFormat="1" applyFont="1" applyFill="1" applyBorder="1" applyAlignment="1" applyProtection="1">
      <alignment horizontal="left"/>
      <protection hidden="1"/>
    </xf>
    <xf numFmtId="0" fontId="16" fillId="2" borderId="0" xfId="0" applyFont="1" applyFill="1" applyAlignment="1" applyProtection="1">
      <protection hidden="1"/>
    </xf>
    <xf numFmtId="0" fontId="5" fillId="2" borderId="0" xfId="0" applyFont="1" applyFill="1" applyAlignment="1" applyProtection="1">
      <alignment horizontal="left" vertical="center"/>
      <protection hidden="1"/>
    </xf>
    <xf numFmtId="1" fontId="18" fillId="0" borderId="0" xfId="0" applyNumberFormat="1" applyFont="1" applyBorder="1" applyAlignment="1" applyProtection="1">
      <alignment horizontal="center"/>
      <protection hidden="1"/>
    </xf>
    <xf numFmtId="1" fontId="8" fillId="2" borderId="0" xfId="0" applyNumberFormat="1" applyFont="1" applyFill="1" applyBorder="1" applyProtection="1">
      <protection hidden="1"/>
    </xf>
    <xf numFmtId="1" fontId="32" fillId="2" borderId="0" xfId="0" applyNumberFormat="1" applyFont="1" applyFill="1" applyAlignment="1" applyProtection="1">
      <alignment horizontal="left"/>
      <protection hidden="1"/>
    </xf>
    <xf numFmtId="0" fontId="15" fillId="2" borderId="6" xfId="0" applyFont="1" applyFill="1" applyBorder="1" applyAlignment="1" applyProtection="1">
      <alignment horizontal="right" vertical="center"/>
      <protection hidden="1"/>
    </xf>
    <xf numFmtId="0" fontId="8" fillId="5" borderId="7" xfId="0" applyFont="1" applyFill="1" applyBorder="1" applyProtection="1">
      <protection hidden="1"/>
    </xf>
    <xf numFmtId="1" fontId="19" fillId="2" borderId="0" xfId="0" applyNumberFormat="1" applyFont="1" applyFill="1" applyBorder="1" applyAlignment="1" applyProtection="1">
      <alignment horizontal="left"/>
      <protection hidden="1"/>
    </xf>
    <xf numFmtId="0" fontId="14" fillId="4" borderId="2" xfId="0" applyFont="1" applyFill="1" applyBorder="1" applyAlignment="1" applyProtection="1">
      <alignment vertical="center"/>
      <protection hidden="1"/>
    </xf>
    <xf numFmtId="0" fontId="14" fillId="2" borderId="0" xfId="0" applyFont="1" applyFill="1" applyBorder="1" applyAlignment="1" applyProtection="1">
      <alignment horizontal="left" vertical="center"/>
      <protection hidden="1"/>
    </xf>
    <xf numFmtId="0" fontId="14" fillId="4" borderId="18" xfId="0" applyFont="1" applyFill="1" applyBorder="1" applyAlignment="1" applyProtection="1">
      <alignment horizontal="left" vertical="top"/>
      <protection locked="0"/>
    </xf>
    <xf numFmtId="49" fontId="14" fillId="4" borderId="18" xfId="1" applyNumberFormat="1" applyFont="1" applyFill="1" applyBorder="1" applyAlignment="1" applyProtection="1">
      <alignment horizontal="left" vertical="top"/>
      <protection locked="0"/>
    </xf>
    <xf numFmtId="0" fontId="14" fillId="4" borderId="2" xfId="0" applyFont="1" applyFill="1" applyBorder="1" applyAlignment="1" applyProtection="1">
      <alignment horizontal="left" vertical="top"/>
      <protection locked="0"/>
    </xf>
    <xf numFmtId="49" fontId="14" fillId="4" borderId="2" xfId="1" applyNumberFormat="1" applyFont="1" applyFill="1" applyBorder="1" applyAlignment="1" applyProtection="1">
      <alignment horizontal="left" vertical="top"/>
      <protection locked="0"/>
    </xf>
    <xf numFmtId="0" fontId="15" fillId="4" borderId="2" xfId="2" applyNumberFormat="1" applyFont="1" applyFill="1" applyBorder="1" applyAlignment="1" applyProtection="1">
      <alignment horizontal="left" vertical="top"/>
      <protection locked="0"/>
    </xf>
    <xf numFmtId="44" fontId="15" fillId="4" borderId="2" xfId="2" applyFont="1" applyFill="1" applyBorder="1" applyAlignment="1" applyProtection="1">
      <alignment vertical="top"/>
      <protection locked="0"/>
    </xf>
    <xf numFmtId="0" fontId="39" fillId="3" borderId="0" xfId="0" applyFont="1" applyFill="1" applyBorder="1" applyProtection="1">
      <protection hidden="1"/>
    </xf>
    <xf numFmtId="0" fontId="39" fillId="3" borderId="0" xfId="0" applyFont="1" applyFill="1" applyBorder="1" applyProtection="1">
      <protection locked="0"/>
    </xf>
    <xf numFmtId="172" fontId="40" fillId="3" borderId="0" xfId="9" applyFont="1" applyFill="1" applyBorder="1" applyAlignment="1" applyProtection="1">
      <alignment horizontal="right" vertical="center"/>
      <protection locked="0"/>
    </xf>
    <xf numFmtId="0" fontId="40" fillId="3" borderId="0" xfId="0" applyFont="1" applyFill="1" applyBorder="1" applyAlignment="1" applyProtection="1">
      <alignment horizontal="right" vertical="center"/>
      <protection locked="0"/>
    </xf>
    <xf numFmtId="0" fontId="40" fillId="3" borderId="0" xfId="0" applyFont="1" applyFill="1" applyBorder="1" applyAlignment="1" applyProtection="1">
      <alignment horizontal="center" vertical="center"/>
      <protection locked="0"/>
    </xf>
    <xf numFmtId="172" fontId="40" fillId="3" borderId="0" xfId="9" applyFont="1" applyFill="1" applyBorder="1" applyAlignment="1" applyProtection="1">
      <alignment horizontal="center" vertical="center"/>
      <protection locked="0"/>
    </xf>
    <xf numFmtId="1" fontId="40" fillId="3" borderId="0" xfId="0" applyNumberFormat="1" applyFont="1" applyFill="1" applyBorder="1" applyAlignment="1" applyProtection="1">
      <alignment horizontal="center" vertical="center"/>
      <protection locked="0"/>
    </xf>
    <xf numFmtId="1" fontId="40" fillId="3" borderId="0" xfId="0" applyNumberFormat="1" applyFont="1" applyFill="1" applyBorder="1" applyAlignment="1" applyProtection="1">
      <alignment horizontal="right" vertical="center"/>
      <protection locked="0"/>
    </xf>
    <xf numFmtId="0" fontId="39" fillId="3" borderId="0" xfId="0" applyFont="1" applyFill="1" applyBorder="1" applyAlignment="1" applyProtection="1">
      <alignment horizontal="center" vertical="center"/>
      <protection locked="0"/>
    </xf>
    <xf numFmtId="177" fontId="40" fillId="3" borderId="0" xfId="9" applyNumberFormat="1" applyFont="1" applyFill="1" applyBorder="1" applyAlignment="1" applyProtection="1">
      <alignment horizontal="right" vertical="center"/>
      <protection locked="0"/>
    </xf>
    <xf numFmtId="1" fontId="40" fillId="3" borderId="0" xfId="10" applyNumberFormat="1" applyFont="1" applyFill="1" applyBorder="1" applyAlignment="1" applyProtection="1">
      <alignment horizontal="center" vertical="center"/>
      <protection locked="0"/>
    </xf>
    <xf numFmtId="0" fontId="41" fillId="3" borderId="0" xfId="0" applyFont="1" applyFill="1" applyBorder="1" applyAlignment="1" applyProtection="1">
      <alignment horizontal="left" vertical="center"/>
      <protection locked="0"/>
    </xf>
    <xf numFmtId="0" fontId="40" fillId="3" borderId="0" xfId="0" applyFont="1" applyFill="1" applyBorder="1" applyProtection="1">
      <protection locked="0"/>
    </xf>
    <xf numFmtId="0" fontId="40" fillId="3" borderId="0" xfId="0" applyFont="1" applyFill="1" applyBorder="1" applyProtection="1">
      <protection hidden="1"/>
    </xf>
    <xf numFmtId="173" fontId="40" fillId="3" borderId="0" xfId="10" applyFont="1" applyFill="1" applyBorder="1" applyAlignment="1" applyProtection="1">
      <alignment horizontal="right"/>
      <protection locked="0"/>
    </xf>
    <xf numFmtId="2" fontId="40" fillId="3" borderId="0" xfId="0" applyNumberFormat="1" applyFont="1" applyFill="1" applyBorder="1" applyProtection="1">
      <protection locked="0"/>
    </xf>
    <xf numFmtId="0" fontId="40" fillId="3" borderId="0" xfId="0" applyFont="1" applyFill="1" applyBorder="1" applyAlignment="1" applyProtection="1">
      <alignment wrapText="1"/>
      <protection locked="0"/>
    </xf>
    <xf numFmtId="173" fontId="40" fillId="3" borderId="0" xfId="10" applyNumberFormat="1" applyFont="1" applyFill="1" applyBorder="1" applyAlignment="1" applyProtection="1">
      <alignment vertical="center"/>
      <protection locked="0"/>
    </xf>
    <xf numFmtId="0" fontId="40" fillId="3" borderId="0" xfId="0" applyFont="1" applyFill="1" applyBorder="1" applyAlignment="1" applyProtection="1">
      <alignment vertical="center" wrapText="1"/>
      <protection locked="0"/>
    </xf>
    <xf numFmtId="0" fontId="40" fillId="3" borderId="0" xfId="0" applyFont="1" applyFill="1" applyBorder="1" applyAlignment="1" applyProtection="1">
      <alignment vertical="center"/>
      <protection locked="0"/>
    </xf>
    <xf numFmtId="173" fontId="41" fillId="3" borderId="0" xfId="10" applyNumberFormat="1" applyFont="1" applyFill="1" applyBorder="1" applyAlignment="1" applyProtection="1">
      <alignment vertical="center"/>
      <protection locked="0"/>
    </xf>
    <xf numFmtId="0" fontId="41" fillId="3" borderId="0" xfId="0" applyFont="1" applyFill="1" applyBorder="1" applyAlignment="1" applyProtection="1">
      <alignment horizontal="right" vertical="center"/>
      <protection locked="0"/>
    </xf>
    <xf numFmtId="0" fontId="41" fillId="3" borderId="0" xfId="0" applyFont="1" applyFill="1" applyBorder="1" applyAlignment="1" applyProtection="1">
      <alignment vertical="center"/>
      <protection locked="0"/>
    </xf>
    <xf numFmtId="175" fontId="42" fillId="3" borderId="0" xfId="0" applyNumberFormat="1" applyFont="1" applyFill="1" applyBorder="1" applyAlignment="1" applyProtection="1">
      <alignment horizontal="right" vertical="center"/>
      <protection locked="0"/>
    </xf>
    <xf numFmtId="174" fontId="42" fillId="3" borderId="0" xfId="0" applyNumberFormat="1" applyFont="1" applyFill="1" applyBorder="1" applyAlignment="1" applyProtection="1">
      <alignment horizontal="right" vertical="center"/>
      <protection locked="0"/>
    </xf>
    <xf numFmtId="176" fontId="42" fillId="3" borderId="0" xfId="9" applyNumberFormat="1" applyFont="1" applyFill="1" applyBorder="1" applyAlignment="1" applyProtection="1">
      <alignment horizontal="right" vertical="center"/>
      <protection locked="0"/>
    </xf>
    <xf numFmtId="0" fontId="42" fillId="3" borderId="0" xfId="0" applyFont="1" applyFill="1" applyBorder="1" applyAlignment="1" applyProtection="1">
      <alignment horizontal="center" vertical="center"/>
      <protection locked="0"/>
    </xf>
    <xf numFmtId="0" fontId="40" fillId="3" borderId="0" xfId="0" applyFont="1" applyFill="1" applyBorder="1" applyAlignment="1" applyProtection="1">
      <alignment vertical="center"/>
      <protection hidden="1"/>
    </xf>
    <xf numFmtId="0" fontId="43" fillId="3" borderId="0" xfId="0" applyFont="1" applyFill="1" applyBorder="1" applyAlignment="1" applyProtection="1">
      <alignment vertical="center"/>
      <protection hidden="1"/>
    </xf>
    <xf numFmtId="0" fontId="45" fillId="3" borderId="0" xfId="0" applyFont="1" applyFill="1" applyBorder="1" applyAlignment="1" applyProtection="1">
      <alignment vertical="center"/>
      <protection hidden="1"/>
    </xf>
    <xf numFmtId="1" fontId="42" fillId="3" borderId="0" xfId="0" applyNumberFormat="1" applyFont="1" applyFill="1" applyBorder="1" applyAlignment="1" applyProtection="1">
      <alignment horizontal="right" vertical="center"/>
      <protection hidden="1"/>
    </xf>
    <xf numFmtId="175" fontId="42" fillId="3" borderId="0" xfId="0" applyNumberFormat="1" applyFont="1" applyFill="1" applyBorder="1" applyAlignment="1" applyProtection="1">
      <alignment horizontal="right" vertical="center"/>
      <protection hidden="1"/>
    </xf>
    <xf numFmtId="174" fontId="40" fillId="3" borderId="0" xfId="0" applyNumberFormat="1" applyFont="1" applyFill="1" applyBorder="1" applyAlignment="1" applyProtection="1">
      <alignment horizontal="right" vertical="center" wrapText="1"/>
      <protection hidden="1"/>
    </xf>
    <xf numFmtId="172" fontId="40" fillId="3" borderId="0" xfId="9" applyNumberFormat="1" applyFont="1" applyFill="1" applyBorder="1" applyAlignment="1" applyProtection="1">
      <alignment horizontal="right" vertical="center" wrapText="1"/>
      <protection hidden="1"/>
    </xf>
    <xf numFmtId="0" fontId="40" fillId="3" borderId="0" xfId="0" applyFont="1" applyFill="1" applyBorder="1" applyAlignment="1" applyProtection="1">
      <alignment horizontal="center" vertical="center"/>
      <protection hidden="1"/>
    </xf>
    <xf numFmtId="0" fontId="41" fillId="3" borderId="0" xfId="0" applyFont="1" applyFill="1" applyBorder="1" applyAlignment="1" applyProtection="1">
      <alignment horizontal="left" vertical="center"/>
      <protection hidden="1"/>
    </xf>
    <xf numFmtId="0" fontId="40" fillId="3" borderId="0" xfId="0" applyFont="1" applyFill="1" applyBorder="1" applyAlignment="1" applyProtection="1">
      <alignment wrapText="1"/>
      <protection hidden="1"/>
    </xf>
    <xf numFmtId="44" fontId="11" fillId="0" borderId="0" xfId="0" applyNumberFormat="1" applyFont="1" applyFill="1" applyBorder="1" applyProtection="1">
      <protection hidden="1"/>
    </xf>
    <xf numFmtId="1" fontId="47" fillId="0" borderId="0" xfId="0" applyNumberFormat="1" applyFont="1" applyAlignment="1" applyProtection="1">
      <alignment horizontal="center"/>
      <protection hidden="1"/>
    </xf>
    <xf numFmtId="1" fontId="18" fillId="0" borderId="0" xfId="0" applyNumberFormat="1" applyFont="1" applyAlignment="1" applyProtection="1">
      <alignment horizontal="center"/>
      <protection hidden="1"/>
    </xf>
    <xf numFmtId="170" fontId="15" fillId="8" borderId="2" xfId="2" applyNumberFormat="1" applyFont="1" applyFill="1" applyBorder="1" applyAlignment="1" applyProtection="1">
      <alignment vertical="top"/>
      <protection locked="0"/>
    </xf>
    <xf numFmtId="167" fontId="14" fillId="4" borderId="17" xfId="1" applyNumberFormat="1" applyFont="1" applyFill="1" applyBorder="1" applyAlignment="1" applyProtection="1">
      <alignment horizontal="center" vertical="top"/>
      <protection locked="0"/>
    </xf>
    <xf numFmtId="167" fontId="14" fillId="4" borderId="14" xfId="1" applyNumberFormat="1" applyFont="1" applyFill="1" applyBorder="1" applyAlignment="1" applyProtection="1">
      <alignment horizontal="center" vertical="top"/>
      <protection locked="0"/>
    </xf>
    <xf numFmtId="167" fontId="14" fillId="4" borderId="15" xfId="1" applyNumberFormat="1" applyFont="1" applyFill="1" applyBorder="1" applyAlignment="1" applyProtection="1">
      <alignment horizontal="center" vertical="top"/>
      <protection locked="0"/>
    </xf>
    <xf numFmtId="167" fontId="14" fillId="4" borderId="5" xfId="1" applyNumberFormat="1" applyFont="1" applyFill="1" applyBorder="1" applyAlignment="1" applyProtection="1">
      <alignment horizontal="center" vertical="top"/>
      <protection locked="0"/>
    </xf>
    <xf numFmtId="167" fontId="14" fillId="4" borderId="19" xfId="1" applyNumberFormat="1" applyFont="1" applyFill="1" applyBorder="1" applyAlignment="1" applyProtection="1">
      <alignment horizontal="center" vertical="top"/>
      <protection locked="0"/>
    </xf>
    <xf numFmtId="167" fontId="14" fillId="4" borderId="6" xfId="1" applyNumberFormat="1" applyFont="1" applyFill="1" applyBorder="1" applyAlignment="1" applyProtection="1">
      <alignment horizontal="center" vertical="top"/>
      <protection locked="0"/>
    </xf>
    <xf numFmtId="0" fontId="46" fillId="3" borderId="0" xfId="0" applyFont="1" applyFill="1" applyBorder="1" applyAlignment="1" applyProtection="1">
      <alignment vertical="center"/>
      <protection hidden="1"/>
    </xf>
    <xf numFmtId="0" fontId="43" fillId="3" borderId="0" xfId="0" applyFont="1" applyFill="1" applyBorder="1" applyAlignment="1" applyProtection="1">
      <alignment horizontal="left" vertical="top" wrapText="1"/>
      <protection hidden="1"/>
    </xf>
    <xf numFmtId="0" fontId="22" fillId="0" borderId="0" xfId="0" applyFont="1" applyAlignment="1" applyProtection="1">
      <alignment vertical="top"/>
    </xf>
    <xf numFmtId="0" fontId="11" fillId="0" borderId="0" xfId="0" applyFont="1" applyAlignment="1" applyProtection="1">
      <alignment vertical="top"/>
    </xf>
    <xf numFmtId="0" fontId="21" fillId="0" borderId="0" xfId="0" applyFont="1" applyAlignment="1" applyProtection="1">
      <alignment vertical="top"/>
    </xf>
    <xf numFmtId="164" fontId="21" fillId="0" borderId="0" xfId="0" applyNumberFormat="1" applyFont="1" applyAlignment="1" applyProtection="1">
      <alignment vertical="top"/>
    </xf>
    <xf numFmtId="164" fontId="21" fillId="0" borderId="0" xfId="0" applyNumberFormat="1" applyFont="1" applyAlignment="1" applyProtection="1">
      <alignment horizontal="right" vertical="top"/>
    </xf>
    <xf numFmtId="164" fontId="37" fillId="0" borderId="0" xfId="0" applyNumberFormat="1" applyFont="1" applyFill="1" applyAlignment="1" applyProtection="1">
      <alignment vertical="top"/>
    </xf>
    <xf numFmtId="164" fontId="22" fillId="0" borderId="0" xfId="0" applyNumberFormat="1" applyFont="1" applyAlignment="1" applyProtection="1">
      <alignment vertical="top"/>
    </xf>
    <xf numFmtId="1" fontId="7" fillId="2" borderId="0" xfId="0" applyNumberFormat="1" applyFont="1" applyFill="1" applyBorder="1" applyAlignment="1" applyProtection="1">
      <alignment vertical="top"/>
    </xf>
    <xf numFmtId="0" fontId="7" fillId="2" borderId="0" xfId="0" applyFont="1" applyFill="1" applyBorder="1" applyAlignment="1" applyProtection="1">
      <alignment vertical="top"/>
    </xf>
    <xf numFmtId="164" fontId="7" fillId="2" borderId="0" xfId="0" applyNumberFormat="1" applyFont="1" applyFill="1" applyBorder="1" applyAlignment="1" applyProtection="1">
      <alignment vertical="top"/>
    </xf>
    <xf numFmtId="164" fontId="7" fillId="2" borderId="0" xfId="0" applyNumberFormat="1" applyFont="1" applyFill="1" applyBorder="1" applyAlignment="1" applyProtection="1">
      <alignment horizontal="right" vertical="top"/>
    </xf>
    <xf numFmtId="1" fontId="28" fillId="2" borderId="0" xfId="0" applyNumberFormat="1" applyFont="1" applyFill="1" applyBorder="1" applyAlignment="1" applyProtection="1">
      <alignment vertical="top"/>
    </xf>
    <xf numFmtId="1" fontId="36" fillId="0" borderId="0" xfId="0" applyNumberFormat="1" applyFont="1" applyFill="1" applyBorder="1" applyAlignment="1" applyProtection="1">
      <alignment vertical="top"/>
    </xf>
    <xf numFmtId="164" fontId="6" fillId="0" borderId="0" xfId="0" applyNumberFormat="1" applyFont="1" applyAlignment="1" applyProtection="1">
      <alignment vertical="top"/>
    </xf>
    <xf numFmtId="0" fontId="6" fillId="0" borderId="0" xfId="0" applyFont="1" applyAlignment="1" applyProtection="1">
      <alignment vertical="top"/>
    </xf>
    <xf numFmtId="0" fontId="29" fillId="0" borderId="0" xfId="0" applyFont="1" applyAlignment="1" applyProtection="1">
      <alignment vertical="top"/>
    </xf>
    <xf numFmtId="0" fontId="32" fillId="0" borderId="0" xfId="0" applyFont="1" applyAlignment="1" applyProtection="1">
      <alignment vertical="top"/>
    </xf>
    <xf numFmtId="0" fontId="8" fillId="2" borderId="0" xfId="0" applyFont="1" applyFill="1" applyBorder="1" applyAlignment="1" applyProtection="1">
      <alignment vertical="top"/>
    </xf>
    <xf numFmtId="164" fontId="9" fillId="2" borderId="0" xfId="0" applyNumberFormat="1" applyFont="1" applyFill="1" applyBorder="1" applyAlignment="1" applyProtection="1">
      <alignment vertical="top"/>
    </xf>
    <xf numFmtId="164" fontId="9" fillId="2" borderId="0" xfId="0" applyNumberFormat="1" applyFont="1" applyFill="1" applyBorder="1" applyAlignment="1" applyProtection="1">
      <alignment horizontal="right" vertical="top"/>
    </xf>
    <xf numFmtId="164" fontId="26" fillId="0" borderId="0" xfId="0" applyNumberFormat="1" applyFont="1" applyFill="1" applyBorder="1" applyAlignment="1" applyProtection="1">
      <alignment vertical="top"/>
    </xf>
    <xf numFmtId="0" fontId="3" fillId="0" borderId="0" xfId="0" applyFont="1" applyAlignment="1" applyProtection="1">
      <alignment vertical="top"/>
    </xf>
    <xf numFmtId="0" fontId="30" fillId="0" borderId="0" xfId="0" applyFont="1" applyAlignment="1" applyProtection="1">
      <alignment vertical="top"/>
    </xf>
    <xf numFmtId="1" fontId="8" fillId="2" borderId="0" xfId="0" applyNumberFormat="1" applyFont="1" applyFill="1" applyBorder="1" applyProtection="1"/>
    <xf numFmtId="0" fontId="10" fillId="2" borderId="0" xfId="0" applyFont="1" applyFill="1" applyBorder="1" applyAlignment="1" applyProtection="1">
      <alignment vertical="top"/>
    </xf>
    <xf numFmtId="0" fontId="4" fillId="2" borderId="0" xfId="0" applyFont="1" applyFill="1" applyAlignment="1" applyProtection="1">
      <alignment vertical="top"/>
    </xf>
    <xf numFmtId="0" fontId="19" fillId="2" borderId="0" xfId="0" applyFont="1" applyFill="1" applyBorder="1" applyAlignment="1" applyProtection="1">
      <alignment vertical="top"/>
    </xf>
    <xf numFmtId="0" fontId="4" fillId="2" borderId="0" xfId="0" applyFont="1" applyFill="1" applyBorder="1" applyAlignment="1" applyProtection="1">
      <alignment vertical="top"/>
    </xf>
    <xf numFmtId="3" fontId="9" fillId="2" borderId="0" xfId="0" applyNumberFormat="1" applyFont="1" applyFill="1" applyBorder="1" applyAlignment="1" applyProtection="1">
      <alignment horizontal="right" vertical="top"/>
    </xf>
    <xf numFmtId="1" fontId="9" fillId="2" borderId="0" xfId="0" applyNumberFormat="1" applyFont="1" applyFill="1" applyBorder="1" applyAlignment="1" applyProtection="1">
      <alignment horizontal="right" vertical="top"/>
    </xf>
    <xf numFmtId="164" fontId="26" fillId="0" borderId="0" xfId="0" applyNumberFormat="1" applyFont="1" applyFill="1" applyBorder="1" applyAlignment="1" applyProtection="1">
      <alignment horizontal="right" vertical="top"/>
    </xf>
    <xf numFmtId="0" fontId="12" fillId="0" borderId="0" xfId="0" applyFont="1" applyFill="1" applyBorder="1" applyAlignment="1" applyProtection="1">
      <alignment vertical="top"/>
    </xf>
    <xf numFmtId="164" fontId="16" fillId="0" borderId="0" xfId="0" applyNumberFormat="1" applyFont="1" applyFill="1" applyBorder="1" applyAlignment="1" applyProtection="1">
      <alignment vertical="top"/>
    </xf>
    <xf numFmtId="164" fontId="16" fillId="0" borderId="0" xfId="0" applyNumberFormat="1" applyFont="1" applyFill="1" applyBorder="1" applyAlignment="1" applyProtection="1">
      <alignment horizontal="right" vertical="top"/>
    </xf>
    <xf numFmtId="1" fontId="16" fillId="0" borderId="0" xfId="0" applyNumberFormat="1" applyFont="1" applyFill="1" applyBorder="1" applyAlignment="1" applyProtection="1">
      <alignment vertical="top"/>
    </xf>
    <xf numFmtId="164" fontId="33" fillId="0" borderId="0" xfId="0" applyNumberFormat="1" applyFont="1" applyFill="1" applyBorder="1" applyAlignment="1" applyProtection="1">
      <alignment horizontal="right" vertical="top"/>
    </xf>
    <xf numFmtId="164" fontId="5" fillId="2" borderId="10" xfId="0" applyNumberFormat="1" applyFont="1" applyFill="1" applyBorder="1" applyAlignment="1" applyProtection="1">
      <alignment vertical="top"/>
    </xf>
    <xf numFmtId="164" fontId="26" fillId="2" borderId="4" xfId="0" applyNumberFormat="1" applyFont="1" applyFill="1" applyBorder="1" applyAlignment="1" applyProtection="1">
      <alignment vertical="top"/>
    </xf>
    <xf numFmtId="164" fontId="26" fillId="2" borderId="4" xfId="0" applyNumberFormat="1" applyFont="1" applyFill="1" applyBorder="1" applyAlignment="1" applyProtection="1">
      <alignment horizontal="right" vertical="top"/>
    </xf>
    <xf numFmtId="164" fontId="26" fillId="2" borderId="11" xfId="0" applyNumberFormat="1" applyFont="1" applyFill="1" applyBorder="1" applyAlignment="1" applyProtection="1">
      <alignment horizontal="right" vertical="top"/>
    </xf>
    <xf numFmtId="164" fontId="32" fillId="0" borderId="0" xfId="0" applyNumberFormat="1" applyFont="1" applyFill="1" applyAlignment="1" applyProtection="1">
      <alignment horizontal="right" vertical="top"/>
    </xf>
    <xf numFmtId="0" fontId="4" fillId="2" borderId="17" xfId="0" applyFont="1" applyFill="1" applyBorder="1" applyAlignment="1" applyProtection="1">
      <alignment vertical="top"/>
    </xf>
    <xf numFmtId="164" fontId="4" fillId="2" borderId="14" xfId="0" applyNumberFormat="1" applyFont="1" applyFill="1" applyBorder="1" applyAlignment="1" applyProtection="1">
      <alignment horizontal="left" vertical="top"/>
    </xf>
    <xf numFmtId="164" fontId="4" fillId="2" borderId="14" xfId="0" applyNumberFormat="1" applyFont="1" applyFill="1" applyBorder="1" applyAlignment="1" applyProtection="1">
      <alignment vertical="top"/>
    </xf>
    <xf numFmtId="164" fontId="4" fillId="2" borderId="15" xfId="0" applyNumberFormat="1" applyFont="1" applyFill="1" applyBorder="1" applyAlignment="1" applyProtection="1">
      <alignment vertical="top"/>
    </xf>
    <xf numFmtId="1" fontId="11" fillId="0" borderId="1" xfId="0" applyNumberFormat="1" applyFont="1" applyFill="1" applyBorder="1" applyAlignment="1" applyProtection="1">
      <alignment vertical="top"/>
    </xf>
    <xf numFmtId="1" fontId="16" fillId="0" borderId="1" xfId="0" applyNumberFormat="1" applyFont="1" applyFill="1" applyBorder="1" applyAlignment="1" applyProtection="1">
      <alignment vertical="top"/>
    </xf>
    <xf numFmtId="1" fontId="16" fillId="0" borderId="1" xfId="0" applyNumberFormat="1" applyFont="1" applyFill="1" applyBorder="1" applyAlignment="1" applyProtection="1">
      <alignment horizontal="right" vertical="top"/>
    </xf>
    <xf numFmtId="1" fontId="33" fillId="0" borderId="1" xfId="0" applyNumberFormat="1" applyFont="1" applyFill="1" applyBorder="1" applyAlignment="1" applyProtection="1">
      <alignment vertical="top"/>
    </xf>
    <xf numFmtId="1" fontId="11" fillId="0" borderId="0" xfId="0" applyNumberFormat="1" applyFont="1" applyFill="1" applyBorder="1" applyAlignment="1" applyProtection="1">
      <alignment vertical="top"/>
    </xf>
    <xf numFmtId="1" fontId="16" fillId="0" borderId="0" xfId="0" applyNumberFormat="1" applyFont="1" applyFill="1" applyBorder="1" applyAlignment="1" applyProtection="1">
      <alignment horizontal="right" vertical="top"/>
    </xf>
    <xf numFmtId="1" fontId="33" fillId="0" borderId="0" xfId="0" applyNumberFormat="1" applyFont="1" applyFill="1" applyBorder="1" applyAlignment="1" applyProtection="1">
      <alignment vertical="top"/>
    </xf>
    <xf numFmtId="0" fontId="5" fillId="2" borderId="10" xfId="0" applyFont="1" applyFill="1" applyBorder="1" applyAlignment="1" applyProtection="1">
      <alignment horizontal="left" vertical="top"/>
    </xf>
    <xf numFmtId="164" fontId="15" fillId="2" borderId="4" xfId="0" applyNumberFormat="1" applyFont="1" applyFill="1" applyBorder="1" applyAlignment="1" applyProtection="1">
      <alignment horizontal="right" vertical="top"/>
    </xf>
    <xf numFmtId="164" fontId="15" fillId="2" borderId="11" xfId="0" applyNumberFormat="1" applyFont="1" applyFill="1" applyBorder="1" applyAlignment="1" applyProtection="1">
      <alignment horizontal="right" vertical="top"/>
    </xf>
    <xf numFmtId="0" fontId="24" fillId="2" borderId="12" xfId="0" applyFont="1" applyFill="1" applyBorder="1" applyAlignment="1" applyProtection="1">
      <alignment horizontal="left" vertical="top"/>
    </xf>
    <xf numFmtId="0" fontId="4" fillId="2" borderId="14" xfId="0" applyFont="1" applyFill="1" applyBorder="1" applyAlignment="1" applyProtection="1">
      <alignment horizontal="right" vertical="top"/>
    </xf>
    <xf numFmtId="0" fontId="4" fillId="2" borderId="15" xfId="0" applyFont="1" applyFill="1" applyBorder="1" applyAlignment="1" applyProtection="1">
      <alignment horizontal="right" vertical="top"/>
    </xf>
    <xf numFmtId="0" fontId="15" fillId="2" borderId="16" xfId="0" applyFont="1" applyFill="1" applyBorder="1" applyAlignment="1" applyProtection="1">
      <alignment horizontal="right" vertical="top"/>
    </xf>
    <xf numFmtId="166" fontId="15" fillId="3" borderId="2" xfId="1" applyNumberFormat="1" applyFont="1" applyFill="1" applyBorder="1" applyAlignment="1" applyProtection="1">
      <alignment vertical="top"/>
    </xf>
    <xf numFmtId="9" fontId="16" fillId="0" borderId="1" xfId="6" applyFont="1" applyFill="1" applyBorder="1" applyAlignment="1" applyProtection="1">
      <alignment vertical="top"/>
    </xf>
    <xf numFmtId="0" fontId="25" fillId="0" borderId="0" xfId="0" applyFont="1" applyAlignment="1" applyProtection="1">
      <alignment horizontal="center" vertical="top"/>
    </xf>
    <xf numFmtId="1" fontId="5" fillId="2" borderId="5" xfId="0" applyNumberFormat="1" applyFont="1" applyFill="1" applyBorder="1" applyAlignment="1" applyProtection="1">
      <alignment vertical="top"/>
    </xf>
    <xf numFmtId="164" fontId="15" fillId="2" borderId="19" xfId="0" applyNumberFormat="1" applyFont="1" applyFill="1" applyBorder="1" applyAlignment="1" applyProtection="1">
      <alignment vertical="top"/>
    </xf>
    <xf numFmtId="164" fontId="23" fillId="2" borderId="19" xfId="0" applyNumberFormat="1" applyFont="1" applyFill="1" applyBorder="1" applyAlignment="1" applyProtection="1">
      <alignment vertical="top"/>
    </xf>
    <xf numFmtId="0" fontId="4" fillId="2" borderId="11" xfId="0" applyFont="1" applyFill="1" applyBorder="1" applyAlignment="1" applyProtection="1">
      <alignment horizontal="right" vertical="top"/>
    </xf>
    <xf numFmtId="0" fontId="4" fillId="2" borderId="12" xfId="0" applyFont="1" applyFill="1" applyBorder="1" applyAlignment="1" applyProtection="1">
      <alignment horizontal="center" vertical="top"/>
    </xf>
    <xf numFmtId="0" fontId="4" fillId="2" borderId="13" xfId="0" applyFont="1" applyFill="1" applyBorder="1" applyAlignment="1" applyProtection="1">
      <alignment horizontal="right" vertical="top"/>
    </xf>
    <xf numFmtId="0" fontId="4" fillId="2" borderId="12" xfId="0" applyFont="1" applyFill="1" applyBorder="1" applyAlignment="1" applyProtection="1">
      <alignment horizontal="left" vertical="top"/>
    </xf>
    <xf numFmtId="0" fontId="15" fillId="0" borderId="17" xfId="2" applyNumberFormat="1" applyFont="1" applyFill="1" applyBorder="1" applyAlignment="1" applyProtection="1">
      <alignment horizontal="right" vertical="top"/>
    </xf>
    <xf numFmtId="164" fontId="4" fillId="6" borderId="2" xfId="0" applyNumberFormat="1" applyFont="1" applyFill="1" applyBorder="1" applyAlignment="1" applyProtection="1">
      <alignment vertical="top"/>
    </xf>
    <xf numFmtId="0" fontId="5" fillId="2" borderId="5" xfId="0" applyFont="1" applyFill="1" applyBorder="1" applyAlignment="1" applyProtection="1">
      <alignment vertical="top"/>
    </xf>
    <xf numFmtId="0" fontId="4" fillId="2" borderId="19" xfId="0" applyFont="1" applyFill="1" applyBorder="1" applyAlignment="1" applyProtection="1">
      <alignment horizontal="right" vertical="top"/>
    </xf>
    <xf numFmtId="0" fontId="4" fillId="2" borderId="6" xfId="0" applyFont="1" applyFill="1" applyBorder="1" applyAlignment="1" applyProtection="1">
      <alignment horizontal="right" vertical="top"/>
    </xf>
    <xf numFmtId="0" fontId="15" fillId="0" borderId="2" xfId="0" applyFont="1" applyFill="1" applyBorder="1" applyAlignment="1" applyProtection="1">
      <alignment horizontal="right" vertical="top"/>
    </xf>
    <xf numFmtId="164" fontId="15" fillId="6" borderId="2" xfId="0" applyNumberFormat="1" applyFont="1" applyFill="1" applyBorder="1" applyAlignment="1" applyProtection="1">
      <alignment vertical="top"/>
    </xf>
    <xf numFmtId="0" fontId="4" fillId="0" borderId="2" xfId="0" applyFont="1" applyFill="1" applyBorder="1" applyAlignment="1" applyProtection="1">
      <alignment horizontal="right" vertical="top"/>
    </xf>
    <xf numFmtId="164" fontId="4" fillId="5" borderId="3" xfId="0" applyNumberFormat="1" applyFont="1" applyFill="1" applyBorder="1" applyAlignment="1" applyProtection="1">
      <alignment vertical="top"/>
    </xf>
    <xf numFmtId="164" fontId="15" fillId="2" borderId="6" xfId="0" applyNumberFormat="1" applyFont="1" applyFill="1" applyBorder="1" applyAlignment="1" applyProtection="1">
      <alignment vertical="top"/>
    </xf>
    <xf numFmtId="0" fontId="38" fillId="0" borderId="0" xfId="0" applyFont="1" applyFill="1" applyAlignment="1" applyProtection="1">
      <alignment vertical="top"/>
    </xf>
    <xf numFmtId="0" fontId="4" fillId="0" borderId="0" xfId="0" applyFont="1" applyAlignment="1" applyProtection="1">
      <alignment vertical="top"/>
    </xf>
    <xf numFmtId="0" fontId="31" fillId="2" borderId="10" xfId="0" applyFont="1" applyFill="1" applyBorder="1" applyAlignment="1" applyProtection="1">
      <alignment horizontal="left" vertical="top"/>
    </xf>
    <xf numFmtId="0" fontId="4" fillId="2" borderId="4" xfId="0" applyFont="1" applyFill="1" applyBorder="1" applyAlignment="1" applyProtection="1">
      <alignment horizontal="right" vertical="top"/>
    </xf>
    <xf numFmtId="164" fontId="4" fillId="2" borderId="4" xfId="0" applyNumberFormat="1" applyFont="1" applyFill="1" applyBorder="1" applyAlignment="1" applyProtection="1">
      <alignment horizontal="center" vertical="top"/>
    </xf>
    <xf numFmtId="164" fontId="4" fillId="2" borderId="11" xfId="0" applyNumberFormat="1" applyFont="1" applyFill="1" applyBorder="1" applyAlignment="1" applyProtection="1">
      <alignment horizontal="center" vertical="top"/>
    </xf>
    <xf numFmtId="0" fontId="4" fillId="2" borderId="0" xfId="0" applyFont="1" applyFill="1" applyBorder="1" applyAlignment="1" applyProtection="1">
      <alignment horizontal="right" vertical="top"/>
    </xf>
    <xf numFmtId="164" fontId="4" fillId="2" borderId="0" xfId="0" applyNumberFormat="1" applyFont="1" applyFill="1" applyBorder="1" applyAlignment="1" applyProtection="1">
      <alignment horizontal="center" vertical="top"/>
    </xf>
    <xf numFmtId="164" fontId="4" fillId="2" borderId="13" xfId="0" applyNumberFormat="1" applyFont="1" applyFill="1" applyBorder="1" applyAlignment="1" applyProtection="1">
      <alignment horizontal="center" vertical="top"/>
    </xf>
    <xf numFmtId="0" fontId="4" fillId="2" borderId="14" xfId="0" applyFont="1" applyFill="1" applyBorder="1" applyAlignment="1" applyProtection="1">
      <alignment horizontal="right" vertical="top" wrapText="1"/>
    </xf>
    <xf numFmtId="49" fontId="15" fillId="0" borderId="2" xfId="0" applyNumberFormat="1" applyFont="1" applyFill="1" applyBorder="1" applyAlignment="1" applyProtection="1">
      <alignment horizontal="center" vertical="top"/>
    </xf>
    <xf numFmtId="164" fontId="4" fillId="2" borderId="12" xfId="0" applyNumberFormat="1" applyFont="1" applyFill="1" applyBorder="1" applyAlignment="1" applyProtection="1">
      <alignment horizontal="center" vertical="top"/>
    </xf>
    <xf numFmtId="0" fontId="15" fillId="2" borderId="12" xfId="0" applyFont="1" applyFill="1" applyBorder="1" applyAlignment="1" applyProtection="1">
      <alignment horizontal="left" vertical="top"/>
    </xf>
    <xf numFmtId="164" fontId="4" fillId="2" borderId="0" xfId="0" applyNumberFormat="1" applyFont="1" applyFill="1" applyBorder="1" applyAlignment="1" applyProtection="1">
      <alignment horizontal="right" vertical="top"/>
    </xf>
    <xf numFmtId="164" fontId="4" fillId="2" borderId="13" xfId="0" applyNumberFormat="1" applyFont="1" applyFill="1" applyBorder="1" applyAlignment="1" applyProtection="1">
      <alignment horizontal="right" vertical="top"/>
    </xf>
    <xf numFmtId="0" fontId="4" fillId="2" borderId="12" xfId="0" applyFont="1" applyFill="1" applyBorder="1" applyAlignment="1" applyProtection="1">
      <alignment horizontal="right" vertical="top"/>
    </xf>
    <xf numFmtId="164" fontId="4" fillId="2" borderId="12" xfId="0" applyNumberFormat="1" applyFont="1" applyFill="1" applyBorder="1" applyAlignment="1" applyProtection="1">
      <alignment horizontal="center" vertical="center"/>
    </xf>
    <xf numFmtId="164" fontId="4" fillId="2" borderId="13"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right" vertical="top"/>
    </xf>
    <xf numFmtId="49" fontId="4" fillId="2" borderId="13" xfId="0" applyNumberFormat="1" applyFont="1" applyFill="1" applyBorder="1" applyAlignment="1" applyProtection="1">
      <alignment horizontal="right" vertical="top"/>
    </xf>
    <xf numFmtId="0" fontId="4" fillId="2" borderId="17" xfId="0" applyFont="1" applyFill="1" applyBorder="1" applyAlignment="1" applyProtection="1">
      <alignment horizontal="right"/>
    </xf>
    <xf numFmtId="164" fontId="4" fillId="2" borderId="17" xfId="0" applyNumberFormat="1" applyFont="1" applyFill="1" applyBorder="1" applyAlignment="1" applyProtection="1">
      <alignment horizontal="center"/>
    </xf>
    <xf numFmtId="164" fontId="4" fillId="2" borderId="15" xfId="0" applyNumberFormat="1" applyFont="1" applyFill="1" applyBorder="1" applyAlignment="1" applyProtection="1">
      <alignment horizontal="center"/>
    </xf>
    <xf numFmtId="164" fontId="4" fillId="2" borderId="14" xfId="0" applyNumberFormat="1" applyFont="1" applyFill="1" applyBorder="1" applyAlignment="1" applyProtection="1">
      <alignment horizontal="right" wrapText="1"/>
    </xf>
    <xf numFmtId="164" fontId="4" fillId="2" borderId="14" xfId="0" applyNumberFormat="1" applyFont="1" applyFill="1" applyBorder="1" applyAlignment="1" applyProtection="1">
      <alignment horizontal="right"/>
    </xf>
    <xf numFmtId="164" fontId="4" fillId="2" borderId="15" xfId="0" applyNumberFormat="1" applyFont="1" applyFill="1" applyBorder="1" applyAlignment="1" applyProtection="1">
      <alignment horizontal="right" vertical="top"/>
    </xf>
    <xf numFmtId="0" fontId="15" fillId="0" borderId="18" xfId="0" applyFont="1" applyFill="1" applyBorder="1" applyAlignment="1" applyProtection="1">
      <alignment horizontal="right" vertical="center"/>
    </xf>
    <xf numFmtId="0" fontId="15" fillId="0" borderId="2" xfId="0" applyFont="1" applyBorder="1" applyAlignment="1" applyProtection="1">
      <alignment vertical="top"/>
    </xf>
    <xf numFmtId="170" fontId="15" fillId="0" borderId="2" xfId="0" applyNumberFormat="1" applyFont="1" applyBorder="1" applyAlignment="1" applyProtection="1">
      <alignment vertical="top"/>
    </xf>
    <xf numFmtId="7" fontId="15" fillId="6" borderId="18" xfId="2" applyNumberFormat="1" applyFont="1" applyFill="1" applyBorder="1" applyAlignment="1" applyProtection="1">
      <alignment horizontal="right" vertical="center"/>
    </xf>
    <xf numFmtId="169" fontId="27" fillId="0" borderId="18" xfId="1" applyNumberFormat="1" applyFont="1" applyFill="1" applyBorder="1" applyAlignment="1" applyProtection="1">
      <alignment horizontal="left" vertical="center"/>
    </xf>
    <xf numFmtId="0" fontId="34" fillId="0" borderId="0" xfId="0" applyFont="1" applyFill="1" applyAlignment="1" applyProtection="1">
      <alignment horizontal="center"/>
    </xf>
    <xf numFmtId="1" fontId="16" fillId="0" borderId="14" xfId="0" applyNumberFormat="1" applyFont="1" applyFill="1" applyBorder="1" applyAlignment="1" applyProtection="1">
      <alignment horizontal="right" vertical="top"/>
    </xf>
    <xf numFmtId="0" fontId="19" fillId="3" borderId="2" xfId="0" applyFont="1" applyFill="1" applyBorder="1" applyAlignment="1" applyProtection="1">
      <alignment horizontal="left" vertical="top" wrapText="1"/>
    </xf>
    <xf numFmtId="168" fontId="19" fillId="3" borderId="2" xfId="1" applyNumberFormat="1" applyFont="1" applyFill="1" applyBorder="1" applyAlignment="1" applyProtection="1">
      <alignment horizontal="right" vertical="top"/>
    </xf>
    <xf numFmtId="170" fontId="19" fillId="3" borderId="2" xfId="1" applyNumberFormat="1" applyFont="1" applyFill="1" applyBorder="1" applyAlignment="1" applyProtection="1">
      <alignment horizontal="right" vertical="top"/>
    </xf>
    <xf numFmtId="0" fontId="15" fillId="3" borderId="2" xfId="0" applyFont="1" applyFill="1" applyBorder="1" applyAlignment="1" applyProtection="1">
      <alignment horizontal="left" vertical="top" wrapText="1"/>
    </xf>
    <xf numFmtId="170" fontId="15" fillId="3" borderId="2" xfId="2" applyNumberFormat="1" applyFont="1" applyFill="1" applyBorder="1" applyAlignment="1" applyProtection="1">
      <alignment horizontal="right" vertical="top"/>
    </xf>
    <xf numFmtId="0" fontId="15" fillId="0" borderId="2" xfId="0" applyFont="1" applyFill="1" applyBorder="1" applyAlignment="1" applyProtection="1">
      <alignment horizontal="left" vertical="top" wrapText="1"/>
    </xf>
    <xf numFmtId="1" fontId="35" fillId="0" borderId="1" xfId="0" applyNumberFormat="1" applyFont="1" applyFill="1" applyBorder="1" applyAlignment="1" applyProtection="1">
      <alignment vertical="top"/>
    </xf>
    <xf numFmtId="1" fontId="35" fillId="0" borderId="0" xfId="0" applyNumberFormat="1" applyFont="1" applyFill="1" applyBorder="1" applyAlignment="1" applyProtection="1">
      <alignment vertical="top"/>
    </xf>
    <xf numFmtId="0" fontId="4" fillId="2" borderId="2" xfId="0" applyFont="1" applyFill="1" applyBorder="1" applyAlignment="1" applyProtection="1">
      <alignment horizontal="right" vertical="top"/>
    </xf>
    <xf numFmtId="0" fontId="2" fillId="0" borderId="0" xfId="3" applyProtection="1"/>
    <xf numFmtId="0" fontId="19" fillId="3" borderId="5" xfId="0" applyFont="1" applyFill="1" applyBorder="1" applyAlignment="1" applyProtection="1">
      <alignment horizontal="right" vertical="top" wrapText="1"/>
    </xf>
    <xf numFmtId="0" fontId="15" fillId="3" borderId="0" xfId="0" applyFont="1" applyFill="1" applyBorder="1" applyAlignment="1" applyProtection="1">
      <alignment horizontal="right" vertical="top" wrapText="1"/>
    </xf>
    <xf numFmtId="168" fontId="19" fillId="3" borderId="0" xfId="1" applyNumberFormat="1" applyFont="1" applyFill="1" applyBorder="1" applyAlignment="1" applyProtection="1">
      <alignment horizontal="right" vertical="top"/>
    </xf>
    <xf numFmtId="0" fontId="15" fillId="0" borderId="0" xfId="0" applyFont="1" applyAlignment="1" applyProtection="1">
      <alignment vertical="top"/>
    </xf>
    <xf numFmtId="1" fontId="34" fillId="0" borderId="1" xfId="0" applyNumberFormat="1" applyFont="1" applyFill="1" applyBorder="1" applyAlignment="1" applyProtection="1">
      <alignment vertical="top"/>
    </xf>
    <xf numFmtId="0" fontId="5" fillId="0" borderId="0" xfId="0" applyFont="1" applyAlignment="1" applyProtection="1">
      <alignment vertical="top"/>
    </xf>
    <xf numFmtId="171" fontId="4" fillId="0" borderId="0" xfId="0" applyNumberFormat="1" applyFont="1" applyAlignment="1" applyProtection="1">
      <alignment vertical="top"/>
    </xf>
    <xf numFmtId="1" fontId="11" fillId="0" borderId="12" xfId="0" applyNumberFormat="1" applyFont="1" applyFill="1" applyBorder="1" applyAlignment="1" applyProtection="1">
      <alignment vertical="top"/>
    </xf>
    <xf numFmtId="0" fontId="5" fillId="2" borderId="10" xfId="0" applyFont="1" applyFill="1" applyBorder="1" applyAlignment="1" applyProtection="1">
      <alignment vertical="top"/>
    </xf>
    <xf numFmtId="17" fontId="15" fillId="2" borderId="4" xfId="0" quotePrefix="1" applyNumberFormat="1" applyFont="1" applyFill="1" applyBorder="1" applyAlignment="1" applyProtection="1">
      <alignment horizontal="left" vertical="top"/>
    </xf>
    <xf numFmtId="0" fontId="4" fillId="2" borderId="4" xfId="0" applyNumberFormat="1" applyFont="1" applyFill="1" applyBorder="1" applyAlignment="1" applyProtection="1">
      <alignment horizontal="right" vertical="top"/>
    </xf>
    <xf numFmtId="0" fontId="15" fillId="2" borderId="17" xfId="0" applyFont="1" applyFill="1" applyBorder="1" applyAlignment="1" applyProtection="1">
      <alignment horizontal="left" vertical="top"/>
    </xf>
    <xf numFmtId="0" fontId="4" fillId="2" borderId="14" xfId="0" applyFont="1" applyFill="1" applyBorder="1" applyAlignment="1" applyProtection="1">
      <alignment vertical="top"/>
    </xf>
    <xf numFmtId="164" fontId="15" fillId="2" borderId="14" xfId="0" applyNumberFormat="1" applyFont="1" applyFill="1" applyBorder="1" applyAlignment="1" applyProtection="1">
      <alignment vertical="top"/>
    </xf>
    <xf numFmtId="164" fontId="15" fillId="2" borderId="14" xfId="0" applyNumberFormat="1" applyFont="1" applyFill="1" applyBorder="1" applyAlignment="1" applyProtection="1">
      <alignment horizontal="right" vertical="top"/>
    </xf>
    <xf numFmtId="164" fontId="4" fillId="2" borderId="14" xfId="0" applyNumberFormat="1" applyFont="1" applyFill="1" applyBorder="1" applyAlignment="1" applyProtection="1">
      <alignment horizontal="center" vertical="top"/>
    </xf>
    <xf numFmtId="167" fontId="15" fillId="4" borderId="12" xfId="1" applyNumberFormat="1" applyFont="1" applyFill="1" applyBorder="1" applyAlignment="1" applyProtection="1">
      <alignment vertical="top"/>
    </xf>
    <xf numFmtId="167" fontId="15" fillId="4" borderId="0" xfId="1" applyNumberFormat="1" applyFont="1" applyFill="1" applyBorder="1" applyAlignment="1" applyProtection="1">
      <alignment vertical="top"/>
    </xf>
    <xf numFmtId="167" fontId="15" fillId="4" borderId="17" xfId="1" applyNumberFormat="1" applyFont="1" applyFill="1" applyBorder="1" applyAlignment="1" applyProtection="1">
      <alignment vertical="top"/>
    </xf>
    <xf numFmtId="167" fontId="15" fillId="4" borderId="14" xfId="1" applyNumberFormat="1" applyFont="1" applyFill="1" applyBorder="1" applyAlignment="1" applyProtection="1">
      <alignment vertical="top"/>
    </xf>
    <xf numFmtId="0" fontId="25" fillId="0" borderId="0" xfId="0" applyFont="1" applyAlignment="1" applyProtection="1">
      <alignment vertical="top"/>
    </xf>
    <xf numFmtId="9" fontId="15" fillId="8" borderId="2" xfId="6" applyFont="1" applyFill="1" applyBorder="1" applyAlignment="1" applyProtection="1">
      <alignment vertical="top"/>
      <protection locked="0"/>
    </xf>
    <xf numFmtId="170" fontId="1" fillId="8" borderId="2" xfId="11" applyNumberFormat="1" applyFill="1" applyBorder="1" applyAlignment="1" applyProtection="1">
      <alignment horizontal="right" vertical="top"/>
      <protection locked="0"/>
    </xf>
  </cellXfs>
  <cellStyles count="12">
    <cellStyle name="20% - Accent6" xfId="11" builtinId="50"/>
    <cellStyle name="Komma" xfId="1" builtinId="3"/>
    <cellStyle name="Komma 2" xfId="4" xr:uid="{00000000-0005-0000-0000-000001000000}"/>
    <cellStyle name="Komma 2 2" xfId="7" xr:uid="{00000000-0005-0000-0000-000002000000}"/>
    <cellStyle name="Komma 3" xfId="10" xr:uid="{00000000-0005-0000-0000-000003000000}"/>
    <cellStyle name="Procent" xfId="6" builtinId="5"/>
    <cellStyle name="Procent 2" xfId="5" xr:uid="{00000000-0005-0000-0000-000005000000}"/>
    <cellStyle name="Standaard" xfId="0" builtinId="0"/>
    <cellStyle name="Standaard 3" xfId="8" xr:uid="{00000000-0005-0000-0000-000007000000}"/>
    <cellStyle name="Standaard 4" xfId="3" xr:uid="{00000000-0005-0000-0000-000008000000}"/>
    <cellStyle name="Valuta" xfId="2" builtinId="4"/>
    <cellStyle name="Valuta 2" xfId="9" xr:uid="{00000000-0005-0000-0000-00000A000000}"/>
  </cellStyles>
  <dxfs count="3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245745</xdr:colOff>
      <xdr:row>5</xdr:row>
      <xdr:rowOff>95250</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6715125" y="1009650"/>
          <a:ext cx="1076325" cy="801902"/>
        </a:xfrm>
        <a:prstGeom prst="rect">
          <a:avLst/>
        </a:prstGeom>
      </xdr:spPr>
    </xdr:pic>
    <xdr:clientData/>
  </xdr:oneCellAnchor>
  <xdr:oneCellAnchor>
    <xdr:from>
      <xdr:col>2</xdr:col>
      <xdr:colOff>2743200</xdr:colOff>
      <xdr:row>7</xdr:row>
      <xdr:rowOff>86672</xdr:rowOff>
    </xdr:from>
    <xdr:ext cx="1600200" cy="231463"/>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19675" b="22940"/>
        <a:stretch/>
      </xdr:blipFill>
      <xdr:spPr>
        <a:xfrm>
          <a:off x="3505200" y="1321112"/>
          <a:ext cx="1600200" cy="2314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648707</xdr:colOff>
      <xdr:row>3</xdr:row>
      <xdr:rowOff>97728</xdr:rowOff>
    </xdr:from>
    <xdr:ext cx="1076325" cy="801902"/>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935707" y="814008"/>
          <a:ext cx="1076325" cy="801902"/>
        </a:xfrm>
        <a:prstGeom prst="rect">
          <a:avLst/>
        </a:prstGeom>
      </xdr:spPr>
    </xdr:pic>
    <xdr:clientData/>
  </xdr:oneCellAnchor>
  <xdr:oneCellAnchor>
    <xdr:from>
      <xdr:col>4</xdr:col>
      <xdr:colOff>104775</xdr:colOff>
      <xdr:row>4</xdr:row>
      <xdr:rowOff>200025</xdr:rowOff>
    </xdr:from>
    <xdr:ext cx="2304762" cy="580952"/>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286375" y="1114425"/>
          <a:ext cx="2304762" cy="5809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belastingdienst.nl\EDF\DOCUMENTEN\AANBESTEDINGEN\IUC20-003%20Maritieme%20Informatie%20Douane\Gunningsmodel\UITGANGSPUNTEN%20-%20IUC20-003%20-%20Maritieme%20Informatie%20Douane%20-%20Perceel%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BPK-Grafiek"/>
      <sheetName val="HULP-velden"/>
      <sheetName val="DATA"/>
      <sheetName val="HULP-data"/>
    </sheetNames>
    <sheetDataSet>
      <sheetData sheetId="0"/>
      <sheetData sheetId="1"/>
      <sheetData sheetId="2"/>
      <sheetData sheetId="3"/>
      <sheetData sheetId="4"/>
      <sheetData sheetId="5"/>
      <sheetData sheetId="6">
        <row r="20">
          <cell r="L20">
            <v>1.3157894736842106</v>
          </cell>
        </row>
        <row r="80">
          <cell r="J80">
            <v>0.6</v>
          </cell>
        </row>
      </sheetData>
      <sheetData sheetId="7">
        <row r="7">
          <cell r="B7" t="str">
            <v>Uw inschrijving</v>
          </cell>
        </row>
      </sheetData>
      <sheetData sheetId="8"/>
    </sheetDataSet>
  </externalBook>
</externalLink>
</file>

<file path=xl/persons/person.xml><?xml version="1.0" encoding="utf-8"?>
<personList xmlns="http://schemas.microsoft.com/office/spreadsheetml/2018/threadedcomments" xmlns:x="http://schemas.openxmlformats.org/spreadsheetml/2006/main">
  <person displayName="Tim T. Blijham" id="{EB335F54-9F0D-460B-B53C-B7327B6A0B4B}" userId="S::t.blijham@belastingdienst.nl::042c532e-6546-49c6-859b-eeb26bba2c75"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8" dT="2024-11-13T14:38:29.12" personId="{EB335F54-9F0D-460B-B53C-B7327B6A0B4B}" id="{B90AB7FA-0FBD-4594-9F5B-8572E7780715}">
    <text>Ik heb te weinig kennis van de markt om te weten of dit een gebruikelijke opsplitsing is van de kosten (vast en variabel). Als de econoom dit zo heeft bedacht, vind ik dat ook prima.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23"/>
  <sheetViews>
    <sheetView showGridLines="0" tabSelected="1" zoomScaleNormal="100" workbookViewId="0">
      <selection activeCell="B18" sqref="B18"/>
    </sheetView>
  </sheetViews>
  <sheetFormatPr defaultColWidth="0" defaultRowHeight="0" customHeight="1" zeroHeight="1" x14ac:dyDescent="0.2"/>
  <cols>
    <col min="1" max="1" width="2.6640625" style="1" customWidth="1"/>
    <col min="2" max="2" width="7.44140625" style="27" bestFit="1" customWidth="1"/>
    <col min="3" max="3" width="82.88671875" style="1" customWidth="1"/>
    <col min="4" max="4" width="18.109375" style="1" bestFit="1" customWidth="1"/>
    <col min="5" max="5" width="1.6640625" style="1" customWidth="1"/>
    <col min="6" max="6" width="21.44140625" style="1" customWidth="1"/>
    <col min="7" max="7" width="2.6640625" style="1" customWidth="1"/>
    <col min="8" max="8" width="18.109375" style="1" hidden="1" customWidth="1"/>
    <col min="9" max="9" width="13.109375" style="1" hidden="1" customWidth="1"/>
    <col min="10" max="14" width="37.5546875" style="1" hidden="1" customWidth="1"/>
    <col min="15" max="16384" width="19.5546875" style="1" hidden="1"/>
  </cols>
  <sheetData>
    <row r="1" spans="2:10" ht="12" customHeight="1" x14ac:dyDescent="0.2"/>
    <row r="2" spans="2:10" ht="22.2" customHeight="1" x14ac:dyDescent="0.35">
      <c r="B2" s="32" t="s">
        <v>0</v>
      </c>
      <c r="C2" s="2"/>
      <c r="D2" s="2"/>
      <c r="E2" s="2"/>
      <c r="F2" s="2"/>
    </row>
    <row r="3" spans="2:10" ht="22.2" customHeight="1" x14ac:dyDescent="0.35">
      <c r="B3" s="33" t="s">
        <v>89</v>
      </c>
      <c r="C3" s="2"/>
      <c r="D3" s="3"/>
      <c r="E3" s="3"/>
      <c r="F3" s="2"/>
    </row>
    <row r="4" spans="2:10" ht="22.2" customHeight="1" x14ac:dyDescent="0.35">
      <c r="B4" s="37"/>
      <c r="C4" s="2"/>
      <c r="D4" s="3"/>
      <c r="E4" s="3"/>
      <c r="F4" s="2"/>
    </row>
    <row r="5" spans="2:10" ht="16.2" customHeight="1" x14ac:dyDescent="0.3">
      <c r="B5" s="38" t="s">
        <v>3</v>
      </c>
      <c r="C5" s="2"/>
      <c r="D5" s="2"/>
      <c r="E5" s="2"/>
      <c r="F5" s="2"/>
    </row>
    <row r="6" spans="2:10" ht="12.6" customHeight="1" x14ac:dyDescent="0.2">
      <c r="B6" s="26" t="s">
        <v>88</v>
      </c>
      <c r="C6" s="2"/>
      <c r="D6" s="2"/>
      <c r="E6" s="2"/>
      <c r="F6" s="2"/>
    </row>
    <row r="7" spans="2:10" ht="12.6" customHeight="1" x14ac:dyDescent="0.2">
      <c r="B7" s="41" t="s">
        <v>28</v>
      </c>
      <c r="C7" s="2"/>
      <c r="D7" s="2"/>
      <c r="E7" s="2"/>
      <c r="F7" s="2"/>
    </row>
    <row r="8" spans="2:10" ht="12.6" x14ac:dyDescent="0.2">
      <c r="B8" s="25"/>
      <c r="C8" s="2"/>
      <c r="D8" s="2"/>
      <c r="E8" s="2"/>
      <c r="F8" s="2"/>
    </row>
    <row r="9" spans="2:10" ht="16.2" x14ac:dyDescent="0.2">
      <c r="B9" s="28"/>
      <c r="C9" s="35" t="s">
        <v>4</v>
      </c>
      <c r="D9" s="34"/>
      <c r="E9" s="34"/>
      <c r="F9" s="2"/>
      <c r="H9" s="4"/>
      <c r="J9" s="5"/>
    </row>
    <row r="10" spans="2:10" ht="18" customHeight="1" x14ac:dyDescent="0.2">
      <c r="B10" s="28"/>
      <c r="C10" s="42"/>
      <c r="D10" s="7"/>
      <c r="E10" s="43"/>
      <c r="F10" s="2"/>
      <c r="H10" s="4"/>
      <c r="J10" s="5"/>
    </row>
    <row r="11" spans="2:10" ht="12.6" x14ac:dyDescent="0.2">
      <c r="B11" s="28"/>
      <c r="C11" s="6"/>
      <c r="D11" s="7"/>
      <c r="E11" s="7"/>
      <c r="F11" s="7"/>
      <c r="H11" s="4"/>
      <c r="J11" s="5"/>
    </row>
    <row r="12" spans="2:10" ht="13.2" thickBot="1" x14ac:dyDescent="0.25">
      <c r="B12" s="29"/>
      <c r="C12" s="8"/>
      <c r="D12" s="9"/>
      <c r="E12" s="9"/>
      <c r="F12" s="10"/>
    </row>
    <row r="13" spans="2:10" ht="12.6" x14ac:dyDescent="0.2">
      <c r="B13" s="30"/>
      <c r="C13" s="11"/>
      <c r="D13" s="12"/>
      <c r="E13" s="12"/>
      <c r="F13" s="13"/>
    </row>
    <row r="14" spans="2:10" ht="25.2" customHeight="1" x14ac:dyDescent="0.3">
      <c r="B14" s="31">
        <v>1</v>
      </c>
      <c r="C14" s="14" t="str">
        <f>+Gebruiksrecht!C5</f>
        <v>Gebruiksrecht</v>
      </c>
      <c r="D14" s="39"/>
      <c r="E14" s="18"/>
      <c r="F14" s="15">
        <f>SUM(D16:D17)</f>
        <v>0</v>
      </c>
    </row>
    <row r="15" spans="2:10" ht="25.2" customHeight="1" x14ac:dyDescent="0.2">
      <c r="B15" s="1"/>
    </row>
    <row r="16" spans="2:10" ht="15" customHeight="1" x14ac:dyDescent="0.2">
      <c r="B16" s="36" t="s">
        <v>5</v>
      </c>
      <c r="C16" s="16" t="str">
        <f>+Gebruiksrecht!C23</f>
        <v>Vaste vergoedingen gebruiksrecht</v>
      </c>
      <c r="D16" s="17">
        <f>+Gebruiksrecht!D36</f>
        <v>0</v>
      </c>
    </row>
    <row r="17" spans="2:6" ht="15" customHeight="1" x14ac:dyDescent="0.2">
      <c r="B17" s="36" t="s">
        <v>22</v>
      </c>
      <c r="C17" s="16" t="str">
        <f>+Gebruiksrecht!C38</f>
        <v>Variabele vergoeding gebruiksrecht</v>
      </c>
      <c r="D17" s="17">
        <f>+Gebruiksrecht!$D$58</f>
        <v>0</v>
      </c>
    </row>
    <row r="18" spans="2:6" ht="15" customHeight="1" x14ac:dyDescent="0.2">
      <c r="B18" s="89" t="s">
        <v>95</v>
      </c>
      <c r="C18" s="16" t="str">
        <f>Gebruiksrecht!C61</f>
        <v>Jaarlijkse training (conform PvE)</v>
      </c>
      <c r="D18" s="87">
        <f>+Gebruiksrecht!$D$63</f>
        <v>0</v>
      </c>
      <c r="E18" s="20"/>
      <c r="F18" s="21"/>
    </row>
    <row r="19" spans="2:6" ht="13.2" thickBot="1" x14ac:dyDescent="0.25">
      <c r="B19" s="88"/>
      <c r="C19" s="8"/>
      <c r="D19" s="9"/>
      <c r="E19" s="9"/>
      <c r="F19" s="10"/>
    </row>
    <row r="20" spans="2:6" ht="13.2" thickBot="1" x14ac:dyDescent="0.25">
      <c r="C20" s="19"/>
      <c r="D20" s="19"/>
      <c r="E20" s="19"/>
      <c r="F20" s="22"/>
    </row>
    <row r="21" spans="2:6" ht="24.9" customHeight="1" thickBot="1" x14ac:dyDescent="0.35">
      <c r="C21" s="40" t="s">
        <v>6</v>
      </c>
      <c r="D21" s="23"/>
      <c r="E21" s="23"/>
      <c r="F21" s="24">
        <f>SUM(F14:F18)</f>
        <v>0</v>
      </c>
    </row>
    <row r="22" spans="2:6" ht="13.2" thickBot="1" x14ac:dyDescent="0.25">
      <c r="C22" s="8"/>
      <c r="D22" s="9"/>
      <c r="E22" s="9"/>
      <c r="F22" s="10"/>
    </row>
    <row r="23" spans="2:6" ht="12.6" x14ac:dyDescent="0.2">
      <c r="C23" s="11"/>
      <c r="D23" s="12"/>
      <c r="E23" s="12"/>
      <c r="F23" s="13"/>
    </row>
  </sheetData>
  <sheetProtection algorithmName="SHA-512" hashValue="CEE6XOrQQs52YpwEntiWF/deHRkCFW90ht+x9Q0dDWQ2yvP3nbjAwuzBbk6hN+30qSfG6tv7S3CmNerOCs6KIg==" saltValue="3VRsZDpgAgcWLf8yxFXKP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1"/>
  <dimension ref="A1:X921"/>
  <sheetViews>
    <sheetView showGridLines="0" topLeftCell="A11" zoomScaleNormal="100" workbookViewId="0">
      <selection activeCell="F30" sqref="F30"/>
    </sheetView>
  </sheetViews>
  <sheetFormatPr defaultColWidth="0" defaultRowHeight="0" customHeight="1" zeroHeight="1" x14ac:dyDescent="0.3"/>
  <cols>
    <col min="1" max="1" width="2.6640625" style="101" customWidth="1"/>
    <col min="2" max="2" width="6.33203125" style="241" customWidth="1"/>
    <col min="3" max="3" width="46.33203125" style="100" customWidth="1"/>
    <col min="4" max="4" width="20.6640625" style="101" customWidth="1"/>
    <col min="5" max="5" width="20.6640625" style="102" customWidth="1"/>
    <col min="6" max="6" width="20.6640625" style="103" customWidth="1"/>
    <col min="7" max="8" width="20.6640625" style="102" customWidth="1"/>
    <col min="9" max="9" width="28.44140625" style="102" customWidth="1"/>
    <col min="10" max="10" width="3.6640625" style="104" customWidth="1"/>
    <col min="11" max="13" width="8.88671875" style="224" hidden="1" customWidth="1"/>
    <col min="14" max="16384" width="8.88671875" style="101" hidden="1"/>
  </cols>
  <sheetData>
    <row r="1" spans="2:24" ht="12" customHeight="1" x14ac:dyDescent="0.3">
      <c r="B1" s="99"/>
      <c r="K1" s="105"/>
      <c r="L1" s="105"/>
      <c r="M1" s="105"/>
      <c r="N1" s="105"/>
      <c r="O1" s="105"/>
      <c r="P1" s="105"/>
      <c r="Q1" s="105"/>
      <c r="R1" s="105"/>
      <c r="S1" s="105"/>
    </row>
    <row r="2" spans="2:24" s="113" customFormat="1" ht="22.2" customHeight="1" x14ac:dyDescent="0.3">
      <c r="B2" s="99"/>
      <c r="C2" s="106" t="s">
        <v>0</v>
      </c>
      <c r="D2" s="107"/>
      <c r="E2" s="108"/>
      <c r="F2" s="109"/>
      <c r="G2" s="107"/>
      <c r="H2" s="107"/>
      <c r="I2" s="110"/>
      <c r="J2" s="111"/>
      <c r="K2" s="112"/>
      <c r="L2" s="112"/>
      <c r="M2" s="112"/>
      <c r="N2" s="112"/>
      <c r="O2" s="112"/>
      <c r="P2" s="112"/>
      <c r="Q2" s="112"/>
      <c r="R2" s="112"/>
      <c r="S2" s="112"/>
      <c r="T2" s="112"/>
      <c r="W2" s="114"/>
    </row>
    <row r="3" spans="2:24" s="120" customFormat="1" ht="22.2" customHeight="1" x14ac:dyDescent="0.3">
      <c r="B3" s="115"/>
      <c r="C3" s="116" t="s">
        <v>89</v>
      </c>
      <c r="D3" s="117"/>
      <c r="E3" s="117"/>
      <c r="F3" s="118"/>
      <c r="G3" s="117"/>
      <c r="H3" s="117"/>
      <c r="I3" s="117"/>
      <c r="J3" s="119"/>
      <c r="K3" s="105"/>
      <c r="L3" s="105"/>
      <c r="M3" s="105"/>
      <c r="N3" s="105"/>
      <c r="O3" s="105"/>
      <c r="P3" s="105"/>
      <c r="Q3" s="105"/>
      <c r="R3" s="105"/>
      <c r="S3" s="105"/>
      <c r="T3" s="105"/>
      <c r="W3" s="121"/>
    </row>
    <row r="4" spans="2:24" s="120" customFormat="1" ht="22.2" customHeight="1" x14ac:dyDescent="0.3">
      <c r="B4" s="115"/>
      <c r="C4" s="122"/>
      <c r="D4" s="117"/>
      <c r="E4" s="117"/>
      <c r="F4" s="118"/>
      <c r="G4" s="117"/>
      <c r="H4" s="117"/>
      <c r="I4" s="117"/>
      <c r="J4" s="119"/>
      <c r="K4" s="105"/>
      <c r="L4" s="105"/>
      <c r="M4" s="105"/>
      <c r="N4" s="105"/>
      <c r="O4" s="105"/>
      <c r="P4" s="105"/>
      <c r="Q4" s="105"/>
      <c r="R4" s="105"/>
      <c r="S4" s="105"/>
      <c r="T4" s="105"/>
      <c r="W4" s="121"/>
    </row>
    <row r="5" spans="2:24" s="120" customFormat="1" ht="19.8" x14ac:dyDescent="0.3">
      <c r="B5" s="99"/>
      <c r="C5" s="123" t="s">
        <v>19</v>
      </c>
      <c r="D5" s="117"/>
      <c r="E5" s="117"/>
      <c r="F5" s="118"/>
      <c r="G5" s="117"/>
      <c r="H5" s="117"/>
      <c r="I5" s="117"/>
      <c r="J5" s="119"/>
      <c r="K5" s="105"/>
      <c r="L5" s="105"/>
      <c r="M5" s="105"/>
      <c r="N5" s="105"/>
      <c r="O5" s="105"/>
      <c r="P5" s="105"/>
      <c r="Q5" s="105"/>
      <c r="R5" s="105"/>
      <c r="S5" s="105"/>
      <c r="T5" s="105"/>
      <c r="W5" s="121"/>
    </row>
    <row r="6" spans="2:24" s="120" customFormat="1" ht="12.6" customHeight="1" x14ac:dyDescent="0.3">
      <c r="B6" s="99"/>
      <c r="C6" s="124" t="s">
        <v>88</v>
      </c>
      <c r="D6" s="117"/>
      <c r="E6" s="117"/>
      <c r="F6" s="118"/>
      <c r="G6" s="117"/>
      <c r="H6" s="117"/>
      <c r="I6" s="117"/>
      <c r="J6" s="119"/>
      <c r="K6" s="105"/>
      <c r="L6" s="105"/>
      <c r="M6" s="105"/>
      <c r="N6" s="105"/>
      <c r="O6" s="105"/>
      <c r="P6" s="105"/>
      <c r="Q6" s="105"/>
      <c r="R6" s="105"/>
      <c r="S6" s="105"/>
      <c r="T6" s="105"/>
      <c r="W6" s="121"/>
    </row>
    <row r="7" spans="2:24" s="120" customFormat="1" ht="16.2" x14ac:dyDescent="0.3">
      <c r="B7" s="99"/>
      <c r="C7" s="125" t="s">
        <v>28</v>
      </c>
      <c r="D7" s="117"/>
      <c r="E7" s="117"/>
      <c r="F7" s="118"/>
      <c r="G7" s="117"/>
      <c r="H7" s="117"/>
      <c r="I7" s="117"/>
      <c r="J7" s="119"/>
      <c r="K7" s="105"/>
      <c r="L7" s="105"/>
      <c r="M7" s="105"/>
      <c r="N7" s="105"/>
      <c r="O7" s="105"/>
      <c r="P7" s="105"/>
      <c r="Q7" s="105"/>
      <c r="R7" s="105"/>
      <c r="S7" s="105"/>
      <c r="T7" s="105"/>
      <c r="W7" s="121"/>
    </row>
    <row r="8" spans="2:24" s="120" customFormat="1" ht="16.2" x14ac:dyDescent="0.3">
      <c r="B8" s="99"/>
      <c r="C8" s="126"/>
      <c r="D8" s="127"/>
      <c r="E8" s="128"/>
      <c r="F8" s="128"/>
      <c r="G8" s="118"/>
      <c r="H8" s="128"/>
      <c r="I8" s="118"/>
      <c r="J8" s="129"/>
      <c r="K8" s="105"/>
      <c r="L8" s="105"/>
      <c r="M8" s="105"/>
      <c r="N8" s="105"/>
      <c r="O8" s="105"/>
      <c r="P8" s="105"/>
      <c r="Q8" s="105"/>
      <c r="R8" s="105"/>
      <c r="S8" s="105"/>
      <c r="T8" s="105"/>
      <c r="U8" s="105"/>
      <c r="V8" s="105"/>
      <c r="W8" s="105"/>
      <c r="X8" s="105"/>
    </row>
    <row r="9" spans="2:24" s="120" customFormat="1" ht="16.2" x14ac:dyDescent="0.3">
      <c r="B9" s="99"/>
      <c r="C9" s="130"/>
      <c r="D9" s="131"/>
      <c r="E9" s="131"/>
      <c r="F9" s="132"/>
      <c r="G9" s="133"/>
      <c r="H9" s="132"/>
      <c r="I9" s="132"/>
      <c r="J9" s="134"/>
      <c r="K9" s="105"/>
      <c r="L9" s="105"/>
      <c r="M9" s="105"/>
      <c r="N9" s="105"/>
      <c r="O9" s="105"/>
      <c r="P9" s="105"/>
      <c r="Q9" s="105"/>
      <c r="R9" s="105"/>
      <c r="S9" s="105"/>
      <c r="T9" s="105"/>
      <c r="U9" s="105"/>
      <c r="V9" s="105"/>
      <c r="W9" s="105"/>
    </row>
    <row r="10" spans="2:24" s="120" customFormat="1" ht="16.2" x14ac:dyDescent="0.3">
      <c r="B10" s="99"/>
      <c r="C10" s="135" t="s">
        <v>81</v>
      </c>
      <c r="D10" s="136"/>
      <c r="E10" s="136"/>
      <c r="F10" s="136"/>
      <c r="G10" s="136"/>
      <c r="H10" s="137"/>
      <c r="I10" s="138"/>
      <c r="J10" s="139"/>
      <c r="K10" s="105"/>
      <c r="L10" s="105"/>
      <c r="M10" s="105"/>
      <c r="N10" s="105"/>
      <c r="O10" s="105"/>
      <c r="P10" s="105"/>
      <c r="Q10" s="105"/>
      <c r="R10" s="105"/>
    </row>
    <row r="11" spans="2:24" s="120" customFormat="1" ht="16.2" x14ac:dyDescent="0.3">
      <c r="B11" s="99"/>
      <c r="C11" s="140" t="s">
        <v>82</v>
      </c>
      <c r="D11" s="141" t="s">
        <v>10</v>
      </c>
      <c r="E11" s="142" t="s">
        <v>11</v>
      </c>
      <c r="F11" s="142" t="s">
        <v>1</v>
      </c>
      <c r="G11" s="142"/>
      <c r="H11" s="142"/>
      <c r="I11" s="143"/>
      <c r="J11" s="139"/>
      <c r="K11" s="105"/>
      <c r="L11" s="105"/>
      <c r="M11" s="105"/>
      <c r="N11" s="105"/>
      <c r="O11" s="105"/>
      <c r="P11" s="105"/>
    </row>
    <row r="12" spans="2:24" s="120" customFormat="1" ht="16.2" x14ac:dyDescent="0.3">
      <c r="B12" s="99"/>
      <c r="C12" s="44"/>
      <c r="D12" s="45"/>
      <c r="E12" s="91" t="s">
        <v>1</v>
      </c>
      <c r="F12" s="92"/>
      <c r="G12" s="92"/>
      <c r="H12" s="92"/>
      <c r="I12" s="93"/>
      <c r="J12" s="139"/>
      <c r="K12" s="105"/>
      <c r="L12" s="105"/>
      <c r="M12" s="105"/>
      <c r="N12" s="105"/>
      <c r="O12" s="105"/>
      <c r="P12" s="105"/>
    </row>
    <row r="13" spans="2:24" s="120" customFormat="1" ht="16.2" x14ac:dyDescent="0.3">
      <c r="B13" s="99"/>
      <c r="C13" s="44"/>
      <c r="D13" s="45"/>
      <c r="E13" s="94"/>
      <c r="F13" s="95"/>
      <c r="G13" s="95"/>
      <c r="H13" s="95"/>
      <c r="I13" s="96"/>
      <c r="J13" s="139"/>
      <c r="K13" s="105"/>
      <c r="L13" s="105"/>
      <c r="M13" s="105"/>
      <c r="N13" s="105"/>
      <c r="O13" s="105"/>
      <c r="P13" s="105"/>
    </row>
    <row r="14" spans="2:24" s="120" customFormat="1" ht="16.2" x14ac:dyDescent="0.3">
      <c r="B14" s="99"/>
      <c r="C14" s="46"/>
      <c r="D14" s="47"/>
      <c r="E14" s="94"/>
      <c r="F14" s="95"/>
      <c r="G14" s="95"/>
      <c r="H14" s="95"/>
      <c r="I14" s="96"/>
      <c r="J14" s="139"/>
      <c r="K14" s="105"/>
      <c r="L14" s="105"/>
      <c r="M14" s="105"/>
      <c r="N14" s="105"/>
      <c r="O14" s="105"/>
      <c r="P14" s="105"/>
    </row>
    <row r="15" spans="2:24" s="120" customFormat="1" ht="16.2" x14ac:dyDescent="0.3">
      <c r="B15" s="99"/>
      <c r="C15" s="46"/>
      <c r="D15" s="47"/>
      <c r="E15" s="94"/>
      <c r="F15" s="95"/>
      <c r="G15" s="95"/>
      <c r="H15" s="95"/>
      <c r="I15" s="96"/>
      <c r="J15" s="139"/>
      <c r="K15" s="105"/>
      <c r="L15" s="105"/>
      <c r="M15" s="105"/>
      <c r="N15" s="105"/>
      <c r="O15" s="105"/>
      <c r="P15" s="105"/>
    </row>
    <row r="16" spans="2:24" s="120" customFormat="1" ht="16.8" thickBot="1" x14ac:dyDescent="0.35">
      <c r="B16" s="99"/>
      <c r="C16" s="144"/>
      <c r="D16" s="145"/>
      <c r="E16" s="145"/>
      <c r="F16" s="146"/>
      <c r="G16" s="145"/>
      <c r="H16" s="145"/>
      <c r="I16" s="145"/>
      <c r="J16" s="147"/>
      <c r="K16" s="105"/>
      <c r="L16" s="105"/>
      <c r="M16" s="105"/>
      <c r="N16" s="105"/>
      <c r="O16" s="105"/>
      <c r="P16" s="105"/>
      <c r="Q16" s="105"/>
      <c r="R16" s="105"/>
      <c r="S16" s="105"/>
      <c r="T16" s="105"/>
      <c r="U16" s="105"/>
      <c r="V16" s="105"/>
      <c r="W16" s="105"/>
    </row>
    <row r="17" spans="2:23" s="120" customFormat="1" ht="16.2" x14ac:dyDescent="0.3">
      <c r="B17" s="99"/>
      <c r="C17" s="148"/>
      <c r="D17" s="133"/>
      <c r="E17" s="133"/>
      <c r="F17" s="149"/>
      <c r="G17" s="133"/>
      <c r="H17" s="133"/>
      <c r="I17" s="133"/>
      <c r="J17" s="150"/>
      <c r="K17" s="105"/>
      <c r="L17" s="105"/>
      <c r="M17" s="105"/>
      <c r="N17" s="105"/>
      <c r="O17" s="105"/>
      <c r="P17" s="105"/>
      <c r="Q17" s="105"/>
      <c r="R17" s="105"/>
      <c r="S17" s="105"/>
      <c r="T17" s="105"/>
      <c r="U17" s="105"/>
      <c r="V17" s="105"/>
      <c r="W17" s="105"/>
    </row>
    <row r="18" spans="2:23" s="120" customFormat="1" ht="16.2" x14ac:dyDescent="0.3">
      <c r="B18" s="99"/>
      <c r="C18" s="151" t="s">
        <v>7</v>
      </c>
      <c r="D18" s="152"/>
      <c r="E18" s="152"/>
      <c r="F18" s="152"/>
      <c r="G18" s="153"/>
      <c r="H18" s="133"/>
      <c r="I18" s="133"/>
      <c r="J18" s="150"/>
      <c r="K18" s="105"/>
      <c r="L18" s="105"/>
      <c r="M18" s="105"/>
      <c r="N18" s="105"/>
      <c r="O18" s="105"/>
      <c r="P18" s="105"/>
      <c r="Q18" s="105"/>
      <c r="R18" s="105"/>
      <c r="S18" s="105"/>
      <c r="T18" s="105"/>
      <c r="U18" s="105"/>
      <c r="V18" s="105"/>
    </row>
    <row r="19" spans="2:23" s="120" customFormat="1" ht="16.2" x14ac:dyDescent="0.3">
      <c r="B19" s="99"/>
      <c r="C19" s="154"/>
      <c r="D19" s="155" t="s">
        <v>23</v>
      </c>
      <c r="E19" s="155" t="s">
        <v>24</v>
      </c>
      <c r="F19" s="155" t="s">
        <v>25</v>
      </c>
      <c r="G19" s="156" t="s">
        <v>26</v>
      </c>
      <c r="H19" s="133"/>
      <c r="I19" s="133"/>
      <c r="J19" s="150"/>
      <c r="K19" s="105"/>
      <c r="L19" s="105"/>
      <c r="M19" s="105"/>
      <c r="N19" s="105"/>
      <c r="O19" s="105"/>
      <c r="P19" s="105"/>
      <c r="Q19" s="105"/>
      <c r="R19" s="105"/>
      <c r="S19" s="105"/>
      <c r="T19" s="105"/>
      <c r="U19" s="105"/>
      <c r="V19" s="105"/>
    </row>
    <row r="20" spans="2:23" s="120" customFormat="1" ht="16.2" x14ac:dyDescent="0.3">
      <c r="B20" s="99"/>
      <c r="C20" s="157" t="s">
        <v>83</v>
      </c>
      <c r="D20" s="158">
        <v>20</v>
      </c>
      <c r="E20" s="158">
        <v>20</v>
      </c>
      <c r="F20" s="158">
        <v>20</v>
      </c>
      <c r="G20" s="158">
        <v>20</v>
      </c>
      <c r="H20" s="133"/>
      <c r="I20" s="133"/>
      <c r="J20" s="150"/>
      <c r="K20" s="105"/>
      <c r="L20" s="105"/>
      <c r="M20" s="105"/>
      <c r="N20" s="105"/>
      <c r="O20" s="105"/>
      <c r="P20" s="105"/>
      <c r="Q20" s="105"/>
      <c r="R20" s="105"/>
      <c r="S20" s="105"/>
      <c r="T20" s="105"/>
      <c r="U20" s="105"/>
      <c r="V20" s="105"/>
    </row>
    <row r="21" spans="2:23" s="120" customFormat="1" ht="16.8" thickBot="1" x14ac:dyDescent="0.35">
      <c r="B21" s="99"/>
      <c r="C21" s="144"/>
      <c r="D21" s="159"/>
      <c r="E21" s="159"/>
      <c r="F21" s="159"/>
      <c r="G21" s="159"/>
      <c r="H21" s="159"/>
      <c r="I21" s="159"/>
      <c r="J21" s="150"/>
      <c r="K21" s="105"/>
      <c r="L21" s="105"/>
      <c r="M21" s="105"/>
      <c r="N21" s="105"/>
      <c r="O21" s="105"/>
      <c r="P21" s="105"/>
      <c r="Q21" s="105"/>
      <c r="R21" s="105"/>
      <c r="S21" s="105"/>
      <c r="T21" s="105"/>
      <c r="U21" s="105"/>
      <c r="V21" s="105"/>
      <c r="W21" s="105"/>
    </row>
    <row r="22" spans="2:23" s="120" customFormat="1" ht="16.2" x14ac:dyDescent="0.3">
      <c r="B22" s="99"/>
      <c r="C22" s="148"/>
      <c r="D22" s="133"/>
      <c r="E22" s="133"/>
      <c r="F22" s="149"/>
      <c r="G22" s="133"/>
      <c r="H22" s="133"/>
      <c r="I22" s="133"/>
      <c r="J22" s="150"/>
      <c r="K22" s="105"/>
      <c r="L22" s="105"/>
      <c r="M22" s="105"/>
      <c r="N22" s="105"/>
      <c r="O22" s="105"/>
      <c r="P22" s="105"/>
      <c r="Q22" s="105"/>
      <c r="R22" s="105"/>
      <c r="S22" s="105"/>
      <c r="T22" s="105"/>
      <c r="U22" s="105"/>
      <c r="V22" s="105"/>
      <c r="W22" s="105"/>
    </row>
    <row r="23" spans="2:23" s="120" customFormat="1" ht="16.2" x14ac:dyDescent="0.3">
      <c r="B23" s="160" t="s">
        <v>5</v>
      </c>
      <c r="C23" s="161" t="s">
        <v>80</v>
      </c>
      <c r="D23" s="162"/>
      <c r="E23" s="163"/>
      <c r="F23" s="162"/>
      <c r="G23" s="162"/>
      <c r="H23" s="162"/>
      <c r="I23" s="162"/>
      <c r="J23" s="150"/>
      <c r="K23" s="105"/>
      <c r="L23" s="105"/>
      <c r="M23" s="105"/>
      <c r="N23" s="105"/>
      <c r="O23" s="105"/>
      <c r="P23" s="105"/>
      <c r="Q23" s="105"/>
      <c r="R23" s="105"/>
      <c r="S23" s="105"/>
      <c r="T23" s="105"/>
      <c r="U23" s="105"/>
      <c r="V23" s="105"/>
      <c r="W23" s="105"/>
    </row>
    <row r="24" spans="2:23" s="120" customFormat="1" ht="16.2" x14ac:dyDescent="0.3">
      <c r="B24" s="99"/>
      <c r="C24" s="148"/>
      <c r="D24" s="133"/>
      <c r="E24" s="133"/>
      <c r="F24" s="149"/>
      <c r="G24" s="133"/>
      <c r="H24" s="133"/>
      <c r="I24" s="133"/>
      <c r="J24" s="150"/>
      <c r="K24" s="105"/>
      <c r="L24" s="105"/>
      <c r="M24" s="105"/>
      <c r="N24" s="105"/>
      <c r="O24" s="105"/>
      <c r="P24" s="105"/>
      <c r="Q24" s="105"/>
      <c r="R24" s="105"/>
      <c r="S24" s="105"/>
      <c r="T24" s="105"/>
      <c r="U24" s="105"/>
      <c r="V24" s="105"/>
      <c r="W24" s="105"/>
    </row>
    <row r="25" spans="2:23" s="120" customFormat="1" ht="16.2" x14ac:dyDescent="0.3">
      <c r="B25" s="99"/>
      <c r="C25" s="151"/>
      <c r="D25" s="164" t="s">
        <v>1</v>
      </c>
      <c r="E25" s="133"/>
      <c r="F25" s="133"/>
      <c r="G25" s="133"/>
      <c r="H25" s="133"/>
      <c r="I25" s="133"/>
      <c r="J25" s="150"/>
      <c r="K25" s="105"/>
      <c r="L25" s="105"/>
      <c r="M25" s="105"/>
      <c r="N25" s="105"/>
      <c r="O25" s="105"/>
      <c r="P25" s="105"/>
      <c r="Q25" s="105"/>
      <c r="R25" s="105"/>
      <c r="S25" s="105"/>
      <c r="T25" s="105"/>
      <c r="U25" s="105"/>
      <c r="V25" s="105"/>
      <c r="W25" s="105"/>
    </row>
    <row r="26" spans="2:23" s="120" customFormat="1" ht="16.2" x14ac:dyDescent="0.3">
      <c r="B26" s="99"/>
      <c r="C26" s="165" t="s">
        <v>1</v>
      </c>
      <c r="D26" s="166" t="s">
        <v>29</v>
      </c>
      <c r="E26" s="133"/>
      <c r="F26" s="133"/>
      <c r="G26" s="133"/>
      <c r="H26" s="133"/>
      <c r="I26" s="133"/>
      <c r="J26" s="150"/>
      <c r="K26" s="105"/>
      <c r="L26" s="105"/>
      <c r="M26" s="105"/>
      <c r="N26" s="105"/>
      <c r="O26" s="105"/>
      <c r="P26" s="105"/>
      <c r="Q26" s="105"/>
      <c r="R26" s="105"/>
      <c r="S26" s="105"/>
      <c r="T26" s="105"/>
      <c r="U26" s="105"/>
      <c r="V26" s="105"/>
      <c r="W26" s="105"/>
    </row>
    <row r="27" spans="2:23" s="120" customFormat="1" ht="16.2" x14ac:dyDescent="0.3">
      <c r="B27" s="99"/>
      <c r="C27" s="167" t="s">
        <v>11</v>
      </c>
      <c r="D27" s="156" t="s">
        <v>19</v>
      </c>
      <c r="E27" s="133"/>
      <c r="F27" s="133"/>
      <c r="G27" s="133"/>
      <c r="H27" s="133"/>
      <c r="I27" s="133"/>
      <c r="J27" s="150"/>
      <c r="K27" s="105"/>
      <c r="L27" s="105"/>
      <c r="M27" s="105"/>
      <c r="N27" s="105"/>
      <c r="O27" s="105"/>
      <c r="P27" s="105"/>
      <c r="Q27" s="105"/>
      <c r="R27" s="105"/>
      <c r="S27" s="105"/>
      <c r="T27" s="105"/>
      <c r="U27" s="105"/>
      <c r="V27" s="105"/>
      <c r="W27" s="105"/>
    </row>
    <row r="28" spans="2:23" s="120" customFormat="1" ht="16.2" x14ac:dyDescent="0.3">
      <c r="B28" s="99"/>
      <c r="C28" s="48" t="s">
        <v>1</v>
      </c>
      <c r="D28" s="49"/>
      <c r="E28" s="133"/>
      <c r="F28" s="133"/>
      <c r="G28" s="133"/>
      <c r="H28" s="133"/>
      <c r="I28" s="133"/>
      <c r="J28" s="150"/>
      <c r="K28" s="105"/>
      <c r="L28" s="105"/>
      <c r="M28" s="105"/>
      <c r="N28" s="105"/>
      <c r="O28" s="105"/>
      <c r="P28" s="105"/>
      <c r="Q28" s="105"/>
      <c r="R28" s="105"/>
      <c r="S28" s="105"/>
      <c r="T28" s="105"/>
      <c r="U28" s="105"/>
      <c r="V28" s="105"/>
      <c r="W28" s="105"/>
    </row>
    <row r="29" spans="2:23" s="120" customFormat="1" ht="16.2" x14ac:dyDescent="0.3">
      <c r="B29" s="99"/>
      <c r="C29" s="48" t="s">
        <v>1</v>
      </c>
      <c r="D29" s="49"/>
      <c r="E29" s="133"/>
      <c r="F29" s="133"/>
      <c r="G29" s="133"/>
      <c r="H29" s="133"/>
      <c r="I29" s="133"/>
      <c r="J29" s="150"/>
      <c r="K29" s="105"/>
      <c r="L29" s="105"/>
      <c r="M29" s="105"/>
      <c r="N29" s="105"/>
      <c r="O29" s="105"/>
      <c r="P29" s="105"/>
      <c r="Q29" s="105"/>
      <c r="R29" s="105"/>
      <c r="S29" s="105"/>
      <c r="T29" s="105"/>
      <c r="U29" s="105"/>
      <c r="V29" s="105"/>
      <c r="W29" s="105"/>
    </row>
    <row r="30" spans="2:23" s="120" customFormat="1" ht="16.2" x14ac:dyDescent="0.3">
      <c r="B30" s="99"/>
      <c r="C30" s="48" t="s">
        <v>1</v>
      </c>
      <c r="D30" s="49"/>
      <c r="E30" s="133"/>
      <c r="F30" s="133"/>
      <c r="G30" s="133"/>
      <c r="H30" s="133"/>
      <c r="I30" s="133"/>
      <c r="J30" s="150"/>
      <c r="K30" s="105"/>
      <c r="L30" s="105"/>
      <c r="M30" s="105"/>
      <c r="N30" s="105"/>
      <c r="O30" s="105"/>
      <c r="P30" s="105"/>
      <c r="Q30" s="105"/>
      <c r="R30" s="105"/>
      <c r="S30" s="105"/>
      <c r="T30" s="105"/>
      <c r="U30" s="105"/>
      <c r="V30" s="105"/>
      <c r="W30" s="105"/>
    </row>
    <row r="31" spans="2:23" s="120" customFormat="1" ht="16.2" x14ac:dyDescent="0.3">
      <c r="B31" s="99"/>
      <c r="C31" s="48" t="s">
        <v>1</v>
      </c>
      <c r="D31" s="49" t="s">
        <v>1</v>
      </c>
      <c r="E31" s="133"/>
      <c r="F31" s="133"/>
      <c r="G31" s="133"/>
      <c r="H31" s="133"/>
      <c r="I31" s="133"/>
      <c r="J31" s="150"/>
      <c r="K31" s="105"/>
      <c r="L31" s="105"/>
      <c r="M31" s="105"/>
      <c r="N31" s="105"/>
      <c r="O31" s="105"/>
      <c r="P31" s="105"/>
      <c r="Q31" s="105"/>
      <c r="R31" s="105"/>
      <c r="S31" s="105"/>
      <c r="T31" s="105"/>
      <c r="U31" s="105"/>
      <c r="V31" s="105"/>
      <c r="W31" s="105"/>
    </row>
    <row r="32" spans="2:23" s="120" customFormat="1" ht="16.2" x14ac:dyDescent="0.3">
      <c r="B32" s="99"/>
      <c r="C32" s="168" t="s">
        <v>30</v>
      </c>
      <c r="D32" s="169">
        <f>SUM(D28:D31)</f>
        <v>0</v>
      </c>
      <c r="E32" s="133"/>
      <c r="F32" s="133"/>
      <c r="G32" s="133"/>
      <c r="H32" s="133"/>
      <c r="I32" s="133"/>
      <c r="J32" s="150"/>
      <c r="K32" s="105"/>
      <c r="L32" s="105"/>
      <c r="M32" s="105"/>
      <c r="N32" s="105"/>
      <c r="O32" s="105"/>
      <c r="P32" s="105"/>
      <c r="Q32" s="105"/>
      <c r="R32" s="105"/>
      <c r="S32" s="105"/>
      <c r="T32" s="105"/>
      <c r="U32" s="105"/>
      <c r="V32" s="105"/>
      <c r="W32" s="105"/>
    </row>
    <row r="33" spans="2:23" s="120" customFormat="1" ht="16.2" x14ac:dyDescent="0.3">
      <c r="B33" s="99"/>
      <c r="C33" s="133"/>
      <c r="D33" s="133"/>
      <c r="E33" s="133"/>
      <c r="F33" s="133"/>
      <c r="G33" s="133"/>
      <c r="H33" s="133"/>
      <c r="I33" s="133"/>
      <c r="J33" s="150"/>
      <c r="K33" s="105"/>
      <c r="L33" s="105"/>
      <c r="M33" s="105"/>
      <c r="N33" s="105"/>
      <c r="O33" s="105"/>
      <c r="P33" s="105"/>
      <c r="Q33" s="105"/>
      <c r="R33" s="105"/>
      <c r="S33" s="105"/>
      <c r="T33" s="105"/>
      <c r="U33" s="105"/>
      <c r="V33" s="105"/>
      <c r="W33" s="105"/>
    </row>
    <row r="34" spans="2:23" s="120" customFormat="1" ht="16.2" x14ac:dyDescent="0.3">
      <c r="B34" s="99"/>
      <c r="C34" s="170" t="s">
        <v>32</v>
      </c>
      <c r="D34" s="171" t="s">
        <v>23</v>
      </c>
      <c r="E34" s="171" t="s">
        <v>24</v>
      </c>
      <c r="F34" s="171" t="s">
        <v>25</v>
      </c>
      <c r="G34" s="172" t="s">
        <v>26</v>
      </c>
      <c r="H34" s="133"/>
      <c r="I34" s="133"/>
      <c r="J34" s="150"/>
      <c r="K34" s="105"/>
      <c r="L34" s="105"/>
      <c r="M34" s="105"/>
      <c r="N34" s="105"/>
      <c r="O34" s="105"/>
      <c r="P34" s="105"/>
      <c r="Q34" s="105"/>
      <c r="R34" s="105"/>
      <c r="S34" s="105"/>
      <c r="T34" s="105"/>
      <c r="U34" s="105"/>
      <c r="V34" s="105"/>
      <c r="W34" s="105"/>
    </row>
    <row r="35" spans="2:23" s="120" customFormat="1" ht="16.2" x14ac:dyDescent="0.3">
      <c r="B35" s="99"/>
      <c r="C35" s="173" t="s">
        <v>77</v>
      </c>
      <c r="D35" s="174">
        <f>+D32</f>
        <v>0</v>
      </c>
      <c r="E35" s="174">
        <f>+D35</f>
        <v>0</v>
      </c>
      <c r="F35" s="174">
        <f>+E35</f>
        <v>0</v>
      </c>
      <c r="G35" s="174">
        <f>+F35</f>
        <v>0</v>
      </c>
      <c r="H35" s="133"/>
      <c r="I35" s="133"/>
      <c r="J35" s="150"/>
      <c r="K35" s="105"/>
      <c r="L35" s="105"/>
      <c r="M35" s="105"/>
      <c r="N35" s="105"/>
      <c r="O35" s="105"/>
      <c r="P35" s="105"/>
      <c r="Q35" s="105"/>
      <c r="R35" s="105"/>
      <c r="S35" s="105"/>
      <c r="T35" s="105"/>
      <c r="U35" s="105"/>
      <c r="V35" s="105"/>
      <c r="W35" s="105"/>
    </row>
    <row r="36" spans="2:23" s="120" customFormat="1" ht="16.8" thickBot="1" x14ac:dyDescent="0.35">
      <c r="B36" s="99"/>
      <c r="C36" s="175" t="s">
        <v>78</v>
      </c>
      <c r="D36" s="176">
        <f>SUM(D35:G35)</f>
        <v>0</v>
      </c>
      <c r="H36" s="133"/>
      <c r="I36" s="133"/>
      <c r="J36" s="150"/>
      <c r="K36" s="105"/>
      <c r="L36" s="105"/>
      <c r="M36" s="105"/>
      <c r="N36" s="105"/>
      <c r="O36" s="105"/>
      <c r="P36" s="105"/>
      <c r="Q36" s="105"/>
      <c r="R36" s="105"/>
      <c r="S36" s="105"/>
      <c r="T36" s="105"/>
      <c r="U36" s="105"/>
      <c r="V36" s="105"/>
      <c r="W36" s="105"/>
    </row>
    <row r="37" spans="2:23" s="120" customFormat="1" ht="16.8" thickTop="1" x14ac:dyDescent="0.3">
      <c r="B37" s="99"/>
      <c r="C37" s="133"/>
      <c r="D37" s="133"/>
      <c r="E37" s="133"/>
      <c r="F37" s="133"/>
      <c r="G37" s="133"/>
      <c r="H37" s="133"/>
      <c r="I37" s="133"/>
      <c r="J37" s="150"/>
      <c r="K37" s="105"/>
      <c r="L37" s="105"/>
      <c r="M37" s="105"/>
      <c r="N37" s="105"/>
      <c r="O37" s="105"/>
      <c r="P37" s="105"/>
      <c r="Q37" s="105"/>
      <c r="R37" s="105"/>
      <c r="S37" s="105"/>
      <c r="T37" s="105"/>
      <c r="U37" s="105"/>
      <c r="V37" s="105"/>
      <c r="W37" s="105"/>
    </row>
    <row r="38" spans="2:23" s="120" customFormat="1" ht="16.2" x14ac:dyDescent="0.3">
      <c r="B38" s="160" t="s">
        <v>22</v>
      </c>
      <c r="C38" s="161" t="s">
        <v>79</v>
      </c>
      <c r="D38" s="162"/>
      <c r="E38" s="163"/>
      <c r="F38" s="162"/>
      <c r="G38" s="162"/>
      <c r="H38" s="162"/>
      <c r="I38" s="177"/>
      <c r="J38" s="178"/>
      <c r="K38" s="105"/>
      <c r="L38" s="105"/>
      <c r="M38" s="105"/>
      <c r="N38" s="105"/>
      <c r="O38" s="105"/>
      <c r="P38" s="105"/>
      <c r="Q38" s="105"/>
      <c r="R38" s="105"/>
      <c r="S38" s="105"/>
    </row>
    <row r="39" spans="2:23" s="120" customFormat="1" ht="16.2" x14ac:dyDescent="0.3">
      <c r="B39" s="99"/>
      <c r="C39" s="179"/>
      <c r="D39" s="179"/>
      <c r="E39" s="179"/>
      <c r="F39" s="179"/>
      <c r="G39" s="179"/>
      <c r="H39" s="179"/>
      <c r="I39" s="179"/>
      <c r="J39" s="178"/>
      <c r="K39" s="105"/>
      <c r="L39" s="105"/>
    </row>
    <row r="40" spans="2:23" s="120" customFormat="1" ht="16.2" x14ac:dyDescent="0.3">
      <c r="B40" s="99"/>
      <c r="C40" s="180"/>
      <c r="D40" s="181"/>
      <c r="E40" s="182"/>
      <c r="F40" s="182"/>
      <c r="G40" s="182" t="s">
        <v>1</v>
      </c>
      <c r="H40" s="182"/>
      <c r="I40" s="183"/>
      <c r="J40" s="178"/>
      <c r="K40" s="105"/>
      <c r="L40" s="105"/>
      <c r="M40" s="105"/>
    </row>
    <row r="41" spans="2:23" s="120" customFormat="1" ht="16.2" x14ac:dyDescent="0.3">
      <c r="B41" s="99"/>
      <c r="C41" s="165" t="s">
        <v>1</v>
      </c>
      <c r="D41" s="184"/>
      <c r="E41" s="185"/>
      <c r="F41" s="185"/>
      <c r="G41" s="185"/>
      <c r="H41" s="185"/>
      <c r="I41" s="186"/>
      <c r="J41" s="178"/>
      <c r="K41" s="105"/>
      <c r="L41" s="105"/>
      <c r="M41" s="105"/>
    </row>
    <row r="42" spans="2:23" s="120" customFormat="1" ht="37.799999999999997" x14ac:dyDescent="0.3">
      <c r="B42" s="99"/>
      <c r="C42" s="165" t="s">
        <v>20</v>
      </c>
      <c r="D42" s="187" t="s">
        <v>90</v>
      </c>
      <c r="E42" s="185"/>
      <c r="F42" s="185"/>
      <c r="G42" s="185"/>
      <c r="H42" s="185"/>
      <c r="I42" s="186"/>
      <c r="J42" s="178"/>
      <c r="K42" s="105"/>
      <c r="L42" s="105"/>
      <c r="M42" s="105"/>
    </row>
    <row r="43" spans="2:23" s="120" customFormat="1" ht="16.2" x14ac:dyDescent="0.3">
      <c r="B43" s="99"/>
      <c r="C43" s="188" t="s">
        <v>84</v>
      </c>
      <c r="D43" s="90">
        <v>0</v>
      </c>
      <c r="E43" s="185"/>
      <c r="F43" s="185"/>
      <c r="G43" s="185"/>
      <c r="H43" s="185"/>
      <c r="I43" s="186"/>
      <c r="J43" s="178"/>
      <c r="K43" s="105"/>
      <c r="L43" s="105"/>
      <c r="M43" s="105"/>
    </row>
    <row r="44" spans="2:23" s="120" customFormat="1" ht="16.2" x14ac:dyDescent="0.3">
      <c r="B44" s="99"/>
      <c r="C44" s="189"/>
      <c r="D44" s="185"/>
      <c r="E44" s="185"/>
      <c r="F44" s="185"/>
      <c r="G44" s="185"/>
      <c r="H44" s="185"/>
      <c r="I44" s="186"/>
      <c r="J44" s="178"/>
      <c r="K44" s="105"/>
      <c r="L44" s="105"/>
      <c r="M44" s="105"/>
    </row>
    <row r="45" spans="2:23" s="120" customFormat="1" ht="16.2" x14ac:dyDescent="0.3">
      <c r="B45" s="99"/>
      <c r="C45" s="190"/>
      <c r="D45" s="185"/>
      <c r="E45" s="185"/>
      <c r="F45" s="191" t="s">
        <v>1</v>
      </c>
      <c r="G45" s="191" t="s">
        <v>1</v>
      </c>
      <c r="H45" s="191" t="s">
        <v>1</v>
      </c>
      <c r="I45" s="192"/>
      <c r="J45" s="178"/>
      <c r="K45" s="105"/>
      <c r="L45" s="105"/>
      <c r="M45" s="105"/>
      <c r="N45" s="105"/>
    </row>
    <row r="46" spans="2:23" s="120" customFormat="1" ht="16.2" x14ac:dyDescent="0.3">
      <c r="B46" s="99"/>
      <c r="C46" s="193"/>
      <c r="D46" s="194" t="s">
        <v>83</v>
      </c>
      <c r="E46" s="195"/>
      <c r="F46" s="191" t="s">
        <v>87</v>
      </c>
      <c r="G46" s="191" t="s">
        <v>1</v>
      </c>
      <c r="H46" s="196" t="s">
        <v>1</v>
      </c>
      <c r="I46" s="197" t="s">
        <v>1</v>
      </c>
      <c r="J46" s="178"/>
      <c r="K46" s="105"/>
      <c r="L46" s="105"/>
      <c r="M46" s="105"/>
      <c r="N46" s="105"/>
    </row>
    <row r="47" spans="2:23" s="120" customFormat="1" ht="25.2" x14ac:dyDescent="0.2">
      <c r="B47" s="99"/>
      <c r="C47" s="198" t="s">
        <v>21</v>
      </c>
      <c r="D47" s="199" t="s">
        <v>13</v>
      </c>
      <c r="E47" s="200" t="s">
        <v>14</v>
      </c>
      <c r="F47" s="201" t="s">
        <v>85</v>
      </c>
      <c r="G47" s="202" t="s">
        <v>2</v>
      </c>
      <c r="H47" s="201" t="s">
        <v>86</v>
      </c>
      <c r="I47" s="203" t="s">
        <v>1</v>
      </c>
      <c r="J47" s="178"/>
      <c r="K47" s="105"/>
      <c r="L47" s="105"/>
      <c r="M47" s="105"/>
      <c r="N47" s="105"/>
    </row>
    <row r="48" spans="2:23" s="120" customFormat="1" ht="16.2" x14ac:dyDescent="0.2">
      <c r="B48" s="99"/>
      <c r="C48" s="204" t="s">
        <v>15</v>
      </c>
      <c r="D48" s="205">
        <v>1</v>
      </c>
      <c r="E48" s="205">
        <v>10</v>
      </c>
      <c r="F48" s="206">
        <f>$D$43</f>
        <v>0</v>
      </c>
      <c r="G48" s="242">
        <v>0</v>
      </c>
      <c r="H48" s="207">
        <f>IF(ISERROR(+F48*(1-G48)),"",+F48*(1-G48))</f>
        <v>0</v>
      </c>
      <c r="I48" s="208" t="str">
        <f t="shared" ref="I48:I50" si="0">IF(J48=0,"","over alle Gelijktijdige Gebruikerss")</f>
        <v>over alle Gelijktijdige Gebruikerss</v>
      </c>
      <c r="J48" s="209">
        <f t="shared" ref="J48:J50" si="1">IF(D48="",0,1)</f>
        <v>1</v>
      </c>
      <c r="K48" s="105"/>
      <c r="L48" s="105"/>
      <c r="M48" s="105"/>
      <c r="N48" s="105"/>
    </row>
    <row r="49" spans="2:14" s="120" customFormat="1" ht="16.2" x14ac:dyDescent="0.2">
      <c r="B49" s="99"/>
      <c r="C49" s="204" t="s">
        <v>16</v>
      </c>
      <c r="D49" s="205">
        <v>11</v>
      </c>
      <c r="E49" s="205">
        <v>15</v>
      </c>
      <c r="F49" s="206">
        <f t="shared" ref="F49:F50" si="2">$D$43</f>
        <v>0</v>
      </c>
      <c r="G49" s="242">
        <v>0</v>
      </c>
      <c r="H49" s="207">
        <f t="shared" ref="H49:H50" si="3">IF(ISERROR(+F49*(1-G49)),"",+F49*(1-G49))</f>
        <v>0</v>
      </c>
      <c r="I49" s="208" t="str">
        <f t="shared" si="0"/>
        <v>over alle Gelijktijdige Gebruikerss</v>
      </c>
      <c r="J49" s="209">
        <f t="shared" si="1"/>
        <v>1</v>
      </c>
      <c r="K49" s="105"/>
      <c r="L49" s="105"/>
      <c r="M49" s="105"/>
      <c r="N49" s="105"/>
    </row>
    <row r="50" spans="2:14" s="120" customFormat="1" ht="16.2" x14ac:dyDescent="0.2">
      <c r="B50" s="99"/>
      <c r="C50" s="204" t="s">
        <v>17</v>
      </c>
      <c r="D50" s="205">
        <v>16</v>
      </c>
      <c r="E50" s="205">
        <v>20</v>
      </c>
      <c r="F50" s="206">
        <f t="shared" si="2"/>
        <v>0</v>
      </c>
      <c r="G50" s="242">
        <v>0</v>
      </c>
      <c r="H50" s="207">
        <f t="shared" si="3"/>
        <v>0</v>
      </c>
      <c r="I50" s="208" t="str">
        <f t="shared" si="0"/>
        <v>over alle Gelijktijdige Gebruikerss</v>
      </c>
      <c r="J50" s="209">
        <f t="shared" si="1"/>
        <v>1</v>
      </c>
      <c r="K50" s="105"/>
      <c r="L50" s="105"/>
      <c r="M50" s="105"/>
      <c r="N50" s="105"/>
    </row>
    <row r="51" spans="2:14" s="120" customFormat="1" ht="16.2" x14ac:dyDescent="0.3">
      <c r="B51" s="99"/>
      <c r="C51" s="179"/>
      <c r="D51" s="179"/>
      <c r="E51" s="210" t="s">
        <v>12</v>
      </c>
      <c r="F51" s="179"/>
      <c r="G51" s="179"/>
      <c r="H51" s="179"/>
      <c r="I51" s="179"/>
      <c r="J51" s="178"/>
      <c r="K51" s="105"/>
      <c r="L51" s="105"/>
    </row>
    <row r="52" spans="2:14" s="120" customFormat="1" ht="15" customHeight="1" x14ac:dyDescent="0.3">
      <c r="B52" s="99"/>
      <c r="C52" s="170" t="s">
        <v>31</v>
      </c>
      <c r="D52" s="171" t="str">
        <f t="shared" ref="D52:G52" si="4">+D19</f>
        <v>Jaar 1</v>
      </c>
      <c r="E52" s="155" t="str">
        <f t="shared" si="4"/>
        <v>Jaar 2</v>
      </c>
      <c r="F52" s="171" t="str">
        <f t="shared" si="4"/>
        <v>Jaar 3</v>
      </c>
      <c r="G52" s="172" t="str">
        <f t="shared" si="4"/>
        <v>Jaar 4</v>
      </c>
      <c r="H52" s="179"/>
      <c r="I52" s="179"/>
      <c r="J52" s="178"/>
      <c r="K52" s="105"/>
    </row>
    <row r="53" spans="2:14" s="120" customFormat="1" ht="25.2" x14ac:dyDescent="0.3">
      <c r="B53" s="99"/>
      <c r="C53" s="211" t="s">
        <v>96</v>
      </c>
      <c r="D53" s="212">
        <v>10</v>
      </c>
      <c r="E53" s="212">
        <v>10</v>
      </c>
      <c r="F53" s="212">
        <v>10</v>
      </c>
      <c r="G53" s="212">
        <v>10</v>
      </c>
      <c r="H53" s="179"/>
      <c r="I53" s="179"/>
      <c r="J53" s="178"/>
      <c r="K53" s="105"/>
    </row>
    <row r="54" spans="2:14" s="120" customFormat="1" ht="25.2" x14ac:dyDescent="0.3">
      <c r="B54" s="99"/>
      <c r="C54" s="211" t="s">
        <v>97</v>
      </c>
      <c r="D54" s="213">
        <f>$H$48*10</f>
        <v>0</v>
      </c>
      <c r="E54" s="213">
        <f t="shared" ref="E54:G54" si="5">$H$48*10</f>
        <v>0</v>
      </c>
      <c r="F54" s="213">
        <f t="shared" si="5"/>
        <v>0</v>
      </c>
      <c r="G54" s="213">
        <f t="shared" si="5"/>
        <v>0</v>
      </c>
      <c r="H54" s="179"/>
      <c r="I54" s="179"/>
      <c r="J54" s="178"/>
      <c r="K54" s="105"/>
    </row>
    <row r="55" spans="2:14" s="120" customFormat="1" ht="25.2" x14ac:dyDescent="0.3">
      <c r="B55" s="99"/>
      <c r="C55" s="211" t="s">
        <v>98</v>
      </c>
      <c r="D55" s="212">
        <v>10</v>
      </c>
      <c r="E55" s="212">
        <v>10</v>
      </c>
      <c r="F55" s="212">
        <v>10</v>
      </c>
      <c r="G55" s="212">
        <v>10</v>
      </c>
      <c r="H55" s="179"/>
      <c r="I55" s="179"/>
      <c r="J55" s="178"/>
      <c r="K55" s="105"/>
    </row>
    <row r="56" spans="2:14" s="120" customFormat="1" ht="25.2" x14ac:dyDescent="0.3">
      <c r="B56" s="99"/>
      <c r="C56" s="214" t="s">
        <v>99</v>
      </c>
      <c r="D56" s="215">
        <f>5*$H$49+5*$H$50</f>
        <v>0</v>
      </c>
      <c r="E56" s="215">
        <f t="shared" ref="E56:F56" si="6">5*$H$49+5*$H$50</f>
        <v>0</v>
      </c>
      <c r="F56" s="215">
        <f t="shared" si="6"/>
        <v>0</v>
      </c>
      <c r="G56" s="215">
        <f>5*$H$49+5*$H$50</f>
        <v>0</v>
      </c>
      <c r="H56" s="179"/>
      <c r="I56" s="179"/>
      <c r="J56" s="178"/>
      <c r="K56" s="105"/>
    </row>
    <row r="57" spans="2:14" s="120" customFormat="1" ht="16.2" x14ac:dyDescent="0.3">
      <c r="B57" s="99"/>
      <c r="C57" s="216" t="s">
        <v>27</v>
      </c>
      <c r="D57" s="174">
        <f>D54+D56</f>
        <v>0</v>
      </c>
      <c r="E57" s="174">
        <f>E54+E56</f>
        <v>0</v>
      </c>
      <c r="F57" s="174">
        <f>F54+F56</f>
        <v>0</v>
      </c>
      <c r="G57" s="174">
        <f>G54+G56</f>
        <v>0</v>
      </c>
      <c r="H57" s="179"/>
      <c r="I57" s="179"/>
      <c r="J57" s="178"/>
      <c r="K57" s="105"/>
    </row>
    <row r="58" spans="2:14" s="120" customFormat="1" ht="16.8" thickBot="1" x14ac:dyDescent="0.35">
      <c r="B58" s="99"/>
      <c r="C58" s="175" t="s">
        <v>33</v>
      </c>
      <c r="D58" s="176">
        <f>SUM(D57:G57)</f>
        <v>0</v>
      </c>
      <c r="H58" s="179"/>
      <c r="I58" s="179"/>
      <c r="J58" s="178"/>
      <c r="K58" s="105"/>
    </row>
    <row r="59" spans="2:14" s="120" customFormat="1" ht="17.399999999999999" thickTop="1" thickBot="1" x14ac:dyDescent="0.35">
      <c r="B59" s="217"/>
      <c r="C59" s="145"/>
      <c r="D59" s="145"/>
      <c r="E59" s="146"/>
      <c r="F59" s="145"/>
      <c r="G59" s="145"/>
      <c r="H59" s="145"/>
      <c r="I59" s="145"/>
      <c r="J59" s="147"/>
      <c r="K59" s="105"/>
    </row>
    <row r="60" spans="2:14" s="120" customFormat="1" ht="16.2" x14ac:dyDescent="0.3">
      <c r="B60" s="218"/>
      <c r="C60" s="133"/>
      <c r="D60" s="133"/>
      <c r="E60" s="149"/>
      <c r="F60" s="133"/>
      <c r="G60" s="133"/>
      <c r="H60" s="133"/>
      <c r="I60" s="133"/>
      <c r="J60" s="150"/>
      <c r="K60" s="105"/>
    </row>
    <row r="61" spans="2:14" s="120" customFormat="1" ht="16.2" x14ac:dyDescent="0.25">
      <c r="B61" s="218" t="s">
        <v>95</v>
      </c>
      <c r="C61" s="170" t="s">
        <v>100</v>
      </c>
      <c r="D61" s="219" t="s">
        <v>92</v>
      </c>
      <c r="E61" s="220"/>
      <c r="F61" s="220"/>
      <c r="G61" s="220"/>
      <c r="H61" s="133"/>
      <c r="I61" s="133"/>
      <c r="J61" s="150"/>
      <c r="K61" s="105"/>
    </row>
    <row r="62" spans="2:14" s="120" customFormat="1" ht="26.25" customHeight="1" x14ac:dyDescent="0.25">
      <c r="B62" s="218"/>
      <c r="C62" s="221" t="s">
        <v>91</v>
      </c>
      <c r="D62" s="243">
        <v>0</v>
      </c>
      <c r="E62" s="220"/>
      <c r="F62" s="220"/>
      <c r="G62" s="220"/>
      <c r="H62" s="133"/>
      <c r="I62" s="133"/>
      <c r="J62" s="150"/>
      <c r="K62" s="105"/>
    </row>
    <row r="63" spans="2:14" s="120" customFormat="1" ht="26.25" customHeight="1" thickBot="1" x14ac:dyDescent="0.35">
      <c r="B63" s="218"/>
      <c r="C63" s="222" t="s">
        <v>93</v>
      </c>
      <c r="D63" s="176">
        <f>D62*4</f>
        <v>0</v>
      </c>
      <c r="E63" s="223"/>
      <c r="F63" s="223"/>
      <c r="G63" s="223"/>
      <c r="H63" s="133"/>
      <c r="I63" s="133"/>
      <c r="J63" s="150"/>
      <c r="K63" s="105"/>
    </row>
    <row r="64" spans="2:14" s="120" customFormat="1" ht="16.8" thickTop="1" x14ac:dyDescent="0.3">
      <c r="B64" s="218"/>
      <c r="C64" s="133"/>
      <c r="D64" s="133"/>
      <c r="E64" s="149"/>
      <c r="F64" s="133"/>
      <c r="G64" s="133"/>
      <c r="H64" s="133"/>
      <c r="I64" s="133"/>
      <c r="J64" s="150"/>
    </row>
    <row r="65" spans="2:10" s="120" customFormat="1" ht="16.2" x14ac:dyDescent="0.3">
      <c r="B65" s="218"/>
      <c r="C65" s="170" t="s">
        <v>94</v>
      </c>
      <c r="D65" s="133"/>
      <c r="E65" s="149"/>
      <c r="F65" s="133"/>
      <c r="G65" s="133"/>
      <c r="H65" s="133"/>
      <c r="I65" s="133"/>
      <c r="J65" s="150"/>
    </row>
    <row r="66" spans="2:10" ht="14.25" customHeight="1" thickBot="1" x14ac:dyDescent="0.35">
      <c r="B66" s="99"/>
      <c r="C66" s="175" t="s">
        <v>18</v>
      </c>
      <c r="D66" s="176">
        <f>+D58+D36+D63</f>
        <v>0</v>
      </c>
      <c r="E66" s="179"/>
      <c r="F66" s="179"/>
      <c r="G66" s="179"/>
      <c r="H66" s="179"/>
      <c r="I66" s="179"/>
    </row>
    <row r="67" spans="2:10" ht="14.25" customHeight="1" thickTop="1" thickBot="1" x14ac:dyDescent="0.35">
      <c r="B67" s="217"/>
      <c r="C67" s="144"/>
      <c r="D67" s="145"/>
      <c r="E67" s="146"/>
      <c r="F67" s="146"/>
      <c r="G67" s="145"/>
      <c r="H67" s="145"/>
      <c r="I67" s="145"/>
      <c r="J67" s="225"/>
    </row>
    <row r="68" spans="2:10" ht="14.25" customHeight="1" x14ac:dyDescent="0.3">
      <c r="B68" s="226"/>
      <c r="C68" s="179"/>
      <c r="D68" s="179"/>
      <c r="E68" s="179"/>
      <c r="F68" s="179"/>
      <c r="G68" s="179"/>
      <c r="H68" s="179"/>
      <c r="I68" s="179"/>
      <c r="J68" s="178"/>
    </row>
    <row r="69" spans="2:10" ht="14.25" customHeight="1" x14ac:dyDescent="0.3">
      <c r="B69" s="99"/>
      <c r="C69" s="101"/>
      <c r="E69" s="101"/>
      <c r="F69" s="101"/>
      <c r="G69" s="101"/>
      <c r="H69" s="101"/>
      <c r="I69" s="101"/>
    </row>
    <row r="70" spans="2:10" ht="14.25" customHeight="1" x14ac:dyDescent="0.3">
      <c r="B70" s="99"/>
      <c r="C70" s="101"/>
      <c r="E70" s="101"/>
      <c r="F70" s="101"/>
      <c r="G70" s="101"/>
      <c r="H70" s="101"/>
      <c r="I70" s="101"/>
    </row>
    <row r="71" spans="2:10" ht="14.25" customHeight="1" x14ac:dyDescent="0.3">
      <c r="B71" s="99"/>
      <c r="C71" s="179"/>
      <c r="D71" s="179"/>
      <c r="E71" s="179"/>
      <c r="F71" s="179"/>
      <c r="G71" s="179"/>
      <c r="H71" s="179"/>
      <c r="I71" s="179"/>
    </row>
    <row r="72" spans="2:10" ht="14.25" customHeight="1" x14ac:dyDescent="0.3">
      <c r="B72" s="99"/>
      <c r="C72" s="179" t="s">
        <v>1</v>
      </c>
      <c r="D72" s="179"/>
      <c r="E72" s="179"/>
      <c r="F72" s="179"/>
      <c r="G72" s="179"/>
      <c r="H72" s="179"/>
      <c r="I72" s="179"/>
    </row>
    <row r="73" spans="2:10" ht="14.25" customHeight="1" x14ac:dyDescent="0.3">
      <c r="B73" s="99"/>
      <c r="C73" s="179"/>
      <c r="D73" s="179"/>
      <c r="E73" s="179"/>
      <c r="F73" s="179"/>
      <c r="G73" s="179"/>
      <c r="H73" s="179"/>
      <c r="I73" s="227" t="s">
        <v>1</v>
      </c>
    </row>
    <row r="74" spans="2:10" ht="14.25" customHeight="1" x14ac:dyDescent="0.3">
      <c r="B74" s="99"/>
      <c r="C74" s="179"/>
      <c r="D74" s="179"/>
      <c r="E74" s="179"/>
      <c r="F74" s="179"/>
      <c r="G74" s="179"/>
      <c r="H74" s="179"/>
      <c r="I74" s="179"/>
    </row>
    <row r="75" spans="2:10" ht="14.25" customHeight="1" x14ac:dyDescent="0.3">
      <c r="B75" s="99"/>
      <c r="C75" s="179"/>
      <c r="D75" s="179"/>
      <c r="E75" s="179"/>
      <c r="F75" s="179"/>
      <c r="G75" s="179"/>
      <c r="H75" s="179"/>
      <c r="I75" s="179"/>
    </row>
    <row r="76" spans="2:10" ht="14.25" customHeight="1" x14ac:dyDescent="0.3">
      <c r="B76" s="99"/>
      <c r="C76" s="179"/>
      <c r="D76" s="179"/>
      <c r="E76" s="179"/>
      <c r="F76" s="179"/>
      <c r="G76" s="179"/>
      <c r="H76" s="179"/>
      <c r="I76" s="179"/>
    </row>
    <row r="77" spans="2:10" ht="14.25" customHeight="1" x14ac:dyDescent="0.3">
      <c r="B77" s="99"/>
      <c r="C77" s="179"/>
      <c r="D77" s="179"/>
      <c r="E77" s="179"/>
      <c r="F77" s="179"/>
      <c r="G77" s="179"/>
      <c r="H77" s="179"/>
      <c r="I77" s="179"/>
    </row>
    <row r="78" spans="2:10" ht="14.25" customHeight="1" x14ac:dyDescent="0.3">
      <c r="B78" s="99"/>
      <c r="C78" s="179"/>
      <c r="D78" s="179"/>
      <c r="E78" s="179"/>
      <c r="F78" s="179"/>
      <c r="G78" s="179"/>
      <c r="H78" s="179"/>
      <c r="I78" s="179"/>
    </row>
    <row r="79" spans="2:10" ht="14.25" customHeight="1" x14ac:dyDescent="0.3">
      <c r="B79" s="99"/>
      <c r="C79" s="179"/>
      <c r="D79" s="179"/>
      <c r="E79" s="179"/>
      <c r="F79" s="179"/>
      <c r="G79" s="179"/>
      <c r="H79" s="179"/>
      <c r="I79" s="179"/>
    </row>
    <row r="80" spans="2:10" ht="14.25" customHeight="1" x14ac:dyDescent="0.3">
      <c r="B80" s="99"/>
      <c r="C80" s="179"/>
      <c r="D80" s="179"/>
      <c r="E80" s="179"/>
      <c r="F80" s="179"/>
      <c r="G80" s="179"/>
      <c r="H80" s="179"/>
      <c r="I80" s="179"/>
    </row>
    <row r="81" spans="2:9" ht="14.25" customHeight="1" x14ac:dyDescent="0.3">
      <c r="B81" s="99"/>
      <c r="C81" s="179"/>
      <c r="D81" s="179"/>
      <c r="E81" s="179"/>
      <c r="F81" s="179"/>
      <c r="G81" s="179"/>
      <c r="H81" s="179"/>
      <c r="I81" s="179"/>
    </row>
    <row r="82" spans="2:9" ht="14.25" customHeight="1" x14ac:dyDescent="0.3">
      <c r="B82" s="99"/>
      <c r="C82" s="179"/>
      <c r="D82" s="179"/>
      <c r="E82" s="179"/>
      <c r="F82" s="179"/>
      <c r="G82" s="179"/>
      <c r="H82" s="179"/>
      <c r="I82" s="179"/>
    </row>
    <row r="83" spans="2:9" ht="14.25" customHeight="1" x14ac:dyDescent="0.3">
      <c r="B83" s="99"/>
      <c r="C83" s="179"/>
      <c r="D83" s="179"/>
      <c r="E83" s="179"/>
      <c r="F83" s="179"/>
      <c r="G83" s="179"/>
      <c r="H83" s="179"/>
      <c r="I83" s="179"/>
    </row>
    <row r="84" spans="2:9" ht="14.25" customHeight="1" x14ac:dyDescent="0.3">
      <c r="B84" s="99"/>
      <c r="C84" s="179"/>
      <c r="D84" s="179"/>
      <c r="E84" s="179"/>
      <c r="F84" s="179"/>
      <c r="G84" s="179"/>
      <c r="H84" s="179"/>
      <c r="I84" s="179"/>
    </row>
    <row r="85" spans="2:9" ht="14.25" customHeight="1" x14ac:dyDescent="0.3">
      <c r="B85" s="99"/>
      <c r="C85" s="179"/>
      <c r="D85" s="179"/>
      <c r="E85" s="179"/>
      <c r="F85" s="179"/>
      <c r="G85" s="179"/>
      <c r="H85" s="179"/>
      <c r="I85" s="179"/>
    </row>
    <row r="86" spans="2:9" ht="14.25" customHeight="1" x14ac:dyDescent="0.3">
      <c r="B86" s="99"/>
      <c r="C86" s="179"/>
      <c r="D86" s="179"/>
      <c r="E86" s="179"/>
      <c r="F86" s="179"/>
      <c r="G86" s="179"/>
      <c r="H86" s="179"/>
      <c r="I86" s="179"/>
    </row>
    <row r="87" spans="2:9" ht="14.25" customHeight="1" x14ac:dyDescent="0.3">
      <c r="B87" s="99"/>
      <c r="C87" s="179"/>
      <c r="D87" s="179"/>
      <c r="E87" s="179"/>
      <c r="F87" s="179"/>
      <c r="G87" s="179"/>
      <c r="H87" s="179"/>
      <c r="I87" s="179"/>
    </row>
    <row r="88" spans="2:9" ht="14.25" customHeight="1" x14ac:dyDescent="0.3">
      <c r="B88" s="99"/>
      <c r="C88" s="179"/>
      <c r="D88" s="179"/>
      <c r="E88" s="179"/>
      <c r="F88" s="179"/>
      <c r="G88" s="179"/>
      <c r="H88" s="179"/>
      <c r="I88" s="179"/>
    </row>
    <row r="89" spans="2:9" ht="14.25" customHeight="1" x14ac:dyDescent="0.3">
      <c r="B89" s="99"/>
      <c r="C89" s="179"/>
      <c r="D89" s="179"/>
      <c r="E89" s="179"/>
      <c r="F89" s="179"/>
      <c r="G89" s="179"/>
      <c r="H89" s="179"/>
      <c r="I89" s="179"/>
    </row>
    <row r="90" spans="2:9" ht="14.25" customHeight="1" x14ac:dyDescent="0.3">
      <c r="B90" s="99"/>
      <c r="C90" s="179"/>
      <c r="D90" s="179"/>
      <c r="E90" s="179"/>
      <c r="F90" s="179"/>
      <c r="G90" s="179"/>
      <c r="H90" s="179"/>
      <c r="I90" s="179"/>
    </row>
    <row r="91" spans="2:9" ht="14.25" customHeight="1" x14ac:dyDescent="0.3">
      <c r="B91" s="99"/>
      <c r="C91" s="179"/>
      <c r="D91" s="179"/>
      <c r="E91" s="179"/>
      <c r="F91" s="179"/>
      <c r="G91" s="179"/>
      <c r="H91" s="179"/>
      <c r="I91" s="179"/>
    </row>
    <row r="92" spans="2:9" ht="14.25" customHeight="1" x14ac:dyDescent="0.3">
      <c r="B92" s="99"/>
      <c r="C92" s="179"/>
      <c r="D92" s="179"/>
      <c r="E92" s="179"/>
      <c r="F92" s="179"/>
      <c r="G92" s="179"/>
      <c r="H92" s="179"/>
      <c r="I92" s="179"/>
    </row>
    <row r="93" spans="2:9" ht="14.25" customHeight="1" x14ac:dyDescent="0.3">
      <c r="B93" s="99"/>
      <c r="C93" s="179"/>
      <c r="D93" s="179"/>
      <c r="E93" s="179"/>
      <c r="F93" s="179"/>
      <c r="G93" s="179"/>
      <c r="H93" s="179"/>
      <c r="I93" s="179"/>
    </row>
    <row r="94" spans="2:9" ht="14.25" customHeight="1" x14ac:dyDescent="0.3">
      <c r="B94" s="99"/>
      <c r="C94" s="179"/>
      <c r="D94" s="179"/>
      <c r="E94" s="179"/>
      <c r="F94" s="179"/>
      <c r="G94" s="179"/>
      <c r="H94" s="179"/>
      <c r="I94" s="179"/>
    </row>
    <row r="95" spans="2:9" ht="14.25" customHeight="1" x14ac:dyDescent="0.3">
      <c r="B95" s="99"/>
      <c r="C95" s="179"/>
      <c r="D95" s="179"/>
      <c r="E95" s="179"/>
      <c r="F95" s="179"/>
      <c r="G95" s="179"/>
      <c r="H95" s="179"/>
      <c r="I95" s="179"/>
    </row>
    <row r="96" spans="2:9" ht="14.25" customHeight="1" x14ac:dyDescent="0.3">
      <c r="B96" s="99"/>
      <c r="C96" s="179"/>
      <c r="D96" s="179"/>
      <c r="E96" s="179"/>
      <c r="F96" s="179"/>
      <c r="G96" s="179"/>
      <c r="H96" s="179"/>
      <c r="I96" s="179"/>
    </row>
    <row r="97" spans="2:9" ht="14.25" customHeight="1" x14ac:dyDescent="0.3">
      <c r="B97" s="99"/>
      <c r="C97" s="179"/>
      <c r="D97" s="179"/>
      <c r="E97" s="179"/>
      <c r="F97" s="179"/>
      <c r="G97" s="179"/>
      <c r="H97" s="179"/>
      <c r="I97" s="179"/>
    </row>
    <row r="98" spans="2:9" ht="14.25" customHeight="1" x14ac:dyDescent="0.3">
      <c r="B98" s="99"/>
      <c r="C98" s="179"/>
      <c r="D98" s="179"/>
      <c r="E98" s="179"/>
      <c r="F98" s="179"/>
      <c r="G98" s="179"/>
      <c r="H98" s="179"/>
      <c r="I98" s="179"/>
    </row>
    <row r="99" spans="2:9" ht="14.25" customHeight="1" x14ac:dyDescent="0.3">
      <c r="B99" s="99"/>
      <c r="C99" s="179"/>
      <c r="D99" s="179"/>
      <c r="E99" s="179"/>
      <c r="F99" s="179"/>
      <c r="G99" s="179"/>
      <c r="H99" s="179"/>
      <c r="I99" s="179"/>
    </row>
    <row r="100" spans="2:9" ht="14.25" customHeight="1" x14ac:dyDescent="0.3">
      <c r="B100" s="99"/>
      <c r="C100" s="179"/>
      <c r="D100" s="179"/>
      <c r="E100" s="179"/>
      <c r="F100" s="179"/>
      <c r="G100" s="179"/>
      <c r="H100" s="179"/>
      <c r="I100" s="179"/>
    </row>
    <row r="101" spans="2:9" ht="14.25" customHeight="1" x14ac:dyDescent="0.3">
      <c r="B101" s="99"/>
      <c r="C101" s="179"/>
      <c r="D101" s="179"/>
      <c r="E101" s="179"/>
      <c r="F101" s="179"/>
      <c r="G101" s="179"/>
      <c r="H101" s="179"/>
      <c r="I101" s="179"/>
    </row>
    <row r="102" spans="2:9" ht="14.25" customHeight="1" x14ac:dyDescent="0.3">
      <c r="B102" s="99"/>
      <c r="C102" s="179"/>
      <c r="D102" s="179"/>
      <c r="E102" s="179"/>
      <c r="F102" s="179"/>
      <c r="G102" s="179"/>
      <c r="H102" s="179"/>
      <c r="I102" s="179"/>
    </row>
    <row r="103" spans="2:9" ht="14.25" customHeight="1" x14ac:dyDescent="0.3">
      <c r="B103" s="99"/>
      <c r="C103" s="179"/>
      <c r="D103" s="179"/>
      <c r="E103" s="179"/>
      <c r="F103" s="179"/>
      <c r="G103" s="179"/>
      <c r="H103" s="179"/>
      <c r="I103" s="179"/>
    </row>
    <row r="104" spans="2:9" ht="14.25" customHeight="1" x14ac:dyDescent="0.3">
      <c r="B104" s="99"/>
      <c r="C104" s="179"/>
      <c r="D104" s="179"/>
      <c r="E104" s="179"/>
      <c r="F104" s="179"/>
      <c r="G104" s="179"/>
      <c r="H104" s="179"/>
      <c r="I104" s="179"/>
    </row>
    <row r="105" spans="2:9" ht="14.25" customHeight="1" x14ac:dyDescent="0.3">
      <c r="B105" s="99"/>
      <c r="C105" s="179"/>
      <c r="D105" s="179"/>
      <c r="E105" s="179"/>
      <c r="F105" s="179"/>
      <c r="G105" s="179"/>
      <c r="H105" s="179"/>
      <c r="I105" s="179"/>
    </row>
    <row r="106" spans="2:9" ht="14.25" customHeight="1" x14ac:dyDescent="0.3">
      <c r="B106" s="99"/>
      <c r="C106" s="179"/>
      <c r="D106" s="179"/>
      <c r="E106" s="179"/>
      <c r="F106" s="179"/>
      <c r="G106" s="179"/>
      <c r="H106" s="179"/>
      <c r="I106" s="179"/>
    </row>
    <row r="107" spans="2:9" ht="14.25" customHeight="1" x14ac:dyDescent="0.3">
      <c r="B107" s="99"/>
      <c r="C107" s="179"/>
      <c r="D107" s="179"/>
      <c r="E107" s="179"/>
      <c r="F107" s="179"/>
      <c r="G107" s="179"/>
      <c r="H107" s="179"/>
      <c r="I107" s="179"/>
    </row>
    <row r="108" spans="2:9" ht="14.25" customHeight="1" x14ac:dyDescent="0.3">
      <c r="B108" s="99"/>
      <c r="C108" s="179"/>
      <c r="D108" s="179"/>
      <c r="E108" s="179"/>
      <c r="F108" s="179"/>
      <c r="G108" s="179"/>
      <c r="H108" s="179"/>
      <c r="I108" s="179"/>
    </row>
    <row r="109" spans="2:9" ht="14.25" customHeight="1" x14ac:dyDescent="0.3">
      <c r="B109" s="99"/>
      <c r="C109" s="179"/>
      <c r="D109" s="179"/>
      <c r="E109" s="179"/>
      <c r="F109" s="179"/>
      <c r="G109" s="179"/>
      <c r="H109" s="179"/>
      <c r="I109" s="179"/>
    </row>
    <row r="110" spans="2:9" ht="14.25" customHeight="1" x14ac:dyDescent="0.3">
      <c r="B110" s="99"/>
      <c r="C110" s="179"/>
      <c r="D110" s="179"/>
      <c r="E110" s="179"/>
      <c r="F110" s="179"/>
      <c r="G110" s="179"/>
      <c r="H110" s="179"/>
      <c r="I110" s="179"/>
    </row>
    <row r="111" spans="2:9" ht="14.25" customHeight="1" x14ac:dyDescent="0.3">
      <c r="B111" s="99"/>
      <c r="C111" s="179"/>
      <c r="D111" s="179"/>
      <c r="E111" s="179"/>
      <c r="F111" s="179"/>
      <c r="G111" s="179"/>
      <c r="H111" s="179"/>
      <c r="I111" s="179"/>
    </row>
    <row r="112" spans="2:9" ht="14.25" customHeight="1" x14ac:dyDescent="0.3">
      <c r="B112" s="99"/>
      <c r="C112" s="179"/>
      <c r="D112" s="179"/>
      <c r="E112" s="179"/>
      <c r="F112" s="179"/>
      <c r="G112" s="179"/>
      <c r="H112" s="179"/>
      <c r="I112" s="179"/>
    </row>
    <row r="113" spans="2:9" ht="14.25" customHeight="1" x14ac:dyDescent="0.3">
      <c r="B113" s="99"/>
      <c r="C113" s="179"/>
      <c r="D113" s="179"/>
      <c r="E113" s="179"/>
      <c r="F113" s="179"/>
      <c r="G113" s="179"/>
      <c r="H113" s="179"/>
      <c r="I113" s="179"/>
    </row>
    <row r="114" spans="2:9" ht="14.25" customHeight="1" x14ac:dyDescent="0.3">
      <c r="B114" s="99"/>
      <c r="C114" s="179"/>
      <c r="D114" s="179"/>
      <c r="E114" s="179"/>
      <c r="F114" s="179"/>
      <c r="G114" s="179"/>
      <c r="H114" s="179"/>
      <c r="I114" s="179"/>
    </row>
    <row r="115" spans="2:9" ht="14.25" customHeight="1" x14ac:dyDescent="0.3">
      <c r="B115" s="99"/>
      <c r="C115" s="179"/>
      <c r="D115" s="179"/>
      <c r="E115" s="179"/>
      <c r="F115" s="179"/>
      <c r="G115" s="179"/>
      <c r="H115" s="179"/>
      <c r="I115" s="179"/>
    </row>
    <row r="116" spans="2:9" ht="14.25" customHeight="1" x14ac:dyDescent="0.3">
      <c r="B116" s="99"/>
      <c r="C116" s="179"/>
      <c r="D116" s="179"/>
      <c r="E116" s="179"/>
      <c r="F116" s="179"/>
      <c r="G116" s="179"/>
      <c r="H116" s="179"/>
      <c r="I116" s="179"/>
    </row>
    <row r="117" spans="2:9" ht="14.25" customHeight="1" x14ac:dyDescent="0.3">
      <c r="B117" s="99"/>
      <c r="C117" s="179"/>
      <c r="D117" s="179"/>
      <c r="E117" s="179"/>
      <c r="F117" s="179"/>
      <c r="G117" s="179"/>
      <c r="H117" s="179"/>
      <c r="I117" s="179"/>
    </row>
    <row r="118" spans="2:9" ht="14.25" customHeight="1" x14ac:dyDescent="0.3">
      <c r="B118" s="99"/>
      <c r="C118" s="179"/>
      <c r="D118" s="179"/>
      <c r="E118" s="179"/>
      <c r="F118" s="179"/>
      <c r="G118" s="179"/>
      <c r="H118" s="179"/>
      <c r="I118" s="179"/>
    </row>
    <row r="119" spans="2:9" ht="14.25" customHeight="1" x14ac:dyDescent="0.3">
      <c r="B119" s="99"/>
      <c r="C119" s="179"/>
      <c r="D119" s="179"/>
      <c r="E119" s="179"/>
      <c r="F119" s="179"/>
      <c r="G119" s="179"/>
      <c r="H119" s="179"/>
      <c r="I119" s="179"/>
    </row>
    <row r="120" spans="2:9" ht="14.25" customHeight="1" x14ac:dyDescent="0.3">
      <c r="B120" s="99"/>
      <c r="C120" s="179"/>
      <c r="D120" s="179"/>
      <c r="E120" s="179"/>
      <c r="F120" s="179"/>
      <c r="G120" s="179"/>
      <c r="H120" s="179"/>
      <c r="I120" s="179"/>
    </row>
    <row r="121" spans="2:9" ht="14.25" customHeight="1" x14ac:dyDescent="0.3">
      <c r="B121" s="99"/>
      <c r="C121" s="179"/>
      <c r="D121" s="179"/>
      <c r="E121" s="179"/>
      <c r="F121" s="179"/>
      <c r="G121" s="179"/>
      <c r="H121" s="179"/>
      <c r="I121" s="179"/>
    </row>
    <row r="122" spans="2:9" ht="14.25" customHeight="1" x14ac:dyDescent="0.3">
      <c r="B122" s="99"/>
      <c r="C122" s="179"/>
      <c r="D122" s="179"/>
      <c r="E122" s="179"/>
      <c r="F122" s="179"/>
      <c r="G122" s="179"/>
      <c r="H122" s="179"/>
      <c r="I122" s="179"/>
    </row>
    <row r="123" spans="2:9" ht="14.25" customHeight="1" x14ac:dyDescent="0.3">
      <c r="B123" s="99"/>
      <c r="C123" s="179"/>
      <c r="D123" s="179"/>
      <c r="E123" s="179"/>
      <c r="F123" s="179"/>
      <c r="G123" s="179"/>
      <c r="H123" s="179"/>
      <c r="I123" s="179"/>
    </row>
    <row r="124" spans="2:9" ht="14.25" customHeight="1" x14ac:dyDescent="0.3">
      <c r="B124" s="99"/>
      <c r="C124" s="179"/>
      <c r="D124" s="179"/>
      <c r="E124" s="179"/>
      <c r="F124" s="179"/>
      <c r="G124" s="179"/>
      <c r="H124" s="179"/>
      <c r="I124" s="179"/>
    </row>
    <row r="125" spans="2:9" ht="14.25" customHeight="1" x14ac:dyDescent="0.3">
      <c r="B125" s="99"/>
      <c r="C125" s="179"/>
      <c r="D125" s="179"/>
      <c r="E125" s="179"/>
      <c r="F125" s="179"/>
      <c r="G125" s="179"/>
      <c r="H125" s="179"/>
      <c r="I125" s="179"/>
    </row>
    <row r="126" spans="2:9" ht="14.25" customHeight="1" x14ac:dyDescent="0.3">
      <c r="B126" s="99"/>
      <c r="C126" s="179"/>
      <c r="D126" s="179"/>
      <c r="E126" s="179"/>
      <c r="F126" s="179"/>
      <c r="G126" s="179"/>
      <c r="H126" s="179"/>
      <c r="I126" s="179"/>
    </row>
    <row r="127" spans="2:9" ht="14.25" customHeight="1" x14ac:dyDescent="0.3">
      <c r="B127" s="99"/>
      <c r="C127" s="179"/>
      <c r="D127" s="179"/>
      <c r="E127" s="179"/>
      <c r="F127" s="179"/>
      <c r="G127" s="179"/>
      <c r="H127" s="179"/>
      <c r="I127" s="179"/>
    </row>
    <row r="128" spans="2:9" ht="14.25" customHeight="1" x14ac:dyDescent="0.3">
      <c r="B128" s="99"/>
      <c r="C128" s="179"/>
      <c r="D128" s="179"/>
      <c r="E128" s="179"/>
      <c r="F128" s="179"/>
      <c r="G128" s="179"/>
      <c r="H128" s="179"/>
      <c r="I128" s="179"/>
    </row>
    <row r="129" spans="2:9" ht="14.25" customHeight="1" x14ac:dyDescent="0.3">
      <c r="B129" s="99"/>
      <c r="C129" s="179"/>
      <c r="D129" s="179"/>
      <c r="E129" s="179"/>
      <c r="F129" s="179"/>
      <c r="G129" s="179"/>
      <c r="H129" s="179"/>
      <c r="I129" s="179"/>
    </row>
    <row r="130" spans="2:9" ht="14.25" customHeight="1" x14ac:dyDescent="0.3">
      <c r="B130" s="99"/>
      <c r="C130" s="179"/>
      <c r="D130" s="179"/>
      <c r="E130" s="179"/>
      <c r="F130" s="179"/>
      <c r="G130" s="179"/>
      <c r="H130" s="179"/>
      <c r="I130" s="179"/>
    </row>
    <row r="131" spans="2:9" ht="14.25" customHeight="1" x14ac:dyDescent="0.3">
      <c r="B131" s="99"/>
      <c r="C131" s="179"/>
      <c r="D131" s="179"/>
      <c r="E131" s="179"/>
      <c r="F131" s="179"/>
      <c r="G131" s="179"/>
      <c r="H131" s="179"/>
      <c r="I131" s="179"/>
    </row>
    <row r="132" spans="2:9" ht="14.25" customHeight="1" x14ac:dyDescent="0.3">
      <c r="B132" s="99"/>
      <c r="C132" s="179"/>
      <c r="D132" s="179"/>
      <c r="E132" s="179"/>
      <c r="F132" s="179"/>
      <c r="G132" s="179"/>
      <c r="H132" s="179"/>
      <c r="I132" s="179"/>
    </row>
    <row r="133" spans="2:9" ht="14.25" customHeight="1" x14ac:dyDescent="0.3">
      <c r="B133" s="99"/>
      <c r="C133" s="179"/>
      <c r="D133" s="179"/>
      <c r="E133" s="179"/>
      <c r="F133" s="179"/>
      <c r="G133" s="179"/>
      <c r="H133" s="179"/>
      <c r="I133" s="179"/>
    </row>
    <row r="134" spans="2:9" ht="14.25" customHeight="1" x14ac:dyDescent="0.3">
      <c r="B134" s="99"/>
      <c r="C134" s="179"/>
      <c r="D134" s="179"/>
      <c r="E134" s="179"/>
      <c r="F134" s="179"/>
      <c r="G134" s="179"/>
      <c r="H134" s="179"/>
      <c r="I134" s="179"/>
    </row>
    <row r="135" spans="2:9" ht="14.25" customHeight="1" x14ac:dyDescent="0.3">
      <c r="B135" s="99"/>
      <c r="C135" s="179"/>
      <c r="D135" s="179"/>
      <c r="E135" s="179"/>
      <c r="F135" s="179"/>
      <c r="G135" s="179"/>
      <c r="H135" s="179"/>
      <c r="I135" s="179"/>
    </row>
    <row r="136" spans="2:9" ht="14.25" customHeight="1" x14ac:dyDescent="0.3">
      <c r="B136" s="99"/>
      <c r="C136" s="179"/>
      <c r="D136" s="179"/>
      <c r="E136" s="179"/>
      <c r="F136" s="179"/>
      <c r="G136" s="179"/>
      <c r="H136" s="179"/>
      <c r="I136" s="179"/>
    </row>
    <row r="137" spans="2:9" ht="14.25" customHeight="1" x14ac:dyDescent="0.3">
      <c r="B137" s="99"/>
      <c r="C137" s="179"/>
      <c r="D137" s="179"/>
      <c r="E137" s="179"/>
      <c r="F137" s="179"/>
      <c r="G137" s="179"/>
      <c r="H137" s="179"/>
      <c r="I137" s="179"/>
    </row>
    <row r="138" spans="2:9" ht="14.25" customHeight="1" x14ac:dyDescent="0.3">
      <c r="B138" s="99"/>
      <c r="C138" s="179"/>
      <c r="D138" s="179"/>
      <c r="E138" s="179"/>
      <c r="F138" s="179"/>
      <c r="G138" s="179"/>
      <c r="H138" s="179"/>
      <c r="I138" s="179"/>
    </row>
    <row r="139" spans="2:9" ht="14.25" customHeight="1" x14ac:dyDescent="0.3">
      <c r="B139" s="99"/>
      <c r="C139" s="179"/>
      <c r="D139" s="179"/>
      <c r="E139" s="179"/>
      <c r="F139" s="179"/>
      <c r="G139" s="179"/>
      <c r="H139" s="179"/>
      <c r="I139" s="179"/>
    </row>
    <row r="140" spans="2:9" ht="14.25" customHeight="1" x14ac:dyDescent="0.3">
      <c r="B140" s="99"/>
      <c r="C140" s="179"/>
      <c r="D140" s="179"/>
      <c r="E140" s="179"/>
      <c r="F140" s="179"/>
      <c r="G140" s="179"/>
      <c r="H140" s="179"/>
      <c r="I140" s="179"/>
    </row>
    <row r="141" spans="2:9" ht="14.25" customHeight="1" x14ac:dyDescent="0.3">
      <c r="B141" s="99"/>
      <c r="C141" s="179"/>
      <c r="D141" s="179"/>
      <c r="E141" s="179"/>
      <c r="F141" s="179"/>
      <c r="G141" s="179"/>
      <c r="H141" s="179"/>
      <c r="I141" s="179"/>
    </row>
    <row r="142" spans="2:9" ht="14.25" customHeight="1" x14ac:dyDescent="0.3">
      <c r="B142" s="99"/>
      <c r="C142" s="179"/>
      <c r="D142" s="179"/>
      <c r="E142" s="179"/>
      <c r="F142" s="179"/>
      <c r="G142" s="179"/>
      <c r="H142" s="179"/>
      <c r="I142" s="179"/>
    </row>
    <row r="143" spans="2:9" ht="14.25" customHeight="1" x14ac:dyDescent="0.3">
      <c r="B143" s="99"/>
      <c r="C143" s="179"/>
      <c r="D143" s="179"/>
      <c r="E143" s="179"/>
      <c r="F143" s="179"/>
      <c r="G143" s="179"/>
      <c r="H143" s="179"/>
      <c r="I143" s="179"/>
    </row>
    <row r="144" spans="2:9" ht="14.25" customHeight="1" x14ac:dyDescent="0.3">
      <c r="B144" s="99"/>
      <c r="C144" s="179"/>
      <c r="D144" s="179"/>
      <c r="E144" s="179"/>
      <c r="F144" s="179"/>
      <c r="G144" s="179"/>
      <c r="H144" s="179"/>
      <c r="I144" s="179"/>
    </row>
    <row r="145" spans="2:9" ht="14.25" customHeight="1" x14ac:dyDescent="0.3">
      <c r="B145" s="99"/>
      <c r="C145" s="179"/>
      <c r="D145" s="179"/>
      <c r="E145" s="179"/>
      <c r="F145" s="179"/>
      <c r="G145" s="179"/>
      <c r="H145" s="179"/>
      <c r="I145" s="179"/>
    </row>
    <row r="146" spans="2:9" ht="14.25" customHeight="1" x14ac:dyDescent="0.3">
      <c r="B146" s="99"/>
      <c r="C146" s="179"/>
      <c r="D146" s="179"/>
      <c r="E146" s="179"/>
      <c r="F146" s="179"/>
      <c r="G146" s="179"/>
      <c r="H146" s="179"/>
      <c r="I146" s="179"/>
    </row>
    <row r="147" spans="2:9" ht="14.25" customHeight="1" x14ac:dyDescent="0.3">
      <c r="B147" s="99"/>
      <c r="C147" s="179"/>
      <c r="D147" s="179"/>
      <c r="E147" s="179"/>
      <c r="F147" s="179"/>
      <c r="G147" s="179"/>
      <c r="H147" s="179"/>
      <c r="I147" s="179"/>
    </row>
    <row r="148" spans="2:9" ht="14.25" customHeight="1" x14ac:dyDescent="0.3">
      <c r="B148" s="99"/>
      <c r="C148" s="179"/>
      <c r="D148" s="179"/>
      <c r="E148" s="179"/>
      <c r="F148" s="179"/>
      <c r="G148" s="179"/>
      <c r="H148" s="179"/>
      <c r="I148" s="179"/>
    </row>
    <row r="149" spans="2:9" ht="14.25" customHeight="1" x14ac:dyDescent="0.3">
      <c r="B149" s="99"/>
      <c r="C149" s="179"/>
      <c r="D149" s="179"/>
      <c r="E149" s="179"/>
      <c r="F149" s="179"/>
      <c r="G149" s="179"/>
      <c r="H149" s="179"/>
      <c r="I149" s="179"/>
    </row>
    <row r="150" spans="2:9" ht="14.25" customHeight="1" x14ac:dyDescent="0.3">
      <c r="B150" s="99"/>
      <c r="C150" s="179"/>
      <c r="D150" s="179"/>
      <c r="E150" s="179"/>
      <c r="F150" s="179"/>
      <c r="G150" s="179"/>
      <c r="H150" s="179"/>
      <c r="I150" s="179"/>
    </row>
    <row r="151" spans="2:9" ht="14.25" customHeight="1" x14ac:dyDescent="0.3">
      <c r="B151" s="99"/>
      <c r="C151" s="179"/>
      <c r="D151" s="179"/>
      <c r="E151" s="179"/>
      <c r="F151" s="179"/>
      <c r="G151" s="179"/>
      <c r="H151" s="179"/>
      <c r="I151" s="179"/>
    </row>
    <row r="152" spans="2:9" ht="14.25" customHeight="1" x14ac:dyDescent="0.3">
      <c r="B152" s="99"/>
      <c r="C152" s="179"/>
      <c r="D152" s="179"/>
      <c r="E152" s="179"/>
      <c r="F152" s="179"/>
      <c r="G152" s="179"/>
      <c r="H152" s="179"/>
      <c r="I152" s="179"/>
    </row>
    <row r="153" spans="2:9" ht="14.25" customHeight="1" x14ac:dyDescent="0.3">
      <c r="B153" s="99"/>
      <c r="C153" s="179"/>
      <c r="D153" s="179"/>
      <c r="E153" s="179"/>
      <c r="F153" s="179"/>
      <c r="G153" s="179"/>
      <c r="H153" s="179"/>
      <c r="I153" s="179"/>
    </row>
    <row r="154" spans="2:9" ht="14.25" customHeight="1" x14ac:dyDescent="0.3">
      <c r="B154" s="99"/>
      <c r="C154" s="179"/>
      <c r="D154" s="179"/>
      <c r="E154" s="179"/>
      <c r="F154" s="179"/>
      <c r="G154" s="179"/>
      <c r="H154" s="179"/>
      <c r="I154" s="179"/>
    </row>
    <row r="155" spans="2:9" ht="14.25" customHeight="1" x14ac:dyDescent="0.3">
      <c r="B155" s="99"/>
      <c r="C155" s="179"/>
      <c r="D155" s="179"/>
      <c r="E155" s="179"/>
      <c r="F155" s="179"/>
      <c r="G155" s="179"/>
      <c r="H155" s="179"/>
      <c r="I155" s="179"/>
    </row>
    <row r="156" spans="2:9" ht="14.25" customHeight="1" x14ac:dyDescent="0.3">
      <c r="B156" s="99"/>
      <c r="C156" s="179"/>
      <c r="D156" s="179"/>
      <c r="E156" s="179"/>
      <c r="F156" s="179"/>
      <c r="G156" s="179"/>
      <c r="H156" s="179"/>
      <c r="I156" s="179"/>
    </row>
    <row r="157" spans="2:9" ht="14.25" customHeight="1" x14ac:dyDescent="0.3">
      <c r="B157" s="99"/>
      <c r="C157" s="179"/>
      <c r="D157" s="179"/>
      <c r="E157" s="179"/>
      <c r="F157" s="179"/>
      <c r="G157" s="179"/>
      <c r="H157" s="179"/>
      <c r="I157" s="179"/>
    </row>
    <row r="158" spans="2:9" ht="14.25" customHeight="1" x14ac:dyDescent="0.3">
      <c r="B158" s="99"/>
      <c r="C158" s="179"/>
      <c r="D158" s="179"/>
      <c r="E158" s="179"/>
      <c r="F158" s="179"/>
      <c r="G158" s="179"/>
      <c r="H158" s="179"/>
      <c r="I158" s="179"/>
    </row>
    <row r="159" spans="2:9" ht="14.25" customHeight="1" x14ac:dyDescent="0.3">
      <c r="B159" s="99"/>
      <c r="C159" s="179"/>
      <c r="D159" s="179"/>
      <c r="E159" s="179"/>
      <c r="F159" s="179"/>
      <c r="G159" s="179"/>
      <c r="H159" s="179"/>
      <c r="I159" s="179"/>
    </row>
    <row r="160" spans="2:9" ht="14.25" customHeight="1" x14ac:dyDescent="0.3">
      <c r="B160" s="99"/>
      <c r="C160" s="179"/>
      <c r="D160" s="179"/>
      <c r="E160" s="179"/>
      <c r="F160" s="179"/>
      <c r="G160" s="179"/>
      <c r="H160" s="179"/>
      <c r="I160" s="179"/>
    </row>
    <row r="161" spans="2:9" ht="14.25" customHeight="1" x14ac:dyDescent="0.3">
      <c r="B161" s="99"/>
      <c r="C161" s="179"/>
      <c r="D161" s="179"/>
      <c r="E161" s="179"/>
      <c r="F161" s="179"/>
      <c r="G161" s="179"/>
      <c r="H161" s="179"/>
      <c r="I161" s="179"/>
    </row>
    <row r="162" spans="2:9" ht="14.25" customHeight="1" x14ac:dyDescent="0.3">
      <c r="B162" s="99"/>
      <c r="C162" s="179"/>
      <c r="D162" s="179"/>
      <c r="E162" s="179"/>
      <c r="F162" s="179"/>
      <c r="G162" s="179"/>
      <c r="H162" s="179"/>
      <c r="I162" s="179"/>
    </row>
    <row r="163" spans="2:9" ht="14.25" customHeight="1" x14ac:dyDescent="0.3">
      <c r="B163" s="99"/>
      <c r="C163" s="179"/>
      <c r="D163" s="179"/>
      <c r="E163" s="179"/>
      <c r="F163" s="179"/>
      <c r="G163" s="179"/>
      <c r="H163" s="179"/>
      <c r="I163" s="179"/>
    </row>
    <row r="164" spans="2:9" ht="14.25" customHeight="1" x14ac:dyDescent="0.3">
      <c r="B164" s="99"/>
      <c r="C164" s="179"/>
      <c r="D164" s="179"/>
      <c r="E164" s="179"/>
      <c r="F164" s="179"/>
      <c r="G164" s="179"/>
      <c r="H164" s="179"/>
      <c r="I164" s="179"/>
    </row>
    <row r="165" spans="2:9" ht="14.25" customHeight="1" x14ac:dyDescent="0.3">
      <c r="B165" s="99"/>
      <c r="C165" s="179"/>
      <c r="D165" s="179"/>
      <c r="E165" s="179"/>
      <c r="F165" s="179"/>
      <c r="G165" s="179"/>
      <c r="H165" s="179"/>
      <c r="I165" s="179"/>
    </row>
    <row r="166" spans="2:9" ht="14.25" customHeight="1" x14ac:dyDescent="0.3">
      <c r="B166" s="99"/>
      <c r="C166" s="179"/>
      <c r="D166" s="179"/>
      <c r="E166" s="179"/>
      <c r="F166" s="179"/>
      <c r="G166" s="179"/>
      <c r="H166" s="179"/>
      <c r="I166" s="179"/>
    </row>
    <row r="167" spans="2:9" ht="14.25" customHeight="1" x14ac:dyDescent="0.3">
      <c r="B167" s="99"/>
      <c r="C167" s="179"/>
      <c r="D167" s="179"/>
      <c r="E167" s="179"/>
      <c r="F167" s="179"/>
      <c r="G167" s="179"/>
      <c r="H167" s="179"/>
      <c r="I167" s="179"/>
    </row>
    <row r="168" spans="2:9" ht="14.25" customHeight="1" x14ac:dyDescent="0.3">
      <c r="B168" s="99"/>
      <c r="C168" s="179"/>
      <c r="D168" s="179"/>
      <c r="E168" s="179"/>
      <c r="F168" s="179"/>
      <c r="G168" s="179"/>
      <c r="H168" s="179"/>
      <c r="I168" s="179"/>
    </row>
    <row r="169" spans="2:9" ht="14.25" customHeight="1" x14ac:dyDescent="0.3">
      <c r="B169" s="99"/>
      <c r="C169" s="179"/>
      <c r="D169" s="179"/>
      <c r="E169" s="179"/>
      <c r="F169" s="179"/>
      <c r="G169" s="179"/>
      <c r="H169" s="179"/>
      <c r="I169" s="179"/>
    </row>
    <row r="170" spans="2:9" ht="14.25" customHeight="1" x14ac:dyDescent="0.3">
      <c r="B170" s="99"/>
      <c r="C170" s="179"/>
      <c r="D170" s="179"/>
      <c r="E170" s="179"/>
      <c r="F170" s="179"/>
      <c r="G170" s="179"/>
      <c r="H170" s="179"/>
      <c r="I170" s="179"/>
    </row>
    <row r="171" spans="2:9" ht="14.25" customHeight="1" x14ac:dyDescent="0.3">
      <c r="B171" s="99"/>
      <c r="C171" s="179"/>
      <c r="D171" s="179"/>
      <c r="E171" s="179"/>
      <c r="F171" s="179"/>
      <c r="G171" s="179"/>
      <c r="H171" s="179"/>
      <c r="I171" s="179"/>
    </row>
    <row r="172" spans="2:9" ht="14.25" customHeight="1" x14ac:dyDescent="0.3">
      <c r="B172" s="99"/>
      <c r="C172" s="179"/>
      <c r="D172" s="179"/>
      <c r="E172" s="179"/>
      <c r="F172" s="179"/>
      <c r="G172" s="179"/>
      <c r="H172" s="179"/>
      <c r="I172" s="179"/>
    </row>
    <row r="173" spans="2:9" ht="14.25" customHeight="1" x14ac:dyDescent="0.3">
      <c r="B173" s="99"/>
      <c r="C173" s="179"/>
      <c r="D173" s="179"/>
      <c r="E173" s="179"/>
      <c r="F173" s="179"/>
      <c r="G173" s="179"/>
      <c r="H173" s="179"/>
      <c r="I173" s="179"/>
    </row>
    <row r="174" spans="2:9" ht="14.25" customHeight="1" x14ac:dyDescent="0.3">
      <c r="B174" s="99"/>
      <c r="C174" s="179"/>
      <c r="D174" s="179"/>
      <c r="E174" s="179"/>
      <c r="F174" s="179"/>
      <c r="G174" s="179"/>
      <c r="H174" s="179"/>
      <c r="I174" s="179"/>
    </row>
    <row r="175" spans="2:9" ht="14.25" customHeight="1" x14ac:dyDescent="0.3">
      <c r="B175" s="99"/>
      <c r="C175" s="179"/>
      <c r="D175" s="179"/>
      <c r="E175" s="179"/>
      <c r="F175" s="179"/>
      <c r="G175" s="179"/>
      <c r="H175" s="179"/>
      <c r="I175" s="179"/>
    </row>
    <row r="176" spans="2:9" ht="14.25" customHeight="1" x14ac:dyDescent="0.3">
      <c r="B176" s="99"/>
      <c r="C176" s="179"/>
      <c r="D176" s="179"/>
      <c r="E176" s="179"/>
      <c r="F176" s="179"/>
      <c r="G176" s="179"/>
      <c r="H176" s="179"/>
      <c r="I176" s="179"/>
    </row>
    <row r="177" spans="2:9" ht="14.25" customHeight="1" x14ac:dyDescent="0.3">
      <c r="B177" s="99"/>
      <c r="C177" s="179"/>
      <c r="D177" s="179"/>
      <c r="E177" s="179"/>
      <c r="F177" s="179"/>
      <c r="G177" s="179"/>
      <c r="H177" s="179"/>
      <c r="I177" s="179"/>
    </row>
    <row r="178" spans="2:9" ht="14.25" customHeight="1" x14ac:dyDescent="0.3">
      <c r="B178" s="99"/>
      <c r="C178" s="179"/>
      <c r="D178" s="179"/>
      <c r="E178" s="179"/>
      <c r="F178" s="179"/>
      <c r="G178" s="179"/>
      <c r="H178" s="179"/>
      <c r="I178" s="179"/>
    </row>
    <row r="179" spans="2:9" ht="14.25" customHeight="1" x14ac:dyDescent="0.3">
      <c r="B179" s="99"/>
      <c r="C179" s="179"/>
      <c r="D179" s="179"/>
      <c r="E179" s="179"/>
      <c r="F179" s="179"/>
      <c r="G179" s="179"/>
      <c r="H179" s="179"/>
      <c r="I179" s="179"/>
    </row>
    <row r="180" spans="2:9" ht="14.25" customHeight="1" x14ac:dyDescent="0.3">
      <c r="B180" s="99"/>
      <c r="C180" s="179"/>
      <c r="D180" s="179"/>
      <c r="E180" s="179"/>
      <c r="F180" s="179"/>
      <c r="G180" s="179"/>
      <c r="H180" s="179"/>
      <c r="I180" s="179"/>
    </row>
    <row r="181" spans="2:9" ht="14.25" customHeight="1" x14ac:dyDescent="0.3">
      <c r="B181" s="99"/>
      <c r="C181" s="179"/>
      <c r="D181" s="179"/>
      <c r="E181" s="179"/>
      <c r="F181" s="179"/>
      <c r="G181" s="179"/>
      <c r="H181" s="179"/>
      <c r="I181" s="179"/>
    </row>
    <row r="182" spans="2:9" ht="14.25" customHeight="1" x14ac:dyDescent="0.3">
      <c r="B182" s="99"/>
      <c r="C182" s="179"/>
      <c r="D182" s="179"/>
      <c r="E182" s="179"/>
      <c r="F182" s="179"/>
      <c r="G182" s="179"/>
      <c r="H182" s="179"/>
      <c r="I182" s="179"/>
    </row>
    <row r="183" spans="2:9" ht="14.25" customHeight="1" x14ac:dyDescent="0.3">
      <c r="B183" s="99"/>
      <c r="C183" s="179"/>
      <c r="D183" s="179"/>
      <c r="E183" s="179"/>
      <c r="F183" s="179"/>
      <c r="G183" s="179"/>
      <c r="H183" s="179"/>
      <c r="I183" s="179"/>
    </row>
    <row r="184" spans="2:9" ht="14.25" customHeight="1" x14ac:dyDescent="0.3">
      <c r="B184" s="99"/>
      <c r="C184" s="179"/>
      <c r="D184" s="179"/>
      <c r="E184" s="179"/>
      <c r="F184" s="179"/>
      <c r="G184" s="179"/>
      <c r="H184" s="179"/>
      <c r="I184" s="179"/>
    </row>
    <row r="185" spans="2:9" ht="14.25" customHeight="1" x14ac:dyDescent="0.3">
      <c r="B185" s="99"/>
      <c r="C185" s="179"/>
      <c r="D185" s="179"/>
      <c r="E185" s="179"/>
      <c r="F185" s="179"/>
      <c r="G185" s="179"/>
      <c r="H185" s="179"/>
      <c r="I185" s="179"/>
    </row>
    <row r="186" spans="2:9" ht="14.25" customHeight="1" x14ac:dyDescent="0.3">
      <c r="B186" s="99"/>
      <c r="C186" s="179"/>
      <c r="D186" s="179"/>
      <c r="E186" s="179"/>
      <c r="F186" s="179"/>
      <c r="G186" s="179"/>
      <c r="H186" s="179"/>
      <c r="I186" s="179"/>
    </row>
    <row r="187" spans="2:9" ht="14.25" customHeight="1" x14ac:dyDescent="0.3">
      <c r="B187" s="99"/>
      <c r="C187" s="179"/>
      <c r="D187" s="179"/>
      <c r="E187" s="179"/>
      <c r="F187" s="179"/>
      <c r="G187" s="179"/>
      <c r="H187" s="179"/>
      <c r="I187" s="179"/>
    </row>
    <row r="188" spans="2:9" ht="14.25" customHeight="1" x14ac:dyDescent="0.3">
      <c r="B188" s="99"/>
      <c r="C188" s="179"/>
      <c r="D188" s="179"/>
      <c r="E188" s="179"/>
      <c r="F188" s="179"/>
      <c r="G188" s="179"/>
      <c r="H188" s="179"/>
      <c r="I188" s="179"/>
    </row>
    <row r="189" spans="2:9" ht="14.25" customHeight="1" x14ac:dyDescent="0.3">
      <c r="B189" s="99"/>
      <c r="C189" s="179"/>
      <c r="D189" s="179"/>
      <c r="E189" s="179"/>
      <c r="F189" s="179"/>
      <c r="G189" s="179"/>
      <c r="H189" s="179"/>
      <c r="I189" s="179"/>
    </row>
    <row r="190" spans="2:9" ht="14.25" customHeight="1" x14ac:dyDescent="0.3">
      <c r="B190" s="99"/>
      <c r="C190" s="179"/>
      <c r="D190" s="179"/>
      <c r="E190" s="179"/>
      <c r="F190" s="179"/>
      <c r="G190" s="179"/>
      <c r="H190" s="179"/>
      <c r="I190" s="179"/>
    </row>
    <row r="191" spans="2:9" ht="14.25" customHeight="1" x14ac:dyDescent="0.3">
      <c r="B191" s="99"/>
      <c r="C191" s="179"/>
      <c r="D191" s="179"/>
      <c r="E191" s="179"/>
      <c r="F191" s="179"/>
      <c r="G191" s="179"/>
      <c r="H191" s="179"/>
      <c r="I191" s="179"/>
    </row>
    <row r="192" spans="2:9" ht="14.25" customHeight="1" x14ac:dyDescent="0.3">
      <c r="B192" s="99"/>
      <c r="C192" s="179"/>
      <c r="D192" s="179"/>
      <c r="E192" s="179"/>
      <c r="F192" s="179"/>
      <c r="G192" s="179"/>
      <c r="H192" s="179"/>
      <c r="I192" s="179"/>
    </row>
    <row r="193" spans="2:9" ht="14.25" customHeight="1" x14ac:dyDescent="0.3">
      <c r="B193" s="99"/>
      <c r="C193" s="179"/>
      <c r="D193" s="179"/>
      <c r="E193" s="179"/>
      <c r="F193" s="179"/>
      <c r="G193" s="179"/>
      <c r="H193" s="179"/>
      <c r="I193" s="179"/>
    </row>
    <row r="194" spans="2:9" ht="14.25" customHeight="1" x14ac:dyDescent="0.3">
      <c r="B194" s="99"/>
      <c r="C194" s="179"/>
      <c r="D194" s="179"/>
      <c r="E194" s="179"/>
      <c r="F194" s="179"/>
      <c r="G194" s="179"/>
      <c r="H194" s="179"/>
      <c r="I194" s="179"/>
    </row>
    <row r="195" spans="2:9" ht="14.25" customHeight="1" x14ac:dyDescent="0.3">
      <c r="B195" s="99"/>
      <c r="C195" s="179"/>
      <c r="D195" s="179"/>
      <c r="E195" s="179"/>
      <c r="F195" s="179"/>
      <c r="G195" s="179"/>
      <c r="H195" s="179"/>
      <c r="I195" s="179"/>
    </row>
    <row r="196" spans="2:9" ht="14.25" customHeight="1" x14ac:dyDescent="0.3">
      <c r="B196" s="99"/>
      <c r="C196" s="179"/>
      <c r="D196" s="179"/>
      <c r="E196" s="179"/>
      <c r="F196" s="179"/>
      <c r="G196" s="179"/>
      <c r="H196" s="179"/>
      <c r="I196" s="179"/>
    </row>
    <row r="197" spans="2:9" ht="14.25" customHeight="1" x14ac:dyDescent="0.3">
      <c r="B197" s="99"/>
      <c r="C197" s="179"/>
      <c r="D197" s="179"/>
      <c r="E197" s="179"/>
      <c r="F197" s="179"/>
      <c r="G197" s="179"/>
      <c r="H197" s="179"/>
      <c r="I197" s="179"/>
    </row>
    <row r="198" spans="2:9" ht="14.25" customHeight="1" x14ac:dyDescent="0.3">
      <c r="B198" s="99"/>
      <c r="C198" s="179"/>
      <c r="D198" s="179"/>
      <c r="E198" s="179"/>
      <c r="F198" s="179"/>
      <c r="G198" s="179"/>
      <c r="H198" s="179"/>
      <c r="I198" s="179"/>
    </row>
    <row r="199" spans="2:9" ht="14.25" customHeight="1" x14ac:dyDescent="0.3">
      <c r="B199" s="99"/>
      <c r="C199" s="179"/>
      <c r="D199" s="179"/>
      <c r="E199" s="179"/>
      <c r="F199" s="179"/>
      <c r="G199" s="179"/>
      <c r="H199" s="179"/>
      <c r="I199" s="179"/>
    </row>
    <row r="200" spans="2:9" ht="14.25" customHeight="1" x14ac:dyDescent="0.3">
      <c r="B200" s="99"/>
      <c r="C200" s="179"/>
      <c r="D200" s="179"/>
      <c r="E200" s="179"/>
      <c r="F200" s="179"/>
      <c r="G200" s="179"/>
      <c r="H200" s="179"/>
      <c r="I200" s="179"/>
    </row>
    <row r="201" spans="2:9" ht="14.25" customHeight="1" x14ac:dyDescent="0.3">
      <c r="B201" s="99"/>
      <c r="C201" s="179"/>
      <c r="D201" s="179"/>
      <c r="E201" s="179"/>
      <c r="F201" s="179"/>
      <c r="G201" s="179"/>
      <c r="H201" s="179"/>
      <c r="I201" s="179"/>
    </row>
    <row r="202" spans="2:9" ht="14.25" customHeight="1" x14ac:dyDescent="0.3">
      <c r="B202" s="99"/>
      <c r="C202" s="179"/>
      <c r="D202" s="179"/>
      <c r="E202" s="179"/>
      <c r="F202" s="179"/>
      <c r="G202" s="179"/>
      <c r="H202" s="179"/>
      <c r="I202" s="179"/>
    </row>
    <row r="203" spans="2:9" ht="14.25" customHeight="1" x14ac:dyDescent="0.3">
      <c r="B203" s="99"/>
      <c r="C203" s="179"/>
      <c r="D203" s="179"/>
      <c r="E203" s="179"/>
      <c r="F203" s="179"/>
      <c r="G203" s="179"/>
      <c r="H203" s="179"/>
      <c r="I203" s="179"/>
    </row>
    <row r="204" spans="2:9" ht="14.25" customHeight="1" x14ac:dyDescent="0.3">
      <c r="B204" s="99"/>
      <c r="C204" s="179"/>
      <c r="D204" s="179"/>
      <c r="E204" s="179"/>
      <c r="F204" s="179"/>
      <c r="G204" s="179"/>
      <c r="H204" s="179"/>
      <c r="I204" s="179"/>
    </row>
    <row r="205" spans="2:9" ht="14.25" customHeight="1" x14ac:dyDescent="0.3">
      <c r="B205" s="99"/>
      <c r="C205" s="179"/>
      <c r="D205" s="179"/>
      <c r="E205" s="179"/>
      <c r="F205" s="179"/>
      <c r="G205" s="179"/>
      <c r="H205" s="179"/>
      <c r="I205" s="179"/>
    </row>
    <row r="206" spans="2:9" ht="14.25" customHeight="1" x14ac:dyDescent="0.3">
      <c r="B206" s="99"/>
      <c r="C206" s="179"/>
      <c r="D206" s="179"/>
      <c r="E206" s="179"/>
      <c r="F206" s="179"/>
      <c r="G206" s="179"/>
      <c r="H206" s="179"/>
      <c r="I206" s="179"/>
    </row>
    <row r="207" spans="2:9" ht="14.25" customHeight="1" x14ac:dyDescent="0.3">
      <c r="B207" s="99"/>
      <c r="C207" s="179"/>
      <c r="D207" s="179"/>
      <c r="E207" s="179"/>
      <c r="F207" s="179"/>
      <c r="G207" s="179"/>
      <c r="H207" s="179"/>
      <c r="I207" s="179"/>
    </row>
    <row r="208" spans="2:9" ht="14.25" customHeight="1" x14ac:dyDescent="0.3">
      <c r="B208" s="99"/>
      <c r="C208" s="179"/>
      <c r="D208" s="179"/>
      <c r="E208" s="179"/>
      <c r="F208" s="179"/>
      <c r="G208" s="179"/>
      <c r="H208" s="179"/>
      <c r="I208" s="179"/>
    </row>
    <row r="209" spans="2:9" ht="14.25" customHeight="1" x14ac:dyDescent="0.3">
      <c r="B209" s="99"/>
      <c r="C209" s="179"/>
      <c r="D209" s="179"/>
      <c r="E209" s="179"/>
      <c r="F209" s="179"/>
      <c r="G209" s="179"/>
      <c r="H209" s="179"/>
      <c r="I209" s="179"/>
    </row>
    <row r="210" spans="2:9" ht="14.25" customHeight="1" x14ac:dyDescent="0.3">
      <c r="B210" s="99"/>
      <c r="C210" s="179"/>
      <c r="D210" s="179"/>
      <c r="E210" s="179"/>
      <c r="F210" s="179"/>
      <c r="G210" s="179"/>
      <c r="H210" s="179"/>
      <c r="I210" s="179"/>
    </row>
    <row r="211" spans="2:9" ht="14.25" customHeight="1" x14ac:dyDescent="0.3">
      <c r="B211" s="99"/>
      <c r="C211" s="179"/>
      <c r="D211" s="179"/>
      <c r="E211" s="179"/>
      <c r="F211" s="179"/>
      <c r="G211" s="179"/>
      <c r="H211" s="179"/>
      <c r="I211" s="179"/>
    </row>
    <row r="212" spans="2:9" ht="14.25" customHeight="1" x14ac:dyDescent="0.3">
      <c r="B212" s="99"/>
      <c r="C212" s="179"/>
      <c r="D212" s="179"/>
      <c r="E212" s="179"/>
      <c r="F212" s="179"/>
      <c r="G212" s="179"/>
      <c r="H212" s="179"/>
      <c r="I212" s="179"/>
    </row>
    <row r="213" spans="2:9" ht="14.25" customHeight="1" x14ac:dyDescent="0.3">
      <c r="B213" s="99"/>
      <c r="C213" s="179"/>
      <c r="D213" s="179"/>
      <c r="E213" s="179"/>
      <c r="F213" s="179"/>
      <c r="G213" s="179"/>
      <c r="H213" s="179"/>
      <c r="I213" s="179"/>
    </row>
    <row r="214" spans="2:9" ht="14.25" customHeight="1" x14ac:dyDescent="0.3">
      <c r="B214" s="99"/>
      <c r="C214" s="179"/>
      <c r="D214" s="179"/>
      <c r="E214" s="179"/>
      <c r="F214" s="179"/>
      <c r="G214" s="179"/>
      <c r="H214" s="179"/>
      <c r="I214" s="179"/>
    </row>
    <row r="215" spans="2:9" ht="14.25" customHeight="1" x14ac:dyDescent="0.3">
      <c r="B215" s="99"/>
      <c r="C215" s="179"/>
      <c r="D215" s="179"/>
      <c r="E215" s="179"/>
      <c r="F215" s="179"/>
      <c r="G215" s="179"/>
      <c r="H215" s="179"/>
      <c r="I215" s="179"/>
    </row>
    <row r="216" spans="2:9" ht="14.25" customHeight="1" x14ac:dyDescent="0.3">
      <c r="B216" s="99"/>
      <c r="C216" s="179"/>
      <c r="D216" s="179"/>
      <c r="E216" s="179"/>
      <c r="F216" s="179"/>
      <c r="G216" s="179"/>
      <c r="H216" s="179"/>
      <c r="I216" s="179"/>
    </row>
    <row r="217" spans="2:9" ht="14.25" customHeight="1" x14ac:dyDescent="0.3">
      <c r="B217" s="99"/>
      <c r="C217" s="179"/>
      <c r="D217" s="179"/>
      <c r="E217" s="179"/>
      <c r="F217" s="179"/>
      <c r="G217" s="179"/>
      <c r="H217" s="179"/>
      <c r="I217" s="179"/>
    </row>
    <row r="218" spans="2:9" ht="14.25" customHeight="1" x14ac:dyDescent="0.3">
      <c r="B218" s="99"/>
      <c r="C218" s="179"/>
      <c r="D218" s="179"/>
      <c r="E218" s="179"/>
      <c r="F218" s="179"/>
      <c r="G218" s="179"/>
      <c r="H218" s="179"/>
      <c r="I218" s="179"/>
    </row>
    <row r="219" spans="2:9" ht="14.25" customHeight="1" x14ac:dyDescent="0.3">
      <c r="B219" s="99"/>
      <c r="C219" s="179"/>
      <c r="D219" s="179"/>
      <c r="E219" s="179"/>
      <c r="F219" s="179"/>
      <c r="G219" s="179"/>
      <c r="H219" s="179"/>
      <c r="I219" s="179"/>
    </row>
    <row r="220" spans="2:9" ht="14.25" customHeight="1" x14ac:dyDescent="0.3">
      <c r="B220" s="99"/>
      <c r="C220" s="179"/>
      <c r="D220" s="179"/>
      <c r="E220" s="179"/>
      <c r="F220" s="179"/>
      <c r="G220" s="179"/>
      <c r="H220" s="179"/>
      <c r="I220" s="179"/>
    </row>
    <row r="221" spans="2:9" ht="14.25" customHeight="1" x14ac:dyDescent="0.3">
      <c r="B221" s="99"/>
      <c r="C221" s="179"/>
      <c r="D221" s="179"/>
      <c r="E221" s="179"/>
      <c r="F221" s="179"/>
      <c r="G221" s="179"/>
      <c r="H221" s="179"/>
      <c r="I221" s="179"/>
    </row>
    <row r="222" spans="2:9" ht="14.25" customHeight="1" x14ac:dyDescent="0.3">
      <c r="B222" s="99"/>
      <c r="C222" s="179"/>
      <c r="D222" s="179"/>
      <c r="E222" s="179"/>
      <c r="F222" s="179"/>
      <c r="G222" s="179"/>
      <c r="H222" s="179"/>
      <c r="I222" s="179"/>
    </row>
    <row r="223" spans="2:9" ht="14.25" customHeight="1" x14ac:dyDescent="0.3">
      <c r="B223" s="99"/>
      <c r="C223" s="179"/>
      <c r="D223" s="179"/>
      <c r="E223" s="179"/>
      <c r="F223" s="179"/>
      <c r="G223" s="179"/>
      <c r="H223" s="179"/>
      <c r="I223" s="179"/>
    </row>
    <row r="224" spans="2:9" ht="14.25" customHeight="1" x14ac:dyDescent="0.3">
      <c r="B224" s="99"/>
      <c r="C224" s="179"/>
      <c r="D224" s="179"/>
      <c r="E224" s="179"/>
      <c r="F224" s="179"/>
      <c r="G224" s="179"/>
      <c r="H224" s="179"/>
      <c r="I224" s="179"/>
    </row>
    <row r="225" spans="2:9" ht="14.25" customHeight="1" x14ac:dyDescent="0.3">
      <c r="B225" s="99"/>
      <c r="C225" s="179"/>
      <c r="D225" s="179"/>
      <c r="E225" s="179"/>
      <c r="F225" s="179"/>
      <c r="G225" s="179"/>
      <c r="H225" s="179"/>
      <c r="I225" s="179"/>
    </row>
    <row r="226" spans="2:9" ht="14.25" customHeight="1" x14ac:dyDescent="0.3">
      <c r="B226" s="99"/>
      <c r="C226" s="179"/>
      <c r="D226" s="179"/>
      <c r="E226" s="179"/>
      <c r="F226" s="179"/>
      <c r="G226" s="179"/>
      <c r="H226" s="179"/>
      <c r="I226" s="179"/>
    </row>
    <row r="227" spans="2:9" ht="14.25" customHeight="1" x14ac:dyDescent="0.3">
      <c r="B227" s="99"/>
      <c r="C227" s="179"/>
      <c r="D227" s="179"/>
      <c r="E227" s="179"/>
      <c r="F227" s="179"/>
      <c r="G227" s="179"/>
      <c r="H227" s="179"/>
      <c r="I227" s="179"/>
    </row>
    <row r="228" spans="2:9" ht="14.25" customHeight="1" x14ac:dyDescent="0.3">
      <c r="B228" s="99"/>
      <c r="C228" s="179"/>
      <c r="D228" s="179"/>
      <c r="E228" s="179"/>
      <c r="F228" s="179"/>
      <c r="G228" s="179"/>
      <c r="H228" s="179"/>
      <c r="I228" s="179"/>
    </row>
    <row r="229" spans="2:9" ht="14.25" customHeight="1" x14ac:dyDescent="0.3">
      <c r="B229" s="99"/>
      <c r="C229" s="179"/>
      <c r="D229" s="179"/>
      <c r="E229" s="179"/>
      <c r="F229" s="179"/>
      <c r="G229" s="179"/>
      <c r="H229" s="179"/>
      <c r="I229" s="179"/>
    </row>
    <row r="230" spans="2:9" ht="14.25" customHeight="1" x14ac:dyDescent="0.3">
      <c r="B230" s="99"/>
      <c r="C230" s="179"/>
      <c r="D230" s="179"/>
      <c r="E230" s="179"/>
      <c r="F230" s="179"/>
      <c r="G230" s="179"/>
      <c r="H230" s="179"/>
      <c r="I230" s="179"/>
    </row>
    <row r="231" spans="2:9" ht="14.25" customHeight="1" x14ac:dyDescent="0.3">
      <c r="B231" s="99"/>
      <c r="C231" s="179"/>
      <c r="D231" s="179"/>
      <c r="E231" s="179"/>
      <c r="F231" s="179"/>
      <c r="G231" s="179"/>
      <c r="H231" s="179"/>
      <c r="I231" s="179"/>
    </row>
    <row r="232" spans="2:9" ht="14.25" customHeight="1" x14ac:dyDescent="0.3">
      <c r="B232" s="99"/>
      <c r="C232" s="179"/>
      <c r="D232" s="179"/>
      <c r="E232" s="179"/>
      <c r="F232" s="179"/>
      <c r="G232" s="179"/>
      <c r="H232" s="179"/>
      <c r="I232" s="179"/>
    </row>
    <row r="233" spans="2:9" ht="14.25" customHeight="1" x14ac:dyDescent="0.3">
      <c r="B233" s="99"/>
      <c r="C233" s="179"/>
      <c r="D233" s="179"/>
      <c r="E233" s="179"/>
      <c r="F233" s="179"/>
      <c r="G233" s="179"/>
      <c r="H233" s="179"/>
      <c r="I233" s="179"/>
    </row>
    <row r="234" spans="2:9" ht="14.25" customHeight="1" x14ac:dyDescent="0.3">
      <c r="B234" s="99"/>
      <c r="C234" s="179"/>
      <c r="D234" s="179"/>
      <c r="E234" s="179"/>
      <c r="F234" s="179"/>
      <c r="G234" s="179"/>
      <c r="H234" s="179"/>
      <c r="I234" s="179"/>
    </row>
    <row r="235" spans="2:9" ht="14.25" customHeight="1" x14ac:dyDescent="0.3">
      <c r="B235" s="99"/>
      <c r="C235" s="179"/>
      <c r="D235" s="179"/>
      <c r="E235" s="179"/>
      <c r="F235" s="179"/>
      <c r="G235" s="179"/>
      <c r="H235" s="179"/>
      <c r="I235" s="179"/>
    </row>
    <row r="236" spans="2:9" ht="14.25" customHeight="1" x14ac:dyDescent="0.3">
      <c r="B236" s="99"/>
      <c r="C236" s="179"/>
      <c r="D236" s="179"/>
      <c r="E236" s="179"/>
      <c r="F236" s="179"/>
      <c r="G236" s="179"/>
      <c r="H236" s="179"/>
      <c r="I236" s="179"/>
    </row>
    <row r="237" spans="2:9" ht="14.25" customHeight="1" x14ac:dyDescent="0.3">
      <c r="B237" s="99"/>
      <c r="C237" s="179"/>
      <c r="D237" s="179"/>
      <c r="E237" s="179"/>
      <c r="F237" s="179"/>
      <c r="G237" s="179"/>
      <c r="H237" s="179"/>
      <c r="I237" s="179"/>
    </row>
    <row r="238" spans="2:9" ht="14.25" customHeight="1" x14ac:dyDescent="0.3">
      <c r="B238" s="99"/>
      <c r="C238" s="179"/>
      <c r="D238" s="179"/>
      <c r="E238" s="179"/>
      <c r="F238" s="179"/>
      <c r="G238" s="179"/>
      <c r="H238" s="179"/>
      <c r="I238" s="179"/>
    </row>
    <row r="239" spans="2:9" ht="14.25" customHeight="1" x14ac:dyDescent="0.3">
      <c r="B239" s="99"/>
      <c r="C239" s="179"/>
      <c r="D239" s="179"/>
      <c r="E239" s="179"/>
      <c r="F239" s="179"/>
      <c r="G239" s="179"/>
      <c r="H239" s="179"/>
      <c r="I239" s="179"/>
    </row>
    <row r="240" spans="2:9" ht="14.25" customHeight="1" x14ac:dyDescent="0.3">
      <c r="B240" s="99"/>
      <c r="C240" s="179"/>
      <c r="D240" s="179"/>
      <c r="E240" s="179"/>
      <c r="F240" s="179"/>
      <c r="G240" s="179"/>
      <c r="H240" s="179"/>
      <c r="I240" s="179"/>
    </row>
    <row r="241" spans="2:9" ht="14.25" customHeight="1" x14ac:dyDescent="0.3">
      <c r="B241" s="99"/>
      <c r="C241" s="179"/>
      <c r="D241" s="179"/>
      <c r="E241" s="179"/>
      <c r="F241" s="179"/>
      <c r="G241" s="179"/>
      <c r="H241" s="179"/>
      <c r="I241" s="179"/>
    </row>
    <row r="242" spans="2:9" ht="14.25" customHeight="1" x14ac:dyDescent="0.3">
      <c r="B242" s="99"/>
      <c r="C242" s="179"/>
      <c r="D242" s="179"/>
      <c r="E242" s="179"/>
      <c r="F242" s="179"/>
      <c r="G242" s="179"/>
      <c r="H242" s="179"/>
      <c r="I242" s="179"/>
    </row>
    <row r="243" spans="2:9" ht="14.25" customHeight="1" x14ac:dyDescent="0.3">
      <c r="B243" s="99"/>
      <c r="C243" s="179"/>
      <c r="D243" s="179"/>
      <c r="E243" s="179"/>
      <c r="F243" s="179"/>
      <c r="G243" s="179"/>
      <c r="H243" s="179"/>
      <c r="I243" s="179"/>
    </row>
    <row r="244" spans="2:9" ht="14.25" customHeight="1" x14ac:dyDescent="0.3">
      <c r="B244" s="99"/>
      <c r="C244" s="179"/>
      <c r="D244" s="179"/>
      <c r="E244" s="179"/>
      <c r="F244" s="179"/>
      <c r="G244" s="179"/>
      <c r="H244" s="179"/>
      <c r="I244" s="179"/>
    </row>
    <row r="245" spans="2:9" ht="14.25" customHeight="1" x14ac:dyDescent="0.3">
      <c r="B245" s="99"/>
      <c r="C245" s="179"/>
      <c r="D245" s="179"/>
      <c r="E245" s="179"/>
      <c r="F245" s="179"/>
      <c r="G245" s="179"/>
      <c r="H245" s="179"/>
      <c r="I245" s="179"/>
    </row>
    <row r="246" spans="2:9" ht="14.25" customHeight="1" x14ac:dyDescent="0.3">
      <c r="B246" s="99"/>
      <c r="C246" s="179"/>
      <c r="D246" s="179"/>
      <c r="E246" s="179"/>
      <c r="F246" s="179"/>
      <c r="G246" s="179"/>
      <c r="H246" s="179"/>
      <c r="I246" s="179"/>
    </row>
    <row r="247" spans="2:9" ht="14.25" customHeight="1" x14ac:dyDescent="0.3">
      <c r="B247" s="99"/>
      <c r="C247" s="179"/>
      <c r="D247" s="179"/>
      <c r="E247" s="179"/>
      <c r="F247" s="179"/>
      <c r="G247" s="179"/>
      <c r="H247" s="179"/>
      <c r="I247" s="179"/>
    </row>
    <row r="248" spans="2:9" ht="14.25" customHeight="1" x14ac:dyDescent="0.3">
      <c r="B248" s="99"/>
      <c r="C248" s="179"/>
      <c r="D248" s="179"/>
      <c r="E248" s="179"/>
      <c r="F248" s="179"/>
      <c r="G248" s="179"/>
      <c r="H248" s="179"/>
      <c r="I248" s="179"/>
    </row>
    <row r="249" spans="2:9" ht="14.25" customHeight="1" x14ac:dyDescent="0.3">
      <c r="B249" s="99"/>
      <c r="C249" s="179"/>
      <c r="D249" s="179"/>
      <c r="E249" s="179"/>
      <c r="F249" s="179"/>
      <c r="G249" s="179"/>
      <c r="H249" s="179"/>
      <c r="I249" s="179"/>
    </row>
    <row r="250" spans="2:9" ht="14.25" customHeight="1" x14ac:dyDescent="0.3">
      <c r="B250" s="99"/>
      <c r="C250" s="179"/>
      <c r="D250" s="179"/>
      <c r="E250" s="179"/>
      <c r="F250" s="179"/>
      <c r="G250" s="179"/>
      <c r="H250" s="179"/>
      <c r="I250" s="179"/>
    </row>
    <row r="251" spans="2:9" ht="14.25" customHeight="1" x14ac:dyDescent="0.3">
      <c r="B251" s="99"/>
      <c r="C251" s="179"/>
      <c r="D251" s="179"/>
      <c r="E251" s="179"/>
      <c r="F251" s="179"/>
      <c r="G251" s="179"/>
      <c r="H251" s="179"/>
      <c r="I251" s="179"/>
    </row>
    <row r="252" spans="2:9" ht="14.25" customHeight="1" x14ac:dyDescent="0.3">
      <c r="B252" s="99"/>
      <c r="C252" s="179"/>
      <c r="D252" s="179"/>
      <c r="E252" s="179"/>
      <c r="F252" s="179"/>
      <c r="G252" s="179"/>
      <c r="H252" s="179"/>
      <c r="I252" s="179"/>
    </row>
    <row r="253" spans="2:9" ht="14.25" customHeight="1" x14ac:dyDescent="0.3">
      <c r="B253" s="99"/>
      <c r="C253" s="179"/>
      <c r="D253" s="179"/>
      <c r="E253" s="179"/>
      <c r="F253" s="179"/>
      <c r="G253" s="179"/>
      <c r="H253" s="179"/>
      <c r="I253" s="179"/>
    </row>
    <row r="254" spans="2:9" ht="14.25" customHeight="1" x14ac:dyDescent="0.3">
      <c r="B254" s="99"/>
      <c r="C254" s="179"/>
      <c r="D254" s="179"/>
      <c r="E254" s="179"/>
      <c r="F254" s="179"/>
      <c r="G254" s="179"/>
      <c r="H254" s="179"/>
      <c r="I254" s="179"/>
    </row>
    <row r="255" spans="2:9" ht="14.25" customHeight="1" x14ac:dyDescent="0.3">
      <c r="B255" s="99"/>
      <c r="C255" s="179"/>
      <c r="D255" s="179"/>
      <c r="E255" s="179"/>
      <c r="F255" s="179"/>
      <c r="G255" s="179"/>
      <c r="H255" s="179"/>
      <c r="I255" s="179"/>
    </row>
    <row r="256" spans="2:9" ht="14.25" customHeight="1" x14ac:dyDescent="0.3">
      <c r="B256" s="99"/>
      <c r="C256" s="179"/>
      <c r="D256" s="179"/>
      <c r="E256" s="179"/>
      <c r="F256" s="179"/>
      <c r="G256" s="179"/>
      <c r="H256" s="179"/>
      <c r="I256" s="179"/>
    </row>
    <row r="257" spans="2:9" ht="14.25" customHeight="1" x14ac:dyDescent="0.3">
      <c r="B257" s="99"/>
      <c r="C257" s="179"/>
      <c r="D257" s="179"/>
      <c r="E257" s="179"/>
      <c r="F257" s="179"/>
      <c r="G257" s="179"/>
      <c r="H257" s="179"/>
      <c r="I257" s="179"/>
    </row>
    <row r="258" spans="2:9" ht="14.25" customHeight="1" x14ac:dyDescent="0.3">
      <c r="B258" s="99"/>
      <c r="C258" s="179"/>
      <c r="D258" s="179"/>
      <c r="E258" s="179"/>
      <c r="F258" s="179"/>
      <c r="G258" s="179"/>
      <c r="H258" s="179"/>
      <c r="I258" s="179"/>
    </row>
    <row r="259" spans="2:9" ht="14.25" customHeight="1" x14ac:dyDescent="0.3">
      <c r="B259" s="99"/>
      <c r="C259" s="179"/>
      <c r="D259" s="179"/>
      <c r="E259" s="179"/>
      <c r="F259" s="179"/>
      <c r="G259" s="179"/>
      <c r="H259" s="179"/>
      <c r="I259" s="179"/>
    </row>
    <row r="260" spans="2:9" ht="14.25" customHeight="1" x14ac:dyDescent="0.3">
      <c r="B260" s="99"/>
      <c r="C260" s="179"/>
      <c r="D260" s="179"/>
      <c r="E260" s="179"/>
      <c r="F260" s="179"/>
      <c r="G260" s="179"/>
      <c r="H260" s="179"/>
      <c r="I260" s="179"/>
    </row>
    <row r="261" spans="2:9" ht="14.25" customHeight="1" x14ac:dyDescent="0.3">
      <c r="B261" s="99"/>
      <c r="C261" s="179"/>
      <c r="D261" s="179"/>
      <c r="E261" s="179"/>
      <c r="F261" s="179"/>
      <c r="G261" s="179"/>
      <c r="H261" s="179"/>
      <c r="I261" s="179"/>
    </row>
    <row r="262" spans="2:9" ht="14.25" customHeight="1" x14ac:dyDescent="0.3">
      <c r="B262" s="99"/>
      <c r="C262" s="179"/>
      <c r="D262" s="179"/>
      <c r="E262" s="179"/>
      <c r="F262" s="179"/>
      <c r="G262" s="179"/>
      <c r="H262" s="179"/>
      <c r="I262" s="179"/>
    </row>
    <row r="263" spans="2:9" ht="14.25" customHeight="1" x14ac:dyDescent="0.3">
      <c r="B263" s="99"/>
      <c r="C263" s="179"/>
      <c r="D263" s="179"/>
      <c r="E263" s="179"/>
      <c r="F263" s="179"/>
      <c r="G263" s="179"/>
      <c r="H263" s="179"/>
      <c r="I263" s="179"/>
    </row>
    <row r="264" spans="2:9" ht="14.25" customHeight="1" x14ac:dyDescent="0.3">
      <c r="B264" s="99"/>
      <c r="C264" s="179"/>
      <c r="D264" s="179"/>
      <c r="E264" s="179"/>
      <c r="F264" s="179"/>
      <c r="G264" s="179"/>
      <c r="H264" s="179"/>
      <c r="I264" s="179"/>
    </row>
    <row r="265" spans="2:9" ht="14.25" customHeight="1" x14ac:dyDescent="0.3">
      <c r="B265" s="99"/>
      <c r="C265" s="179"/>
      <c r="D265" s="179"/>
      <c r="E265" s="179"/>
      <c r="F265" s="179"/>
      <c r="G265" s="179"/>
      <c r="H265" s="179"/>
      <c r="I265" s="179"/>
    </row>
    <row r="266" spans="2:9" ht="14.25" customHeight="1" x14ac:dyDescent="0.3">
      <c r="B266" s="99"/>
      <c r="C266" s="179"/>
      <c r="D266" s="179"/>
      <c r="E266" s="179"/>
      <c r="F266" s="179"/>
      <c r="G266" s="179"/>
      <c r="H266" s="179"/>
      <c r="I266" s="179"/>
    </row>
    <row r="267" spans="2:9" ht="14.25" customHeight="1" x14ac:dyDescent="0.3">
      <c r="B267" s="99"/>
      <c r="C267" s="179"/>
      <c r="D267" s="179"/>
      <c r="E267" s="179"/>
      <c r="F267" s="179"/>
      <c r="G267" s="179"/>
      <c r="H267" s="179"/>
      <c r="I267" s="179"/>
    </row>
    <row r="268" spans="2:9" ht="14.25" customHeight="1" x14ac:dyDescent="0.3">
      <c r="B268" s="99"/>
      <c r="C268" s="179"/>
      <c r="D268" s="179"/>
      <c r="E268" s="179"/>
      <c r="F268" s="179"/>
      <c r="G268" s="179"/>
      <c r="H268" s="179"/>
      <c r="I268" s="179"/>
    </row>
    <row r="269" spans="2:9" ht="14.25" customHeight="1" x14ac:dyDescent="0.3">
      <c r="B269" s="99"/>
      <c r="C269" s="179"/>
      <c r="D269" s="179"/>
      <c r="E269" s="179"/>
      <c r="F269" s="179"/>
      <c r="G269" s="179"/>
      <c r="H269" s="179"/>
      <c r="I269" s="179"/>
    </row>
    <row r="270" spans="2:9" ht="14.25" customHeight="1" x14ac:dyDescent="0.3">
      <c r="B270" s="99"/>
      <c r="C270" s="179"/>
      <c r="D270" s="179"/>
      <c r="E270" s="179"/>
      <c r="F270" s="179"/>
      <c r="G270" s="179"/>
      <c r="H270" s="179"/>
      <c r="I270" s="179"/>
    </row>
    <row r="271" spans="2:9" ht="14.25" customHeight="1" x14ac:dyDescent="0.3">
      <c r="B271" s="99"/>
      <c r="C271" s="179"/>
      <c r="D271" s="179"/>
      <c r="E271" s="179"/>
      <c r="F271" s="179"/>
      <c r="G271" s="179"/>
      <c r="H271" s="179"/>
      <c r="I271" s="179"/>
    </row>
    <row r="272" spans="2:9" ht="14.25" customHeight="1" x14ac:dyDescent="0.3">
      <c r="B272" s="99"/>
      <c r="C272" s="179"/>
      <c r="D272" s="179"/>
      <c r="E272" s="179"/>
      <c r="F272" s="179"/>
      <c r="G272" s="179"/>
      <c r="H272" s="179"/>
      <c r="I272" s="179"/>
    </row>
    <row r="273" spans="2:9" ht="14.25" customHeight="1" x14ac:dyDescent="0.3">
      <c r="B273" s="99"/>
      <c r="C273" s="179"/>
      <c r="D273" s="179"/>
      <c r="E273" s="179"/>
      <c r="F273" s="179"/>
      <c r="G273" s="179"/>
      <c r="H273" s="179"/>
      <c r="I273" s="179"/>
    </row>
    <row r="274" spans="2:9" ht="14.25" customHeight="1" x14ac:dyDescent="0.3">
      <c r="B274" s="99"/>
      <c r="C274" s="179"/>
      <c r="D274" s="179"/>
      <c r="E274" s="179"/>
      <c r="F274" s="179"/>
      <c r="G274" s="179"/>
      <c r="H274" s="179"/>
      <c r="I274" s="179"/>
    </row>
    <row r="275" spans="2:9" ht="14.25" customHeight="1" x14ac:dyDescent="0.3">
      <c r="B275" s="99"/>
      <c r="C275" s="179"/>
      <c r="D275" s="179"/>
      <c r="E275" s="179"/>
      <c r="F275" s="179"/>
      <c r="G275" s="179"/>
      <c r="H275" s="179"/>
      <c r="I275" s="179"/>
    </row>
    <row r="276" spans="2:9" ht="14.25" customHeight="1" x14ac:dyDescent="0.3">
      <c r="B276" s="99"/>
      <c r="C276" s="179"/>
      <c r="D276" s="179"/>
      <c r="E276" s="179"/>
      <c r="F276" s="179"/>
      <c r="G276" s="179"/>
      <c r="H276" s="179"/>
      <c r="I276" s="179"/>
    </row>
    <row r="277" spans="2:9" ht="14.25" customHeight="1" x14ac:dyDescent="0.3">
      <c r="B277" s="99"/>
      <c r="C277" s="179"/>
      <c r="D277" s="179"/>
      <c r="E277" s="179"/>
      <c r="F277" s="179"/>
      <c r="G277" s="179"/>
      <c r="H277" s="179"/>
      <c r="I277" s="179"/>
    </row>
    <row r="278" spans="2:9" ht="14.25" customHeight="1" x14ac:dyDescent="0.3">
      <c r="B278" s="99"/>
      <c r="C278" s="179"/>
      <c r="D278" s="179"/>
      <c r="E278" s="179"/>
      <c r="F278" s="179"/>
      <c r="G278" s="179"/>
      <c r="H278" s="179"/>
      <c r="I278" s="179"/>
    </row>
    <row r="279" spans="2:9" ht="14.25" customHeight="1" x14ac:dyDescent="0.3">
      <c r="B279" s="99"/>
      <c r="C279" s="179"/>
      <c r="D279" s="179"/>
      <c r="E279" s="179"/>
      <c r="F279" s="179"/>
      <c r="G279" s="179"/>
      <c r="H279" s="179"/>
      <c r="I279" s="179"/>
    </row>
    <row r="280" spans="2:9" ht="14.25" customHeight="1" x14ac:dyDescent="0.3">
      <c r="B280" s="99"/>
      <c r="C280" s="179"/>
      <c r="D280" s="179"/>
      <c r="E280" s="179"/>
      <c r="F280" s="179"/>
      <c r="G280" s="179"/>
      <c r="H280" s="179"/>
      <c r="I280" s="179"/>
    </row>
    <row r="281" spans="2:9" ht="14.25" customHeight="1" x14ac:dyDescent="0.3">
      <c r="B281" s="99"/>
      <c r="C281" s="179"/>
      <c r="D281" s="179"/>
      <c r="E281" s="179"/>
      <c r="F281" s="179"/>
      <c r="G281" s="179"/>
      <c r="H281" s="179"/>
      <c r="I281" s="179"/>
    </row>
    <row r="282" spans="2:9" ht="14.25" customHeight="1" x14ac:dyDescent="0.3">
      <c r="B282" s="99"/>
      <c r="C282" s="179"/>
      <c r="D282" s="179"/>
      <c r="E282" s="179"/>
      <c r="F282" s="179"/>
      <c r="G282" s="179"/>
      <c r="H282" s="179"/>
      <c r="I282" s="179"/>
    </row>
    <row r="283" spans="2:9" ht="14.25" customHeight="1" x14ac:dyDescent="0.3">
      <c r="B283" s="99"/>
      <c r="C283" s="179"/>
      <c r="D283" s="179"/>
      <c r="E283" s="179"/>
      <c r="F283" s="179"/>
      <c r="G283" s="179"/>
      <c r="H283" s="179"/>
      <c r="I283" s="179"/>
    </row>
    <row r="284" spans="2:9" ht="14.25" customHeight="1" x14ac:dyDescent="0.3">
      <c r="B284" s="99"/>
      <c r="C284" s="179"/>
      <c r="D284" s="179"/>
      <c r="E284" s="179"/>
      <c r="F284" s="179"/>
      <c r="G284" s="179"/>
      <c r="H284" s="179"/>
      <c r="I284" s="179"/>
    </row>
    <row r="285" spans="2:9" ht="14.25" customHeight="1" x14ac:dyDescent="0.3">
      <c r="B285" s="99"/>
      <c r="C285" s="179"/>
      <c r="D285" s="179"/>
      <c r="E285" s="179"/>
      <c r="F285" s="179"/>
      <c r="G285" s="179"/>
      <c r="H285" s="179"/>
      <c r="I285" s="179"/>
    </row>
    <row r="286" spans="2:9" ht="14.25" customHeight="1" x14ac:dyDescent="0.3">
      <c r="B286" s="99"/>
      <c r="C286" s="179"/>
      <c r="D286" s="179"/>
      <c r="E286" s="179"/>
      <c r="F286" s="179"/>
      <c r="G286" s="179"/>
      <c r="H286" s="179"/>
      <c r="I286" s="179"/>
    </row>
    <row r="287" spans="2:9" ht="14.25" customHeight="1" x14ac:dyDescent="0.3">
      <c r="B287" s="99"/>
      <c r="C287" s="179"/>
      <c r="D287" s="179"/>
      <c r="E287" s="179"/>
      <c r="F287" s="179"/>
      <c r="G287" s="179"/>
      <c r="H287" s="179"/>
      <c r="I287" s="179"/>
    </row>
    <row r="288" spans="2:9" ht="14.25" customHeight="1" x14ac:dyDescent="0.3">
      <c r="B288" s="99"/>
      <c r="C288" s="179"/>
      <c r="D288" s="179"/>
      <c r="E288" s="179"/>
      <c r="F288" s="179"/>
      <c r="G288" s="179"/>
      <c r="H288" s="179"/>
      <c r="I288" s="179"/>
    </row>
    <row r="289" spans="2:9" ht="14.25" customHeight="1" x14ac:dyDescent="0.3">
      <c r="B289" s="99"/>
      <c r="C289" s="179"/>
      <c r="D289" s="179"/>
      <c r="E289" s="179"/>
      <c r="F289" s="179"/>
      <c r="G289" s="179"/>
      <c r="H289" s="179"/>
      <c r="I289" s="179"/>
    </row>
    <row r="290" spans="2:9" ht="14.25" customHeight="1" x14ac:dyDescent="0.3">
      <c r="B290" s="99"/>
      <c r="C290" s="179"/>
      <c r="D290" s="179"/>
      <c r="E290" s="179"/>
      <c r="F290" s="179"/>
      <c r="G290" s="179"/>
      <c r="H290" s="179"/>
      <c r="I290" s="179"/>
    </row>
    <row r="291" spans="2:9" ht="14.25" customHeight="1" x14ac:dyDescent="0.3">
      <c r="B291" s="99"/>
      <c r="C291" s="179"/>
      <c r="D291" s="179"/>
      <c r="E291" s="179"/>
      <c r="F291" s="179"/>
      <c r="G291" s="179"/>
      <c r="H291" s="179"/>
      <c r="I291" s="179"/>
    </row>
    <row r="292" spans="2:9" ht="14.25" customHeight="1" x14ac:dyDescent="0.3">
      <c r="B292" s="99"/>
      <c r="C292" s="179"/>
      <c r="D292" s="179"/>
      <c r="E292" s="179"/>
      <c r="F292" s="179"/>
      <c r="G292" s="179"/>
      <c r="H292" s="179"/>
      <c r="I292" s="179"/>
    </row>
    <row r="293" spans="2:9" ht="14.25" customHeight="1" x14ac:dyDescent="0.3">
      <c r="B293" s="99"/>
      <c r="C293" s="179"/>
      <c r="D293" s="179"/>
      <c r="E293" s="179"/>
      <c r="F293" s="179"/>
      <c r="G293" s="179"/>
      <c r="H293" s="179"/>
      <c r="I293" s="179"/>
    </row>
    <row r="294" spans="2:9" ht="14.25" customHeight="1" x14ac:dyDescent="0.3">
      <c r="B294" s="99"/>
      <c r="C294" s="179"/>
      <c r="D294" s="179"/>
      <c r="E294" s="179"/>
      <c r="F294" s="179"/>
      <c r="G294" s="179"/>
      <c r="H294" s="179"/>
      <c r="I294" s="179"/>
    </row>
    <row r="295" spans="2:9" ht="14.25" customHeight="1" x14ac:dyDescent="0.3">
      <c r="B295" s="99"/>
      <c r="C295" s="179"/>
      <c r="D295" s="179"/>
      <c r="E295" s="179"/>
      <c r="F295" s="179"/>
      <c r="G295" s="179"/>
      <c r="H295" s="179"/>
      <c r="I295" s="179"/>
    </row>
    <row r="296" spans="2:9" ht="14.25" customHeight="1" x14ac:dyDescent="0.3">
      <c r="B296" s="99"/>
      <c r="C296" s="179"/>
      <c r="D296" s="179"/>
      <c r="E296" s="179"/>
      <c r="F296" s="179"/>
      <c r="G296" s="179"/>
      <c r="H296" s="179"/>
      <c r="I296" s="179"/>
    </row>
    <row r="297" spans="2:9" ht="14.25" customHeight="1" x14ac:dyDescent="0.3">
      <c r="B297" s="99"/>
      <c r="C297" s="179"/>
      <c r="D297" s="179"/>
      <c r="E297" s="179"/>
      <c r="F297" s="179"/>
      <c r="G297" s="179"/>
      <c r="H297" s="179"/>
      <c r="I297" s="179"/>
    </row>
    <row r="298" spans="2:9" ht="14.25" customHeight="1" x14ac:dyDescent="0.3">
      <c r="B298" s="99"/>
      <c r="C298" s="179"/>
      <c r="D298" s="179"/>
      <c r="E298" s="179"/>
      <c r="F298" s="179"/>
      <c r="G298" s="179"/>
      <c r="H298" s="179"/>
      <c r="I298" s="179"/>
    </row>
    <row r="299" spans="2:9" ht="14.25" customHeight="1" x14ac:dyDescent="0.3">
      <c r="B299" s="99"/>
      <c r="C299" s="179"/>
      <c r="D299" s="179"/>
      <c r="E299" s="179"/>
      <c r="F299" s="179"/>
      <c r="G299" s="179"/>
      <c r="H299" s="179"/>
      <c r="I299" s="179"/>
    </row>
    <row r="300" spans="2:9" ht="14.25" customHeight="1" x14ac:dyDescent="0.3">
      <c r="B300" s="99"/>
      <c r="C300" s="179"/>
      <c r="D300" s="179"/>
      <c r="E300" s="179"/>
      <c r="F300" s="179"/>
      <c r="G300" s="179"/>
      <c r="H300" s="179"/>
      <c r="I300" s="179"/>
    </row>
    <row r="301" spans="2:9" ht="14.25" customHeight="1" x14ac:dyDescent="0.3">
      <c r="B301" s="99"/>
      <c r="C301" s="179"/>
      <c r="D301" s="179"/>
      <c r="E301" s="179"/>
      <c r="F301" s="179"/>
      <c r="G301" s="179"/>
      <c r="H301" s="179"/>
      <c r="I301" s="179"/>
    </row>
    <row r="302" spans="2:9" ht="14.25" customHeight="1" x14ac:dyDescent="0.3">
      <c r="B302" s="99"/>
      <c r="C302" s="179"/>
      <c r="D302" s="179"/>
      <c r="E302" s="179"/>
      <c r="F302" s="179"/>
      <c r="G302" s="179"/>
      <c r="H302" s="179"/>
      <c r="I302" s="179"/>
    </row>
    <row r="303" spans="2:9" ht="14.25" customHeight="1" x14ac:dyDescent="0.3">
      <c r="B303" s="99"/>
      <c r="C303" s="179"/>
      <c r="D303" s="179"/>
      <c r="E303" s="179"/>
      <c r="F303" s="179"/>
      <c r="G303" s="179"/>
      <c r="H303" s="179"/>
      <c r="I303" s="179"/>
    </row>
    <row r="304" spans="2:9" ht="14.25" customHeight="1" x14ac:dyDescent="0.3">
      <c r="B304" s="99"/>
      <c r="C304" s="179"/>
      <c r="D304" s="179"/>
      <c r="E304" s="179"/>
      <c r="F304" s="179"/>
      <c r="G304" s="179"/>
      <c r="H304" s="179"/>
      <c r="I304" s="179"/>
    </row>
    <row r="305" spans="2:9" ht="14.25" customHeight="1" x14ac:dyDescent="0.3">
      <c r="B305" s="99"/>
      <c r="C305" s="179"/>
      <c r="D305" s="179"/>
      <c r="E305" s="179"/>
      <c r="F305" s="179"/>
      <c r="G305" s="179"/>
      <c r="H305" s="179"/>
      <c r="I305" s="179"/>
    </row>
    <row r="306" spans="2:9" ht="14.25" customHeight="1" x14ac:dyDescent="0.3">
      <c r="B306" s="99"/>
      <c r="C306" s="179"/>
      <c r="D306" s="179"/>
      <c r="E306" s="179"/>
      <c r="F306" s="179"/>
      <c r="G306" s="179"/>
      <c r="H306" s="179"/>
      <c r="I306" s="179"/>
    </row>
    <row r="307" spans="2:9" ht="14.25" customHeight="1" x14ac:dyDescent="0.3">
      <c r="B307" s="99"/>
      <c r="C307" s="179"/>
      <c r="D307" s="179"/>
      <c r="E307" s="179"/>
      <c r="F307" s="179"/>
      <c r="G307" s="179"/>
      <c r="H307" s="179"/>
      <c r="I307" s="179"/>
    </row>
    <row r="308" spans="2:9" ht="14.25" customHeight="1" x14ac:dyDescent="0.3">
      <c r="B308" s="99"/>
      <c r="C308" s="179"/>
      <c r="D308" s="179"/>
      <c r="E308" s="179"/>
      <c r="F308" s="179"/>
      <c r="G308" s="179"/>
      <c r="H308" s="179"/>
      <c r="I308" s="179"/>
    </row>
    <row r="309" spans="2:9" ht="14.25" customHeight="1" x14ac:dyDescent="0.3">
      <c r="B309" s="99"/>
      <c r="C309" s="179"/>
      <c r="D309" s="179"/>
      <c r="E309" s="179"/>
      <c r="F309" s="179"/>
      <c r="G309" s="179"/>
      <c r="H309" s="179"/>
      <c r="I309" s="179"/>
    </row>
    <row r="310" spans="2:9" ht="14.25" customHeight="1" x14ac:dyDescent="0.3">
      <c r="B310" s="99"/>
      <c r="C310" s="179"/>
      <c r="D310" s="179"/>
      <c r="E310" s="179"/>
      <c r="F310" s="179"/>
      <c r="G310" s="179"/>
      <c r="H310" s="179"/>
      <c r="I310" s="179"/>
    </row>
    <row r="311" spans="2:9" ht="14.25" customHeight="1" x14ac:dyDescent="0.3">
      <c r="B311" s="99"/>
      <c r="C311" s="179"/>
      <c r="D311" s="179"/>
      <c r="E311" s="179"/>
      <c r="F311" s="179"/>
      <c r="G311" s="179"/>
      <c r="H311" s="179"/>
      <c r="I311" s="179"/>
    </row>
    <row r="312" spans="2:9" ht="14.25" customHeight="1" x14ac:dyDescent="0.3">
      <c r="B312" s="99"/>
      <c r="C312" s="179"/>
      <c r="D312" s="179"/>
      <c r="E312" s="179"/>
      <c r="F312" s="179"/>
      <c r="G312" s="179"/>
      <c r="H312" s="179"/>
      <c r="I312" s="179"/>
    </row>
    <row r="313" spans="2:9" ht="14.25" customHeight="1" x14ac:dyDescent="0.3">
      <c r="B313" s="99"/>
      <c r="C313" s="179"/>
      <c r="D313" s="179"/>
      <c r="E313" s="179"/>
      <c r="F313" s="179"/>
      <c r="G313" s="179"/>
      <c r="H313" s="179"/>
      <c r="I313" s="179"/>
    </row>
    <row r="314" spans="2:9" ht="14.25" customHeight="1" x14ac:dyDescent="0.3">
      <c r="B314" s="99"/>
      <c r="C314" s="179"/>
      <c r="D314" s="179"/>
      <c r="E314" s="179"/>
      <c r="F314" s="179"/>
      <c r="G314" s="179"/>
      <c r="H314" s="179"/>
      <c r="I314" s="179"/>
    </row>
    <row r="315" spans="2:9" ht="14.25" customHeight="1" x14ac:dyDescent="0.3">
      <c r="B315" s="99"/>
      <c r="C315" s="179"/>
      <c r="D315" s="179"/>
      <c r="E315" s="179"/>
      <c r="F315" s="179"/>
      <c r="G315" s="179"/>
      <c r="H315" s="179"/>
      <c r="I315" s="179"/>
    </row>
    <row r="316" spans="2:9" ht="14.25" customHeight="1" x14ac:dyDescent="0.3">
      <c r="B316" s="99"/>
      <c r="C316" s="179"/>
      <c r="D316" s="179"/>
      <c r="E316" s="179"/>
      <c r="F316" s="179"/>
      <c r="G316" s="179"/>
      <c r="H316" s="179"/>
      <c r="I316" s="179"/>
    </row>
    <row r="317" spans="2:9" ht="14.25" customHeight="1" x14ac:dyDescent="0.3">
      <c r="B317" s="99"/>
      <c r="C317" s="179"/>
      <c r="D317" s="179"/>
      <c r="E317" s="179"/>
      <c r="F317" s="179"/>
      <c r="G317" s="179"/>
      <c r="H317" s="179"/>
      <c r="I317" s="179"/>
    </row>
    <row r="318" spans="2:9" ht="14.25" customHeight="1" x14ac:dyDescent="0.3">
      <c r="B318" s="99"/>
      <c r="C318" s="179"/>
      <c r="D318" s="179"/>
      <c r="E318" s="179"/>
      <c r="F318" s="179"/>
      <c r="G318" s="179"/>
      <c r="H318" s="179"/>
      <c r="I318" s="179"/>
    </row>
    <row r="319" spans="2:9" ht="14.25" customHeight="1" x14ac:dyDescent="0.3">
      <c r="B319" s="99"/>
      <c r="C319" s="179"/>
      <c r="D319" s="179"/>
      <c r="E319" s="179"/>
      <c r="F319" s="179"/>
      <c r="G319" s="179"/>
      <c r="H319" s="179"/>
      <c r="I319" s="179"/>
    </row>
    <row r="320" spans="2:9" ht="14.25" customHeight="1" x14ac:dyDescent="0.3">
      <c r="B320" s="99"/>
      <c r="C320" s="179"/>
      <c r="D320" s="179"/>
      <c r="E320" s="179"/>
      <c r="F320" s="179"/>
      <c r="G320" s="179"/>
      <c r="H320" s="179"/>
      <c r="I320" s="179"/>
    </row>
    <row r="321" spans="2:9" ht="14.25" customHeight="1" x14ac:dyDescent="0.3">
      <c r="B321" s="99"/>
      <c r="C321" s="179"/>
      <c r="D321" s="179"/>
      <c r="E321" s="179"/>
      <c r="F321" s="179"/>
      <c r="G321" s="179"/>
      <c r="H321" s="179"/>
      <c r="I321" s="179"/>
    </row>
    <row r="322" spans="2:9" ht="14.25" customHeight="1" x14ac:dyDescent="0.3">
      <c r="B322" s="99"/>
      <c r="C322" s="179"/>
      <c r="D322" s="179"/>
      <c r="E322" s="179"/>
      <c r="F322" s="179"/>
      <c r="G322" s="179"/>
      <c r="H322" s="179"/>
      <c r="I322" s="179"/>
    </row>
    <row r="323" spans="2:9" ht="14.25" customHeight="1" x14ac:dyDescent="0.3">
      <c r="B323" s="99"/>
      <c r="C323" s="179"/>
      <c r="D323" s="179"/>
      <c r="E323" s="179"/>
      <c r="F323" s="179"/>
      <c r="G323" s="179"/>
      <c r="H323" s="179"/>
      <c r="I323" s="179"/>
    </row>
    <row r="324" spans="2:9" ht="14.25" customHeight="1" x14ac:dyDescent="0.3">
      <c r="B324" s="99"/>
      <c r="C324" s="179"/>
      <c r="D324" s="179"/>
      <c r="E324" s="179"/>
      <c r="F324" s="179"/>
      <c r="G324" s="179"/>
      <c r="H324" s="179"/>
      <c r="I324" s="179"/>
    </row>
    <row r="325" spans="2:9" ht="14.25" customHeight="1" x14ac:dyDescent="0.3">
      <c r="B325" s="99"/>
      <c r="C325" s="179"/>
      <c r="D325" s="179"/>
      <c r="E325" s="179"/>
      <c r="F325" s="179"/>
      <c r="G325" s="179"/>
      <c r="H325" s="179"/>
      <c r="I325" s="179"/>
    </row>
    <row r="326" spans="2:9" ht="14.25" customHeight="1" x14ac:dyDescent="0.3">
      <c r="B326" s="99"/>
      <c r="C326" s="228"/>
      <c r="D326" s="133"/>
      <c r="E326" s="133"/>
      <c r="F326" s="149"/>
      <c r="G326" s="133"/>
      <c r="H326" s="133"/>
      <c r="I326" s="133"/>
    </row>
    <row r="327" spans="2:9" ht="14.25" customHeight="1" x14ac:dyDescent="0.3">
      <c r="B327" s="99"/>
      <c r="C327" s="229" t="s">
        <v>8</v>
      </c>
      <c r="D327" s="230"/>
      <c r="E327" s="231"/>
      <c r="F327" s="231"/>
      <c r="G327" s="231"/>
      <c r="H327" s="231"/>
      <c r="I327" s="231"/>
    </row>
    <row r="328" spans="2:9" ht="14.25" customHeight="1" x14ac:dyDescent="0.3">
      <c r="B328" s="99"/>
      <c r="C328" s="232" t="s">
        <v>9</v>
      </c>
      <c r="D328" s="233"/>
      <c r="E328" s="234"/>
      <c r="F328" s="235"/>
      <c r="G328" s="236"/>
      <c r="H328" s="236"/>
      <c r="I328" s="236"/>
    </row>
    <row r="329" spans="2:9" ht="14.25" customHeight="1" x14ac:dyDescent="0.3">
      <c r="B329" s="99"/>
      <c r="C329" s="237"/>
      <c r="D329" s="238"/>
      <c r="E329" s="238"/>
      <c r="F329" s="238"/>
      <c r="G329" s="238"/>
      <c r="H329" s="238"/>
      <c r="I329" s="238"/>
    </row>
    <row r="330" spans="2:9" ht="14.25" customHeight="1" x14ac:dyDescent="0.3">
      <c r="B330" s="99"/>
      <c r="C330" s="237"/>
      <c r="D330" s="238"/>
      <c r="E330" s="238"/>
      <c r="F330" s="238"/>
      <c r="G330" s="238"/>
      <c r="H330" s="238"/>
      <c r="I330" s="238"/>
    </row>
    <row r="331" spans="2:9" ht="14.25" customHeight="1" x14ac:dyDescent="0.3">
      <c r="B331" s="99"/>
      <c r="C331" s="237"/>
      <c r="D331" s="238"/>
      <c r="E331" s="238"/>
      <c r="F331" s="238"/>
      <c r="G331" s="238"/>
      <c r="H331" s="238"/>
      <c r="I331" s="238"/>
    </row>
    <row r="332" spans="2:9" ht="14.25" customHeight="1" x14ac:dyDescent="0.3">
      <c r="B332" s="99"/>
      <c r="C332" s="237"/>
      <c r="D332" s="238"/>
      <c r="E332" s="238"/>
      <c r="F332" s="238"/>
      <c r="G332" s="238"/>
      <c r="H332" s="238"/>
      <c r="I332" s="238"/>
    </row>
    <row r="333" spans="2:9" ht="14.25" customHeight="1" x14ac:dyDescent="0.3">
      <c r="B333" s="99"/>
      <c r="C333" s="237"/>
      <c r="D333" s="238"/>
      <c r="E333" s="238"/>
      <c r="F333" s="238"/>
      <c r="G333" s="238"/>
      <c r="H333" s="238"/>
      <c r="I333" s="238"/>
    </row>
    <row r="334" spans="2:9" ht="14.25" customHeight="1" x14ac:dyDescent="0.3">
      <c r="B334" s="99"/>
      <c r="C334" s="237"/>
      <c r="D334" s="238"/>
      <c r="E334" s="238"/>
      <c r="F334" s="238"/>
      <c r="G334" s="238"/>
      <c r="H334" s="238"/>
      <c r="I334" s="238"/>
    </row>
    <row r="335" spans="2:9" ht="14.25" customHeight="1" x14ac:dyDescent="0.3">
      <c r="B335" s="99"/>
      <c r="C335" s="237"/>
      <c r="D335" s="238"/>
      <c r="E335" s="238"/>
      <c r="F335" s="238"/>
      <c r="G335" s="238"/>
      <c r="H335" s="238"/>
      <c r="I335" s="238"/>
    </row>
    <row r="336" spans="2:9" ht="14.25" customHeight="1" x14ac:dyDescent="0.3">
      <c r="B336" s="99"/>
      <c r="C336" s="237"/>
      <c r="D336" s="238"/>
      <c r="E336" s="238"/>
      <c r="F336" s="238"/>
      <c r="G336" s="238"/>
      <c r="H336" s="238"/>
      <c r="I336" s="238"/>
    </row>
    <row r="337" spans="2:9" ht="14.25" customHeight="1" x14ac:dyDescent="0.3">
      <c r="B337" s="99"/>
      <c r="C337" s="237"/>
      <c r="D337" s="238"/>
      <c r="E337" s="238"/>
      <c r="F337" s="238"/>
      <c r="G337" s="238"/>
      <c r="H337" s="238"/>
      <c r="I337" s="238"/>
    </row>
    <row r="338" spans="2:9" ht="14.25" customHeight="1" x14ac:dyDescent="0.3">
      <c r="B338" s="99"/>
      <c r="C338" s="237"/>
      <c r="D338" s="238"/>
      <c r="E338" s="238"/>
      <c r="F338" s="238"/>
      <c r="G338" s="238"/>
      <c r="H338" s="238"/>
      <c r="I338" s="238"/>
    </row>
    <row r="339" spans="2:9" ht="14.25" customHeight="1" x14ac:dyDescent="0.3">
      <c r="B339" s="99"/>
      <c r="C339" s="237"/>
      <c r="D339" s="238"/>
      <c r="E339" s="238"/>
      <c r="F339" s="238"/>
      <c r="G339" s="238"/>
      <c r="H339" s="238"/>
      <c r="I339" s="238"/>
    </row>
    <row r="340" spans="2:9" ht="14.25" customHeight="1" x14ac:dyDescent="0.3">
      <c r="B340" s="99"/>
      <c r="C340" s="237"/>
      <c r="D340" s="238"/>
      <c r="E340" s="238"/>
      <c r="F340" s="238"/>
      <c r="G340" s="238"/>
      <c r="H340" s="238"/>
      <c r="I340" s="238"/>
    </row>
    <row r="341" spans="2:9" ht="14.25" customHeight="1" x14ac:dyDescent="0.3">
      <c r="B341" s="99"/>
      <c r="C341" s="237"/>
      <c r="D341" s="238"/>
      <c r="E341" s="238"/>
      <c r="F341" s="238"/>
      <c r="G341" s="238"/>
      <c r="H341" s="238"/>
      <c r="I341" s="238"/>
    </row>
    <row r="342" spans="2:9" ht="14.25" customHeight="1" x14ac:dyDescent="0.3">
      <c r="B342" s="99"/>
      <c r="C342" s="237"/>
      <c r="D342" s="238"/>
      <c r="E342" s="238"/>
      <c r="F342" s="238"/>
      <c r="G342" s="238"/>
      <c r="H342" s="238"/>
      <c r="I342" s="238"/>
    </row>
    <row r="343" spans="2:9" ht="14.25" customHeight="1" x14ac:dyDescent="0.3">
      <c r="B343" s="99"/>
      <c r="C343" s="237"/>
      <c r="D343" s="238"/>
      <c r="E343" s="238"/>
      <c r="F343" s="238"/>
      <c r="G343" s="238"/>
      <c r="H343" s="238"/>
      <c r="I343" s="238"/>
    </row>
    <row r="344" spans="2:9" ht="14.25" customHeight="1" x14ac:dyDescent="0.3">
      <c r="B344" s="99"/>
      <c r="C344" s="237"/>
      <c r="D344" s="238"/>
      <c r="E344" s="238"/>
      <c r="F344" s="238"/>
      <c r="G344" s="238"/>
      <c r="H344" s="238"/>
      <c r="I344" s="238"/>
    </row>
    <row r="345" spans="2:9" ht="14.25" customHeight="1" x14ac:dyDescent="0.3">
      <c r="B345" s="99"/>
      <c r="C345" s="237"/>
      <c r="D345" s="238"/>
      <c r="E345" s="238"/>
      <c r="F345" s="238"/>
      <c r="G345" s="238"/>
      <c r="H345" s="238"/>
      <c r="I345" s="238"/>
    </row>
    <row r="346" spans="2:9" ht="14.25" customHeight="1" x14ac:dyDescent="0.3">
      <c r="B346" s="99"/>
      <c r="C346" s="237"/>
      <c r="D346" s="238"/>
      <c r="E346" s="238"/>
      <c r="F346" s="238"/>
      <c r="G346" s="238"/>
      <c r="H346" s="238"/>
      <c r="I346" s="238"/>
    </row>
    <row r="347" spans="2:9" ht="14.25" customHeight="1" x14ac:dyDescent="0.3">
      <c r="B347" s="99"/>
      <c r="C347" s="237"/>
      <c r="D347" s="238"/>
      <c r="E347" s="238"/>
      <c r="F347" s="238"/>
      <c r="G347" s="238"/>
      <c r="H347" s="238"/>
      <c r="I347" s="238"/>
    </row>
    <row r="348" spans="2:9" ht="14.25" customHeight="1" x14ac:dyDescent="0.3">
      <c r="B348" s="99"/>
      <c r="C348" s="237"/>
      <c r="D348" s="238"/>
      <c r="E348" s="238"/>
      <c r="F348" s="238"/>
      <c r="G348" s="238"/>
      <c r="H348" s="238"/>
      <c r="I348" s="238"/>
    </row>
    <row r="349" spans="2:9" ht="14.25" customHeight="1" x14ac:dyDescent="0.3">
      <c r="B349" s="99"/>
      <c r="C349" s="237"/>
      <c r="D349" s="238"/>
      <c r="E349" s="238"/>
      <c r="F349" s="238"/>
      <c r="G349" s="238"/>
      <c r="H349" s="238"/>
      <c r="I349" s="238"/>
    </row>
    <row r="350" spans="2:9" ht="14.25" customHeight="1" x14ac:dyDescent="0.3">
      <c r="B350" s="99"/>
      <c r="C350" s="239"/>
      <c r="D350" s="240"/>
      <c r="E350" s="240"/>
      <c r="F350" s="240"/>
      <c r="G350" s="240"/>
      <c r="H350" s="240"/>
      <c r="I350" s="240"/>
    </row>
    <row r="351" spans="2:9" ht="14.25" customHeight="1" thickBot="1" x14ac:dyDescent="0.35">
      <c r="C351" s="144"/>
      <c r="D351" s="145"/>
      <c r="E351" s="145"/>
      <c r="F351" s="146"/>
      <c r="G351" s="145"/>
      <c r="H351" s="145"/>
      <c r="I351" s="145"/>
    </row>
    <row r="352" spans="2:9" ht="14.25" customHeight="1" x14ac:dyDescent="0.3">
      <c r="C352" s="148"/>
      <c r="D352" s="133"/>
      <c r="E352" s="133"/>
      <c r="F352" s="149"/>
      <c r="G352" s="133"/>
      <c r="H352" s="133"/>
      <c r="I352" s="133"/>
    </row>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0" hidden="1" customHeight="1" x14ac:dyDescent="0.3"/>
  </sheetData>
  <sheetProtection algorithmName="SHA-512" hashValue="Oj3JUI0uuN2Nwr6q2R83qlWW7tdluoLDzSNEFHbp9AAl7mkhryIhPjHyKZMOeiCiWXEW/MNKEd2lwniTVUBZMA==" saltValue="WOwFCWhKMKGr1ZNG66z2OQ==" spinCount="100000" sheet="1" objects="1" scenarios="1"/>
  <mergeCells count="5">
    <mergeCell ref="D46:E46"/>
    <mergeCell ref="E12:I12"/>
    <mergeCell ref="E13:I13"/>
    <mergeCell ref="E14:I14"/>
    <mergeCell ref="E15:I15"/>
  </mergeCells>
  <conditionalFormatting sqref="D57">
    <cfRule type="expression" dxfId="38" priority="175">
      <formula>D57&gt;D58</formula>
    </cfRule>
  </conditionalFormatting>
  <conditionalFormatting sqref="H50">
    <cfRule type="expression" dxfId="36" priority="66">
      <formula>AND(H50&gt;H49,J50=1)</formula>
    </cfRule>
  </conditionalFormatting>
  <conditionalFormatting sqref="H49">
    <cfRule type="expression" dxfId="35" priority="65">
      <formula>AND(H49&gt;H48,J49=1)</formula>
    </cfRule>
  </conditionalFormatting>
  <conditionalFormatting sqref="D35">
    <cfRule type="expression" dxfId="34" priority="18">
      <formula>D35&gt;D36</formula>
    </cfRule>
  </conditionalFormatting>
  <conditionalFormatting sqref="H48">
    <cfRule type="expression" dxfId="33" priority="176">
      <formula>AND(H48&gt;#REF!,J48=1)</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80"/>
  <sheetViews>
    <sheetView showGridLines="0" topLeftCell="A7" zoomScaleNormal="100" workbookViewId="0">
      <selection activeCell="F12" sqref="F12"/>
    </sheetView>
  </sheetViews>
  <sheetFormatPr defaultColWidth="0" defaultRowHeight="14.4" zeroHeight="1" x14ac:dyDescent="0.3"/>
  <cols>
    <col min="1" max="1" width="3.6640625" style="50" customWidth="1"/>
    <col min="2" max="27" width="21.6640625" style="50" customWidth="1"/>
    <col min="28" max="28" width="3.6640625" style="50" customWidth="1"/>
    <col min="29" max="31" width="21.6640625" style="50" hidden="1" customWidth="1"/>
    <col min="32" max="16384" width="9.109375" style="50" hidden="1"/>
  </cols>
  <sheetData>
    <row r="1" spans="2:28" ht="21" customHeight="1" x14ac:dyDescent="0.3">
      <c r="AB1" s="63"/>
    </row>
    <row r="2" spans="2:28" s="63" customFormat="1" ht="21" customHeight="1" x14ac:dyDescent="0.25">
      <c r="B2" s="97" t="s">
        <v>76</v>
      </c>
      <c r="C2" s="97"/>
      <c r="D2" s="97"/>
      <c r="E2" s="97"/>
    </row>
    <row r="3" spans="2:28" s="63" customFormat="1" ht="21" customHeight="1" x14ac:dyDescent="0.25">
      <c r="B3" s="97"/>
      <c r="C3" s="97"/>
      <c r="D3" s="97"/>
      <c r="E3" s="97"/>
    </row>
    <row r="4" spans="2:28" s="63" customFormat="1" ht="21" customHeight="1" x14ac:dyDescent="0.25">
      <c r="B4" s="97"/>
      <c r="C4" s="97"/>
      <c r="D4" s="97"/>
      <c r="E4" s="97"/>
    </row>
    <row r="5" spans="2:28" s="63" customFormat="1" ht="21" customHeight="1" x14ac:dyDescent="0.25">
      <c r="B5" s="86"/>
    </row>
    <row r="6" spans="2:28" s="63" customFormat="1" ht="27.9" customHeight="1" x14ac:dyDescent="0.25">
      <c r="B6" s="85" t="s">
        <v>75</v>
      </c>
    </row>
    <row r="7" spans="2:28" s="63" customFormat="1" ht="27.9" customHeight="1" x14ac:dyDescent="0.25">
      <c r="B7" s="84" t="s">
        <v>74</v>
      </c>
      <c r="C7" s="83" t="e">
        <f>+#REF!</f>
        <v>#REF!</v>
      </c>
      <c r="D7" s="82" t="e">
        <f>+#REF!</f>
        <v>#REF!</v>
      </c>
      <c r="E7" s="81">
        <f>IFERROR((0.5*($C$7/$G$38)^$F$38+0.5*(2-$D$7/$H$38)^$F$38)^(1/$F$38),0)</f>
        <v>0</v>
      </c>
      <c r="F7" s="80" t="e">
        <f>+D7/G40*100</f>
        <v>#REF!</v>
      </c>
    </row>
    <row r="8" spans="2:28" s="63" customFormat="1" ht="27.9" customHeight="1" x14ac:dyDescent="0.25"/>
    <row r="9" spans="2:28" s="77" customFormat="1" ht="27.9" customHeight="1" x14ac:dyDescent="0.3">
      <c r="B9" s="79" t="s">
        <v>73</v>
      </c>
      <c r="C9" s="98" t="s">
        <v>72</v>
      </c>
      <c r="D9" s="98"/>
      <c r="E9" s="98"/>
      <c r="F9" s="98"/>
      <c r="G9" s="98"/>
      <c r="H9" s="98"/>
      <c r="I9" s="98"/>
      <c r="J9" s="98"/>
      <c r="K9" s="78"/>
      <c r="L9" s="78"/>
    </row>
    <row r="10" spans="2:28" s="77" customFormat="1" ht="27.9" customHeight="1" x14ac:dyDescent="0.3">
      <c r="C10" s="98"/>
      <c r="D10" s="98"/>
      <c r="E10" s="98"/>
      <c r="F10" s="98"/>
      <c r="G10" s="98"/>
      <c r="H10" s="98"/>
      <c r="I10" s="98"/>
      <c r="J10" s="98"/>
    </row>
    <row r="11" spans="2:28" s="63" customFormat="1" ht="27.9" customHeight="1" x14ac:dyDescent="0.25">
      <c r="B11" s="61" t="s">
        <v>71</v>
      </c>
      <c r="C11" s="71" t="s">
        <v>70</v>
      </c>
      <c r="D11" s="71" t="s">
        <v>69</v>
      </c>
      <c r="E11" s="71" t="s">
        <v>52</v>
      </c>
      <c r="F11" s="62"/>
      <c r="G11" s="62"/>
      <c r="H11" s="62"/>
      <c r="I11" s="62"/>
      <c r="J11" s="62"/>
      <c r="K11" s="62"/>
      <c r="L11" s="62"/>
      <c r="M11" s="62"/>
      <c r="N11" s="62"/>
      <c r="O11" s="62"/>
      <c r="P11" s="62"/>
      <c r="Q11" s="62"/>
      <c r="R11" s="62"/>
      <c r="S11" s="62"/>
      <c r="T11" s="62"/>
      <c r="U11" s="62"/>
      <c r="V11" s="62"/>
      <c r="W11" s="62"/>
      <c r="X11" s="62"/>
      <c r="Y11" s="62"/>
      <c r="Z11" s="62"/>
      <c r="AA11" s="62"/>
    </row>
    <row r="12" spans="2:28" s="63" customFormat="1" ht="27.9" customHeight="1" x14ac:dyDescent="0.25">
      <c r="B12" s="76" t="s">
        <v>68</v>
      </c>
      <c r="C12" s="75">
        <v>140000</v>
      </c>
      <c r="D12" s="74">
        <v>190</v>
      </c>
      <c r="E12" s="73">
        <v>1</v>
      </c>
      <c r="F12" s="62"/>
      <c r="G12" s="62"/>
      <c r="H12" s="62"/>
      <c r="I12" s="62"/>
      <c r="J12" s="62"/>
      <c r="K12" s="62"/>
      <c r="L12" s="62"/>
      <c r="M12" s="62"/>
      <c r="N12" s="62"/>
      <c r="O12" s="62"/>
      <c r="P12" s="62"/>
      <c r="Q12" s="62"/>
      <c r="R12" s="62"/>
      <c r="S12" s="62"/>
      <c r="T12" s="62"/>
      <c r="U12" s="62"/>
      <c r="V12" s="62"/>
      <c r="W12" s="62"/>
      <c r="X12" s="62"/>
      <c r="Y12" s="62"/>
      <c r="Z12" s="62"/>
      <c r="AA12" s="62"/>
    </row>
    <row r="13" spans="2:28" s="63" customFormat="1" ht="27.9" customHeight="1" x14ac:dyDescent="0.25">
      <c r="B13" s="76" t="s">
        <v>67</v>
      </c>
      <c r="C13" s="75">
        <v>173275.43602975566</v>
      </c>
      <c r="D13" s="74">
        <v>250</v>
      </c>
      <c r="E13" s="73">
        <v>1</v>
      </c>
      <c r="F13" s="62"/>
      <c r="G13" s="62"/>
      <c r="H13" s="62"/>
      <c r="I13" s="62"/>
      <c r="J13" s="62"/>
      <c r="K13" s="62"/>
      <c r="L13" s="62"/>
      <c r="M13" s="62"/>
      <c r="N13" s="62"/>
      <c r="O13" s="62"/>
      <c r="P13" s="62"/>
      <c r="Q13" s="62"/>
      <c r="R13" s="62"/>
      <c r="S13" s="62"/>
      <c r="T13" s="62"/>
      <c r="U13" s="62"/>
      <c r="V13" s="62"/>
      <c r="W13" s="62"/>
      <c r="X13" s="62"/>
      <c r="Y13" s="62"/>
      <c r="Z13" s="62"/>
      <c r="AA13" s="62"/>
    </row>
    <row r="14" spans="2:28" s="63" customFormat="1" ht="27.9" customHeight="1" x14ac:dyDescent="0.25">
      <c r="B14" s="76" t="s">
        <v>66</v>
      </c>
      <c r="C14" s="75">
        <v>0</v>
      </c>
      <c r="D14" s="74">
        <v>111.29942314911192</v>
      </c>
      <c r="E14" s="73">
        <v>1</v>
      </c>
      <c r="F14" s="62"/>
      <c r="G14" s="62"/>
      <c r="H14" s="62"/>
      <c r="I14" s="62"/>
      <c r="J14" s="62"/>
      <c r="K14" s="62"/>
      <c r="L14" s="62"/>
      <c r="M14" s="62"/>
      <c r="N14" s="62"/>
      <c r="O14" s="62"/>
      <c r="P14" s="62"/>
      <c r="Q14" s="62"/>
      <c r="R14" s="62"/>
      <c r="S14" s="62"/>
      <c r="T14" s="62"/>
      <c r="U14" s="62"/>
      <c r="V14" s="62"/>
      <c r="W14" s="62"/>
      <c r="X14" s="62"/>
      <c r="Y14" s="62"/>
      <c r="Z14" s="62"/>
      <c r="AA14" s="62"/>
    </row>
    <row r="15" spans="2:28" s="63" customFormat="1" ht="27.9" customHeight="1" x14ac:dyDescent="0.25">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2:28" s="63" customFormat="1" ht="27.9" customHeight="1" x14ac:dyDescent="0.25">
      <c r="B16" s="72" t="s">
        <v>65</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2:27" s="63" customFormat="1" ht="27.9" customHeight="1" x14ac:dyDescent="0.25">
      <c r="B17" s="62"/>
      <c r="C17" s="71" t="s">
        <v>64</v>
      </c>
      <c r="D17" s="67">
        <v>0</v>
      </c>
      <c r="E17" s="67">
        <v>1.2500000000000001E-2</v>
      </c>
      <c r="F17" s="67">
        <v>2.5000000000000001E-2</v>
      </c>
      <c r="G17" s="67">
        <v>0.05</v>
      </c>
      <c r="H17" s="67">
        <v>0.1</v>
      </c>
      <c r="I17" s="67">
        <v>0.15</v>
      </c>
      <c r="J17" s="67">
        <v>0.2</v>
      </c>
      <c r="K17" s="67">
        <v>0.25</v>
      </c>
      <c r="L17" s="67">
        <v>0.3</v>
      </c>
      <c r="M17" s="67">
        <v>0.35</v>
      </c>
      <c r="N17" s="67">
        <v>0.4</v>
      </c>
      <c r="O17" s="67">
        <v>0.45</v>
      </c>
      <c r="P17" s="67">
        <v>0.5</v>
      </c>
      <c r="Q17" s="67">
        <v>0.55000000000000004</v>
      </c>
      <c r="R17" s="67">
        <v>0.6</v>
      </c>
      <c r="S17" s="67">
        <v>0.65</v>
      </c>
      <c r="T17" s="67">
        <v>0.7</v>
      </c>
      <c r="U17" s="67">
        <v>0.75</v>
      </c>
      <c r="V17" s="67">
        <v>0.8</v>
      </c>
      <c r="W17" s="67">
        <v>0.85</v>
      </c>
      <c r="X17" s="67">
        <v>0.9</v>
      </c>
      <c r="Y17" s="67">
        <v>0.95</v>
      </c>
      <c r="Z17" s="67">
        <v>1</v>
      </c>
      <c r="AA17" s="70">
        <v>0</v>
      </c>
    </row>
    <row r="18" spans="2:27" s="63" customFormat="1" ht="27.9" customHeight="1" x14ac:dyDescent="0.25">
      <c r="B18" s="68" t="s">
        <v>63</v>
      </c>
      <c r="C18" s="67">
        <v>111.29942314911192</v>
      </c>
      <c r="D18" s="67">
        <v>111.29942314911192</v>
      </c>
      <c r="E18" s="67">
        <v>113.03318035974802</v>
      </c>
      <c r="F18" s="67">
        <v>114.76693757038412</v>
      </c>
      <c r="G18" s="67">
        <v>118.23445199165631</v>
      </c>
      <c r="H18" s="67">
        <v>125.16948083420073</v>
      </c>
      <c r="I18" s="67">
        <v>132.10450967674512</v>
      </c>
      <c r="J18" s="67">
        <v>139.03953851928952</v>
      </c>
      <c r="K18" s="67">
        <v>145.97456736183392</v>
      </c>
      <c r="L18" s="67">
        <v>152.90959620437835</v>
      </c>
      <c r="M18" s="67">
        <v>159.84462504692274</v>
      </c>
      <c r="N18" s="67">
        <v>166.77965388946714</v>
      </c>
      <c r="O18" s="67">
        <v>173.71468273201154</v>
      </c>
      <c r="P18" s="67">
        <v>180.64971157455597</v>
      </c>
      <c r="Q18" s="67">
        <v>187.58474041710036</v>
      </c>
      <c r="R18" s="67">
        <v>194.51976925964476</v>
      </c>
      <c r="S18" s="67">
        <v>201.45479810218916</v>
      </c>
      <c r="T18" s="67">
        <v>208.38982694473356</v>
      </c>
      <c r="U18" s="67">
        <v>215.32485578727795</v>
      </c>
      <c r="V18" s="67">
        <v>222.25988462982238</v>
      </c>
      <c r="W18" s="67">
        <v>229.19491347236678</v>
      </c>
      <c r="X18" s="67">
        <v>236.12994231491118</v>
      </c>
      <c r="Y18" s="67">
        <v>243.0649711574556</v>
      </c>
      <c r="Z18" s="67">
        <v>250</v>
      </c>
      <c r="AA18" s="67" t="s">
        <v>52</v>
      </c>
    </row>
    <row r="19" spans="2:27" s="63" customFormat="1" ht="27.9" customHeight="1" x14ac:dyDescent="0.25">
      <c r="B19" s="68" t="s">
        <v>62</v>
      </c>
      <c r="C19" s="67"/>
      <c r="D19" s="67">
        <v>0</v>
      </c>
      <c r="E19" s="67">
        <v>22455.161440439893</v>
      </c>
      <c r="F19" s="67">
        <v>31704.960352955106</v>
      </c>
      <c r="G19" s="67">
        <v>44691.753863156126</v>
      </c>
      <c r="H19" s="67">
        <v>62789.179739266176</v>
      </c>
      <c r="I19" s="67">
        <v>76389.689663558893</v>
      </c>
      <c r="J19" s="67">
        <v>87613.147683779869</v>
      </c>
      <c r="K19" s="67">
        <v>97285.754213167442</v>
      </c>
      <c r="L19" s="67">
        <v>105833.58476490273</v>
      </c>
      <c r="M19" s="67">
        <v>113511.02466789246</v>
      </c>
      <c r="N19" s="67">
        <v>120484.57637274548</v>
      </c>
      <c r="O19" s="67">
        <v>126870.36270100674</v>
      </c>
      <c r="P19" s="67">
        <v>132753.23003848194</v>
      </c>
      <c r="Q19" s="67">
        <v>138197.41895207451</v>
      </c>
      <c r="R19" s="67">
        <v>143252.95281417525</v>
      </c>
      <c r="S19" s="67">
        <v>147959.67606258628</v>
      </c>
      <c r="T19" s="67">
        <v>152349.92076371625</v>
      </c>
      <c r="U19" s="67">
        <v>156450.3318579919</v>
      </c>
      <c r="V19" s="67">
        <v>160283.15471639865</v>
      </c>
      <c r="W19" s="67">
        <v>163867.16693348365</v>
      </c>
      <c r="X19" s="67">
        <v>167218.36764354396</v>
      </c>
      <c r="Y19" s="67">
        <v>170350.49727411033</v>
      </c>
      <c r="Z19" s="67">
        <v>173275.43602975566</v>
      </c>
      <c r="AA19" s="67">
        <v>1</v>
      </c>
    </row>
    <row r="20" spans="2:27" s="63" customFormat="1" ht="27.9" customHeight="1" x14ac:dyDescent="0.25">
      <c r="B20" s="69"/>
      <c r="C20" s="67"/>
      <c r="D20" s="67">
        <v>44.519769259644768</v>
      </c>
      <c r="E20" s="67">
        <v>45.213272143899211</v>
      </c>
      <c r="F20" s="67">
        <v>45.906775028153646</v>
      </c>
      <c r="G20" s="67">
        <v>47.293780796662524</v>
      </c>
      <c r="H20" s="67">
        <v>50.067792333680295</v>
      </c>
      <c r="I20" s="67">
        <v>52.841803870698044</v>
      </c>
      <c r="J20" s="67">
        <v>55.615815407715807</v>
      </c>
      <c r="K20" s="67">
        <v>58.389826944733571</v>
      </c>
      <c r="L20" s="67">
        <v>61.163838481751341</v>
      </c>
      <c r="M20" s="67">
        <v>63.93785001876909</v>
      </c>
      <c r="N20" s="67">
        <v>66.711861555786854</v>
      </c>
      <c r="O20" s="67">
        <v>69.485873092804624</v>
      </c>
      <c r="P20" s="67">
        <v>72.259884629822395</v>
      </c>
      <c r="Q20" s="67">
        <v>75.033896166840137</v>
      </c>
      <c r="R20" s="67">
        <v>77.807907703857907</v>
      </c>
      <c r="S20" s="67">
        <v>80.581919240875663</v>
      </c>
      <c r="T20" s="67">
        <v>83.355930777893434</v>
      </c>
      <c r="U20" s="67">
        <v>86.129942314911176</v>
      </c>
      <c r="V20" s="67">
        <v>88.903953851928947</v>
      </c>
      <c r="W20" s="67">
        <v>91.677965388946717</v>
      </c>
      <c r="X20" s="67">
        <v>94.451976925964473</v>
      </c>
      <c r="Y20" s="67">
        <v>97.225988462982244</v>
      </c>
      <c r="Z20" s="67">
        <v>100</v>
      </c>
      <c r="AA20" s="67">
        <v>0</v>
      </c>
    </row>
    <row r="21" spans="2:27" s="63" customFormat="1" ht="27.9" customHeight="1" x14ac:dyDescent="0.25">
      <c r="B21" s="68" t="s">
        <v>61</v>
      </c>
      <c r="C21" s="67">
        <v>138.16948083420073</v>
      </c>
      <c r="D21" s="67">
        <v>138.16948083420073</v>
      </c>
      <c r="E21" s="67">
        <v>139.56736232377321</v>
      </c>
      <c r="F21" s="67">
        <v>140.96524381334569</v>
      </c>
      <c r="G21" s="67">
        <v>143.76100679249069</v>
      </c>
      <c r="H21" s="67">
        <v>149.35253275078065</v>
      </c>
      <c r="I21" s="67">
        <v>154.94405870907062</v>
      </c>
      <c r="J21" s="67">
        <v>160.53558466736058</v>
      </c>
      <c r="K21" s="67">
        <v>166.12711062565054</v>
      </c>
      <c r="L21" s="67">
        <v>171.71863658394051</v>
      </c>
      <c r="M21" s="67">
        <v>177.31016254223047</v>
      </c>
      <c r="N21" s="67">
        <v>182.90168850052044</v>
      </c>
      <c r="O21" s="67">
        <v>188.4932144588104</v>
      </c>
      <c r="P21" s="67">
        <v>194.08474041710036</v>
      </c>
      <c r="Q21" s="67">
        <v>199.67626637539033</v>
      </c>
      <c r="R21" s="67">
        <v>205.26779233368029</v>
      </c>
      <c r="S21" s="67">
        <v>210.85931829197025</v>
      </c>
      <c r="T21" s="67">
        <v>216.45084425026022</v>
      </c>
      <c r="U21" s="67">
        <v>222.04237020855018</v>
      </c>
      <c r="V21" s="67">
        <v>227.63389616684015</v>
      </c>
      <c r="W21" s="67">
        <v>233.22542212513011</v>
      </c>
      <c r="X21" s="67">
        <v>238.81694808342007</v>
      </c>
      <c r="Y21" s="67">
        <v>244.40847404171004</v>
      </c>
      <c r="Z21" s="67">
        <v>250</v>
      </c>
      <c r="AA21" s="67" t="s">
        <v>52</v>
      </c>
    </row>
    <row r="22" spans="2:27" s="63" customFormat="1" ht="27.9" customHeight="1" x14ac:dyDescent="0.25">
      <c r="B22" s="68" t="s">
        <v>60</v>
      </c>
      <c r="C22" s="67"/>
      <c r="D22" s="67">
        <v>0</v>
      </c>
      <c r="E22" s="67">
        <v>19131.615945105714</v>
      </c>
      <c r="F22" s="67">
        <v>27016.949928330563</v>
      </c>
      <c r="G22" s="67">
        <v>38096.504711210182</v>
      </c>
      <c r="H22" s="67">
        <v>53560.595215402493</v>
      </c>
      <c r="I22" s="67">
        <v>65208.749917866029</v>
      </c>
      <c r="J22" s="67">
        <v>74844.337055511845</v>
      </c>
      <c r="K22" s="67">
        <v>83169.817422626249</v>
      </c>
      <c r="L22" s="67">
        <v>90547.293103397547</v>
      </c>
      <c r="M22" s="67">
        <v>97192.880726922784</v>
      </c>
      <c r="N22" s="67">
        <v>103248.00170971241</v>
      </c>
      <c r="O22" s="67">
        <v>108811.2754612562</v>
      </c>
      <c r="P22" s="67">
        <v>113954.76074025007</v>
      </c>
      <c r="Q22" s="67">
        <v>118733.02548421636</v>
      </c>
      <c r="R22" s="67">
        <v>123188.57578245299</v>
      </c>
      <c r="S22" s="67">
        <v>127355.28682935949</v>
      </c>
      <c r="T22" s="67">
        <v>131260.66806501237</v>
      </c>
      <c r="U22" s="67">
        <v>134927.41343316398</v>
      </c>
      <c r="V22" s="67">
        <v>138374.49486108424</v>
      </c>
      <c r="W22" s="67">
        <v>141617.95358556113</v>
      </c>
      <c r="X22" s="67">
        <v>144671.48559709254</v>
      </c>
      <c r="Y22" s="67">
        <v>147546.88315712745</v>
      </c>
      <c r="Z22" s="67">
        <v>150254.37341822017</v>
      </c>
      <c r="AA22" s="67">
        <v>0.9</v>
      </c>
    </row>
    <row r="23" spans="2:27" s="63" customFormat="1" ht="27.9" customHeight="1" x14ac:dyDescent="0.25">
      <c r="B23" s="69"/>
      <c r="C23" s="67"/>
      <c r="D23" s="67">
        <v>55.267792333680291</v>
      </c>
      <c r="E23" s="67">
        <v>55.826944929509281</v>
      </c>
      <c r="F23" s="67">
        <v>56.386097525338272</v>
      </c>
      <c r="G23" s="67">
        <v>57.504402716996275</v>
      </c>
      <c r="H23" s="67">
        <v>59.741013100312259</v>
      </c>
      <c r="I23" s="67">
        <v>61.97762348362825</v>
      </c>
      <c r="J23" s="67">
        <v>64.214233866944241</v>
      </c>
      <c r="K23" s="67">
        <v>66.450844250260218</v>
      </c>
      <c r="L23" s="67">
        <v>68.687454633576209</v>
      </c>
      <c r="M23" s="67">
        <v>70.924065016892186</v>
      </c>
      <c r="N23" s="67">
        <v>73.160675400208177</v>
      </c>
      <c r="O23" s="67">
        <v>75.397285783524154</v>
      </c>
      <c r="P23" s="67">
        <v>77.633896166840145</v>
      </c>
      <c r="Q23" s="67">
        <v>79.870506550156122</v>
      </c>
      <c r="R23" s="67">
        <v>82.107116933472113</v>
      </c>
      <c r="S23" s="67">
        <v>84.34372731678809</v>
      </c>
      <c r="T23" s="67">
        <v>86.580337700104081</v>
      </c>
      <c r="U23" s="67">
        <v>88.816948083420073</v>
      </c>
      <c r="V23" s="67">
        <v>91.053558466736064</v>
      </c>
      <c r="W23" s="67">
        <v>93.290168850052041</v>
      </c>
      <c r="X23" s="67">
        <v>95.526779233368032</v>
      </c>
      <c r="Y23" s="67">
        <v>97.763389616684009</v>
      </c>
      <c r="Z23" s="67">
        <v>100</v>
      </c>
      <c r="AA23" s="67">
        <v>0</v>
      </c>
    </row>
    <row r="24" spans="2:27" s="63" customFormat="1" ht="27.9" customHeight="1" x14ac:dyDescent="0.25">
      <c r="B24" s="68" t="s">
        <v>59</v>
      </c>
      <c r="C24" s="67">
        <v>165.03953851928952</v>
      </c>
      <c r="D24" s="67">
        <v>165.03953851928952</v>
      </c>
      <c r="E24" s="67">
        <v>166.10154428779839</v>
      </c>
      <c r="F24" s="67">
        <v>167.16355005630729</v>
      </c>
      <c r="G24" s="67">
        <v>169.28756159332505</v>
      </c>
      <c r="H24" s="67">
        <v>173.53558466736058</v>
      </c>
      <c r="I24" s="67">
        <v>177.78360774139608</v>
      </c>
      <c r="J24" s="67">
        <v>182.03163081543161</v>
      </c>
      <c r="K24" s="67">
        <v>186.27965388946714</v>
      </c>
      <c r="L24" s="67">
        <v>190.52767696350267</v>
      </c>
      <c r="M24" s="67">
        <v>194.77570003753817</v>
      </c>
      <c r="N24" s="67">
        <v>199.0237231115737</v>
      </c>
      <c r="O24" s="67">
        <v>203.27174618560923</v>
      </c>
      <c r="P24" s="67">
        <v>207.51976925964476</v>
      </c>
      <c r="Q24" s="67">
        <v>211.76779233368029</v>
      </c>
      <c r="R24" s="67">
        <v>216.01581540771582</v>
      </c>
      <c r="S24" s="67">
        <v>220.26383848175135</v>
      </c>
      <c r="T24" s="67">
        <v>224.51186155578685</v>
      </c>
      <c r="U24" s="67">
        <v>228.75988462982238</v>
      </c>
      <c r="V24" s="67">
        <v>233.00790770385791</v>
      </c>
      <c r="W24" s="67">
        <v>237.25593077789341</v>
      </c>
      <c r="X24" s="67">
        <v>241.50395385192894</v>
      </c>
      <c r="Y24" s="67">
        <v>245.75197692596447</v>
      </c>
      <c r="Z24" s="67">
        <v>250</v>
      </c>
      <c r="AA24" s="67" t="s">
        <v>52</v>
      </c>
    </row>
    <row r="25" spans="2:27" s="63" customFormat="1" ht="27.9" customHeight="1" x14ac:dyDescent="0.25">
      <c r="B25" s="68" t="s">
        <v>58</v>
      </c>
      <c r="C25" s="67"/>
      <c r="D25" s="67">
        <v>0</v>
      </c>
      <c r="E25" s="67">
        <v>15725.160794911777</v>
      </c>
      <c r="F25" s="67">
        <v>22211.183126465439</v>
      </c>
      <c r="G25" s="67">
        <v>31333.280694137244</v>
      </c>
      <c r="H25" s="67">
        <v>44090.28949016457</v>
      </c>
      <c r="I25" s="67">
        <v>53726.505979886104</v>
      </c>
      <c r="J25" s="67">
        <v>61721.357174792269</v>
      </c>
      <c r="K25" s="67">
        <v>68650.703473461515</v>
      </c>
      <c r="L25" s="67">
        <v>74811.208468486322</v>
      </c>
      <c r="M25" s="67">
        <v>80379.844531081311</v>
      </c>
      <c r="N25" s="67">
        <v>85472.373141136151</v>
      </c>
      <c r="O25" s="67">
        <v>90169.498186059223</v>
      </c>
      <c r="P25" s="67">
        <v>94530.179863814788</v>
      </c>
      <c r="Q25" s="67">
        <v>98599.067319401831</v>
      </c>
      <c r="R25" s="67">
        <v>102410.94627352104</v>
      </c>
      <c r="S25" s="67">
        <v>105993.54898403675</v>
      </c>
      <c r="T25" s="67">
        <v>109369.40890868934</v>
      </c>
      <c r="U25" s="67">
        <v>112557.12972998251</v>
      </c>
      <c r="V25" s="67">
        <v>115572.28028502098</v>
      </c>
      <c r="W25" s="67">
        <v>118428.04210455432</v>
      </c>
      <c r="X25" s="67">
        <v>121135.68843395435</v>
      </c>
      <c r="Y25" s="67">
        <v>123704.945484121</v>
      </c>
      <c r="Z25" s="67">
        <v>126144.26951432215</v>
      </c>
      <c r="AA25" s="67">
        <v>0.8</v>
      </c>
    </row>
    <row r="26" spans="2:27" s="63" customFormat="1" ht="27.9" customHeight="1" x14ac:dyDescent="0.25">
      <c r="B26" s="69"/>
      <c r="C26" s="67"/>
      <c r="D26" s="67">
        <v>66.015815407715806</v>
      </c>
      <c r="E26" s="67">
        <v>66.440617715119359</v>
      </c>
      <c r="F26" s="67">
        <v>66.865420022522912</v>
      </c>
      <c r="G26" s="67">
        <v>67.715024637330018</v>
      </c>
      <c r="H26" s="67">
        <v>69.41423386694423</v>
      </c>
      <c r="I26" s="67">
        <v>71.113443096558441</v>
      </c>
      <c r="J26" s="67">
        <v>72.812652326172639</v>
      </c>
      <c r="K26" s="67">
        <v>74.511861555786851</v>
      </c>
      <c r="L26" s="67">
        <v>76.211070785401063</v>
      </c>
      <c r="M26" s="67">
        <v>77.91028001501526</v>
      </c>
      <c r="N26" s="67">
        <v>79.609489244629486</v>
      </c>
      <c r="O26" s="67">
        <v>81.308698474243684</v>
      </c>
      <c r="P26" s="67">
        <v>83.00790770385791</v>
      </c>
      <c r="Q26" s="67">
        <v>84.707116933472122</v>
      </c>
      <c r="R26" s="67">
        <v>86.406326163086334</v>
      </c>
      <c r="S26" s="67">
        <v>88.105535392700546</v>
      </c>
      <c r="T26" s="67">
        <v>89.804744622314729</v>
      </c>
      <c r="U26" s="67">
        <v>91.503953851928955</v>
      </c>
      <c r="V26" s="67">
        <v>93.203163081543167</v>
      </c>
      <c r="W26" s="67">
        <v>94.902372311157364</v>
      </c>
      <c r="X26" s="67">
        <v>96.601581540771576</v>
      </c>
      <c r="Y26" s="67">
        <v>98.300790770385788</v>
      </c>
      <c r="Z26" s="67">
        <v>100</v>
      </c>
      <c r="AA26" s="67" t="s">
        <v>1</v>
      </c>
    </row>
    <row r="27" spans="2:27" s="63" customFormat="1" ht="27.9" customHeight="1" x14ac:dyDescent="0.25">
      <c r="B27" s="68" t="s">
        <v>57</v>
      </c>
      <c r="C27" s="67">
        <v>191.90959620437835</v>
      </c>
      <c r="D27" s="67">
        <v>191.90959620437835</v>
      </c>
      <c r="E27" s="67">
        <v>192.63572625182363</v>
      </c>
      <c r="F27" s="67">
        <v>193.36185629926888</v>
      </c>
      <c r="G27" s="67">
        <v>194.81411639415944</v>
      </c>
      <c r="H27" s="67">
        <v>197.71863658394051</v>
      </c>
      <c r="I27" s="67">
        <v>200.6231567737216</v>
      </c>
      <c r="J27" s="67">
        <v>203.52767696350267</v>
      </c>
      <c r="K27" s="67">
        <v>206.43219715328377</v>
      </c>
      <c r="L27" s="67">
        <v>209.33671734306483</v>
      </c>
      <c r="M27" s="67">
        <v>212.24123753284593</v>
      </c>
      <c r="N27" s="67">
        <v>215.14575772262702</v>
      </c>
      <c r="O27" s="67">
        <v>218.05027791240809</v>
      </c>
      <c r="P27" s="67">
        <v>220.95479810218916</v>
      </c>
      <c r="Q27" s="67">
        <v>223.85931829197025</v>
      </c>
      <c r="R27" s="67">
        <v>226.76383848175135</v>
      </c>
      <c r="S27" s="67">
        <v>229.66835867153242</v>
      </c>
      <c r="T27" s="67">
        <v>232.57287886131348</v>
      </c>
      <c r="U27" s="67">
        <v>235.47739905109458</v>
      </c>
      <c r="V27" s="67">
        <v>238.38191924087567</v>
      </c>
      <c r="W27" s="67">
        <v>241.28643943065674</v>
      </c>
      <c r="X27" s="67">
        <v>244.19095962043784</v>
      </c>
      <c r="Y27" s="67">
        <v>247.0954798102189</v>
      </c>
      <c r="Z27" s="67">
        <v>250</v>
      </c>
      <c r="AA27" s="67" t="s">
        <v>52</v>
      </c>
    </row>
    <row r="28" spans="2:27" s="63" customFormat="1" ht="27.9" customHeight="1" x14ac:dyDescent="0.25">
      <c r="B28" s="68" t="s">
        <v>56</v>
      </c>
      <c r="C28" s="67"/>
      <c r="D28" s="67">
        <v>0</v>
      </c>
      <c r="E28" s="67">
        <v>12166.352591497496</v>
      </c>
      <c r="F28" s="67">
        <v>17189.174742402265</v>
      </c>
      <c r="G28" s="67">
        <v>24262.013249191088</v>
      </c>
      <c r="H28" s="67">
        <v>34177.915308351054</v>
      </c>
      <c r="I28" s="67">
        <v>41694.769741091957</v>
      </c>
      <c r="J28" s="67">
        <v>47954.322784473778</v>
      </c>
      <c r="K28" s="67">
        <v>53400.558467953211</v>
      </c>
      <c r="L28" s="67">
        <v>58262.00766089376</v>
      </c>
      <c r="M28" s="67">
        <v>62674.897284987725</v>
      </c>
      <c r="N28" s="67">
        <v>66728.279490081666</v>
      </c>
      <c r="O28" s="67">
        <v>70484.204888372653</v>
      </c>
      <c r="P28" s="67">
        <v>73987.987638553255</v>
      </c>
      <c r="Q28" s="67">
        <v>77273.933586147206</v>
      </c>
      <c r="R28" s="67">
        <v>80368.766507685315</v>
      </c>
      <c r="S28" s="67">
        <v>83293.79189996302</v>
      </c>
      <c r="T28" s="67">
        <v>86066.324594459235</v>
      </c>
      <c r="U28" s="67">
        <v>88700.665219265735</v>
      </c>
      <c r="V28" s="67">
        <v>91208.788570502729</v>
      </c>
      <c r="W28" s="67">
        <v>93600.841532937251</v>
      </c>
      <c r="X28" s="67">
        <v>95885.51131357842</v>
      </c>
      <c r="Y28" s="67">
        <v>98070.303074252122</v>
      </c>
      <c r="Z28" s="67">
        <v>100161.75283660894</v>
      </c>
      <c r="AA28" s="67">
        <v>0.7</v>
      </c>
    </row>
    <row r="29" spans="2:27" s="63" customFormat="1" ht="27.9" customHeight="1" x14ac:dyDescent="0.25">
      <c r="B29" s="66"/>
      <c r="C29" s="62"/>
      <c r="D29" s="67">
        <v>76.763838481751336</v>
      </c>
      <c r="E29" s="67">
        <v>77.054290500729451</v>
      </c>
      <c r="F29" s="67">
        <v>77.344742519707552</v>
      </c>
      <c r="G29" s="67">
        <v>77.925646557663768</v>
      </c>
      <c r="H29" s="67">
        <v>79.087454633576201</v>
      </c>
      <c r="I29" s="67">
        <v>80.249262709488647</v>
      </c>
      <c r="J29" s="67">
        <v>81.411070785401066</v>
      </c>
      <c r="K29" s="67">
        <v>82.572878861313498</v>
      </c>
      <c r="L29" s="67">
        <v>83.734686937225931</v>
      </c>
      <c r="M29" s="67">
        <v>84.896495013138377</v>
      </c>
      <c r="N29" s="67">
        <v>86.05830308905081</v>
      </c>
      <c r="O29" s="67">
        <v>87.220111164963228</v>
      </c>
      <c r="P29" s="67">
        <v>88.381919240875661</v>
      </c>
      <c r="Q29" s="67">
        <v>89.543727316788107</v>
      </c>
      <c r="R29" s="67">
        <v>90.70553539270054</v>
      </c>
      <c r="S29" s="67">
        <v>91.867343468612972</v>
      </c>
      <c r="T29" s="67">
        <v>93.029151544525391</v>
      </c>
      <c r="U29" s="67">
        <v>94.190959620437837</v>
      </c>
      <c r="V29" s="67">
        <v>95.35276769635027</v>
      </c>
      <c r="W29" s="67">
        <v>96.514575772262702</v>
      </c>
      <c r="X29" s="67">
        <v>97.676383848175135</v>
      </c>
      <c r="Y29" s="67">
        <v>98.838191924087553</v>
      </c>
      <c r="Z29" s="67">
        <v>100</v>
      </c>
      <c r="AA29" s="67">
        <v>0</v>
      </c>
    </row>
    <row r="30" spans="2:27" s="63" customFormat="1" ht="27.9" customHeight="1" x14ac:dyDescent="0.25">
      <c r="B30" s="68" t="s">
        <v>55</v>
      </c>
      <c r="C30" s="67">
        <v>218.77965388946714</v>
      </c>
      <c r="D30" s="67">
        <v>218.77965388946714</v>
      </c>
      <c r="E30" s="67">
        <v>219.16990821584881</v>
      </c>
      <c r="F30" s="67">
        <v>219.56016254223047</v>
      </c>
      <c r="G30" s="67">
        <v>220.34067119499377</v>
      </c>
      <c r="H30" s="67">
        <v>221.90168850052044</v>
      </c>
      <c r="I30" s="67">
        <v>223.46270580604707</v>
      </c>
      <c r="J30" s="67">
        <v>225.0237231115737</v>
      </c>
      <c r="K30" s="67">
        <v>226.58474041710036</v>
      </c>
      <c r="L30" s="67">
        <v>228.145757722627</v>
      </c>
      <c r="M30" s="67">
        <v>229.70677502815363</v>
      </c>
      <c r="N30" s="67">
        <v>231.26779233368029</v>
      </c>
      <c r="O30" s="67">
        <v>232.82880963920692</v>
      </c>
      <c r="P30" s="67">
        <v>234.38982694473356</v>
      </c>
      <c r="Q30" s="67">
        <v>235.95084425026022</v>
      </c>
      <c r="R30" s="67">
        <v>237.51186155578685</v>
      </c>
      <c r="S30" s="67">
        <v>239.07287886131351</v>
      </c>
      <c r="T30" s="67">
        <v>240.63389616684015</v>
      </c>
      <c r="U30" s="67">
        <v>242.19491347236678</v>
      </c>
      <c r="V30" s="67">
        <v>243.75593077789344</v>
      </c>
      <c r="W30" s="67">
        <v>245.31694808342007</v>
      </c>
      <c r="X30" s="67">
        <v>246.87796538894671</v>
      </c>
      <c r="Y30" s="67">
        <v>248.43898269447337</v>
      </c>
      <c r="Z30" s="67">
        <v>250</v>
      </c>
      <c r="AA30" s="67" t="s">
        <v>52</v>
      </c>
    </row>
    <row r="31" spans="2:27" s="63" customFormat="1" ht="27.75" customHeight="1" x14ac:dyDescent="0.25">
      <c r="B31" s="68" t="s">
        <v>54</v>
      </c>
      <c r="C31" s="67"/>
      <c r="D31" s="67">
        <v>0</v>
      </c>
      <c r="E31" s="67">
        <v>8260.5743586898006</v>
      </c>
      <c r="F31" s="67">
        <v>11675.136006586923</v>
      </c>
      <c r="G31" s="67">
        <v>16491.091375353433</v>
      </c>
      <c r="H31" s="67">
        <v>23265.127601694559</v>
      </c>
      <c r="I31" s="67">
        <v>28424.113050693752</v>
      </c>
      <c r="J31" s="67">
        <v>32740.620274159781</v>
      </c>
      <c r="K31" s="67">
        <v>36514.657358072604</v>
      </c>
      <c r="L31" s="67">
        <v>39900.453140794998</v>
      </c>
      <c r="M31" s="67">
        <v>42989.837084207749</v>
      </c>
      <c r="N31" s="67">
        <v>45842.77475279272</v>
      </c>
      <c r="O31" s="67">
        <v>48501.00900359144</v>
      </c>
      <c r="P31" s="67">
        <v>50994.997053831146</v>
      </c>
      <c r="Q31" s="67">
        <v>53347.779218039199</v>
      </c>
      <c r="R31" s="67">
        <v>55577.291615332186</v>
      </c>
      <c r="S31" s="67">
        <v>57697.825885533261</v>
      </c>
      <c r="T31" s="67">
        <v>59720.991731229289</v>
      </c>
      <c r="U31" s="67">
        <v>61656.374914751621</v>
      </c>
      <c r="V31" s="67">
        <v>63512.000871629702</v>
      </c>
      <c r="W31" s="67">
        <v>65294.669879171473</v>
      </c>
      <c r="X31" s="67">
        <v>67010.204800199543</v>
      </c>
      <c r="Y31" s="67">
        <v>68663.637778099175</v>
      </c>
      <c r="Z31" s="67">
        <v>70259.353336776025</v>
      </c>
      <c r="AA31" s="67">
        <v>0.6</v>
      </c>
    </row>
    <row r="32" spans="2:27" s="63" customFormat="1" ht="27.9" customHeight="1" x14ac:dyDescent="0.25">
      <c r="B32" s="69"/>
      <c r="C32" s="67"/>
      <c r="D32" s="67">
        <v>87.511861555786851</v>
      </c>
      <c r="E32" s="67">
        <v>87.667963286339528</v>
      </c>
      <c r="F32" s="67">
        <v>87.824065016892192</v>
      </c>
      <c r="G32" s="67">
        <v>88.136268477997518</v>
      </c>
      <c r="H32" s="67">
        <v>88.760675400208171</v>
      </c>
      <c r="I32" s="67">
        <v>89.385082322418825</v>
      </c>
      <c r="J32" s="67">
        <v>90.009489244629478</v>
      </c>
      <c r="K32" s="67">
        <v>90.633896166840145</v>
      </c>
      <c r="L32" s="67">
        <v>91.258303089050798</v>
      </c>
      <c r="M32" s="67">
        <v>91.882710011261452</v>
      </c>
      <c r="N32" s="67">
        <v>92.507116933472105</v>
      </c>
      <c r="O32" s="67">
        <v>93.131523855682772</v>
      </c>
      <c r="P32" s="67">
        <v>93.755930777893425</v>
      </c>
      <c r="Q32" s="67">
        <v>94.380337700104093</v>
      </c>
      <c r="R32" s="67">
        <v>95.004744622314746</v>
      </c>
      <c r="S32" s="67">
        <v>95.629151544525399</v>
      </c>
      <c r="T32" s="67">
        <v>96.253558466736052</v>
      </c>
      <c r="U32" s="67">
        <v>96.877965388946706</v>
      </c>
      <c r="V32" s="67">
        <v>97.502372311157373</v>
      </c>
      <c r="W32" s="67">
        <v>98.12677923336804</v>
      </c>
      <c r="X32" s="67">
        <v>98.751186155578679</v>
      </c>
      <c r="Y32" s="67">
        <v>99.375593077789347</v>
      </c>
      <c r="Z32" s="67">
        <v>100</v>
      </c>
      <c r="AA32" s="67" t="s">
        <v>1</v>
      </c>
    </row>
    <row r="33" spans="2:27" s="63" customFormat="1" ht="27.9" customHeight="1" x14ac:dyDescent="0.25">
      <c r="B33" s="68" t="s">
        <v>53</v>
      </c>
      <c r="C33" s="67">
        <v>84.429365464023078</v>
      </c>
      <c r="D33" s="67">
        <v>84.429365464023078</v>
      </c>
      <c r="E33" s="67">
        <v>86.498998395722793</v>
      </c>
      <c r="F33" s="67">
        <v>88.568631327422509</v>
      </c>
      <c r="G33" s="67">
        <v>92.707897190821924</v>
      </c>
      <c r="H33" s="67">
        <v>100.98642891762077</v>
      </c>
      <c r="I33" s="67">
        <v>109.26496064441962</v>
      </c>
      <c r="J33" s="67">
        <v>117.54349237121846</v>
      </c>
      <c r="K33" s="67">
        <v>125.82202409801731</v>
      </c>
      <c r="L33" s="67">
        <v>134.10055582481615</v>
      </c>
      <c r="M33" s="67">
        <v>142.37908755161499</v>
      </c>
      <c r="N33" s="67">
        <v>150.65761927841385</v>
      </c>
      <c r="O33" s="67">
        <v>158.93615100521271</v>
      </c>
      <c r="P33" s="67">
        <v>167.21468273201154</v>
      </c>
      <c r="Q33" s="67">
        <v>175.4932144588104</v>
      </c>
      <c r="R33" s="67">
        <v>183.77174618560923</v>
      </c>
      <c r="S33" s="67">
        <v>192.05027791240809</v>
      </c>
      <c r="T33" s="67">
        <v>200.3288096392069</v>
      </c>
      <c r="U33" s="67">
        <v>208.60734136600576</v>
      </c>
      <c r="V33" s="67">
        <v>216.88587309280462</v>
      </c>
      <c r="W33" s="67">
        <v>225.16440481960345</v>
      </c>
      <c r="X33" s="67">
        <v>233.44293654640231</v>
      </c>
      <c r="Y33" s="67">
        <v>241.72146827320114</v>
      </c>
      <c r="Z33" s="67">
        <v>250</v>
      </c>
      <c r="AA33" s="67" t="s">
        <v>52</v>
      </c>
    </row>
    <row r="34" spans="2:27" s="63" customFormat="1" ht="27.9" customHeight="1" x14ac:dyDescent="0.25">
      <c r="B34" s="68" t="s">
        <v>51</v>
      </c>
      <c r="C34" s="67"/>
      <c r="D34" s="67">
        <v>0</v>
      </c>
      <c r="E34" s="67">
        <v>25727.948265678417</v>
      </c>
      <c r="F34" s="67">
        <v>36320.840278481992</v>
      </c>
      <c r="G34" s="67">
        <v>51184.001949032747</v>
      </c>
      <c r="H34" s="67">
        <v>71869.220288184253</v>
      </c>
      <c r="I34" s="67">
        <v>87385.057692599279</v>
      </c>
      <c r="J34" s="67">
        <v>100163.32914215962</v>
      </c>
      <c r="K34" s="67">
        <v>111152.22631839935</v>
      </c>
      <c r="L34" s="67">
        <v>120840.8996988483</v>
      </c>
      <c r="M34" s="67">
        <v>129521.46300251526</v>
      </c>
      <c r="N34" s="67">
        <v>137385.13904491672</v>
      </c>
      <c r="O34" s="67">
        <v>144565.2938857202</v>
      </c>
      <c r="P34" s="67">
        <v>151159.361853418</v>
      </c>
      <c r="Q34" s="67">
        <v>157241.09472206957</v>
      </c>
      <c r="R34" s="67">
        <v>162867.89670359076</v>
      </c>
      <c r="S34" s="67">
        <v>168085.46158934303</v>
      </c>
      <c r="T34" s="67">
        <v>172930.83511204095</v>
      </c>
      <c r="U34" s="67">
        <v>177434.51124622757</v>
      </c>
      <c r="V34" s="67">
        <v>181621.91096787242</v>
      </c>
      <c r="W34" s="67">
        <v>185514.45232070267</v>
      </c>
      <c r="X34" s="67">
        <v>189130.34185416449</v>
      </c>
      <c r="Y34" s="67">
        <v>192485.17115271595</v>
      </c>
      <c r="Z34" s="67">
        <v>195592.37390885656</v>
      </c>
      <c r="AA34" s="67">
        <v>1.1000000000000001</v>
      </c>
    </row>
    <row r="35" spans="2:27" s="63" customFormat="1" ht="27.9" customHeight="1" x14ac:dyDescent="0.25">
      <c r="B35" s="66"/>
      <c r="C35" s="62"/>
      <c r="D35" s="67">
        <v>33.771746185609231</v>
      </c>
      <c r="E35" s="67">
        <v>34.599599358289119</v>
      </c>
      <c r="F35" s="67">
        <v>35.427452530969006</v>
      </c>
      <c r="G35" s="67">
        <v>37.083158876328767</v>
      </c>
      <c r="H35" s="67">
        <v>40.39457156704831</v>
      </c>
      <c r="I35" s="67">
        <v>43.705984257767852</v>
      </c>
      <c r="J35" s="67">
        <v>47.017396948487381</v>
      </c>
      <c r="K35" s="67">
        <v>50.328809639206931</v>
      </c>
      <c r="L35" s="67">
        <v>53.640222329926459</v>
      </c>
      <c r="M35" s="67">
        <v>56.951635020645995</v>
      </c>
      <c r="N35" s="67">
        <v>60.263047711365537</v>
      </c>
      <c r="O35" s="67">
        <v>63.574460402085087</v>
      </c>
      <c r="P35" s="67">
        <v>66.885873092804616</v>
      </c>
      <c r="Q35" s="67">
        <v>70.197285783524151</v>
      </c>
      <c r="R35" s="67">
        <v>73.508698474243701</v>
      </c>
      <c r="S35" s="67">
        <v>76.820111164963237</v>
      </c>
      <c r="T35" s="67">
        <v>80.131523855682758</v>
      </c>
      <c r="U35" s="67">
        <v>83.442936546402308</v>
      </c>
      <c r="V35" s="67">
        <v>86.754349237121843</v>
      </c>
      <c r="W35" s="67">
        <v>90.065761927841379</v>
      </c>
      <c r="X35" s="67">
        <v>93.377174618560915</v>
      </c>
      <c r="Y35" s="67">
        <v>96.688587309280464</v>
      </c>
      <c r="Z35" s="67">
        <v>100</v>
      </c>
      <c r="AA35" s="67">
        <v>0</v>
      </c>
    </row>
    <row r="36" spans="2:27" s="63" customFormat="1" ht="27.9" customHeight="1" x14ac:dyDescent="0.25">
      <c r="B36" s="66"/>
      <c r="C36" s="62"/>
      <c r="D36" s="66"/>
      <c r="E36" s="65"/>
      <c r="F36" s="62"/>
      <c r="G36" s="64"/>
      <c r="H36" s="62"/>
      <c r="I36" s="62"/>
      <c r="J36" s="62"/>
      <c r="K36" s="62"/>
      <c r="L36" s="62"/>
      <c r="M36" s="62"/>
      <c r="N36" s="62"/>
      <c r="O36" s="62"/>
      <c r="P36" s="62"/>
      <c r="Q36" s="62"/>
      <c r="R36" s="62"/>
      <c r="S36" s="62"/>
      <c r="T36" s="62"/>
      <c r="U36" s="62"/>
      <c r="V36" s="62"/>
      <c r="W36" s="62"/>
      <c r="X36" s="62"/>
      <c r="Y36" s="62"/>
      <c r="Z36" s="62"/>
      <c r="AA36" s="62"/>
    </row>
    <row r="37" spans="2:27" ht="27.9" customHeight="1" x14ac:dyDescent="0.3">
      <c r="B37" s="61" t="s">
        <v>50</v>
      </c>
      <c r="C37" s="62"/>
      <c r="D37" s="62"/>
      <c r="E37" s="51"/>
      <c r="F37" s="61" t="s">
        <v>49</v>
      </c>
      <c r="G37" s="61" t="s">
        <v>48</v>
      </c>
      <c r="H37" s="61" t="s">
        <v>43</v>
      </c>
      <c r="I37" s="51"/>
      <c r="J37" s="51"/>
      <c r="K37" s="51"/>
      <c r="L37" s="51"/>
      <c r="M37" s="51"/>
      <c r="N37" s="51"/>
      <c r="O37" s="51"/>
      <c r="P37" s="51"/>
      <c r="Q37" s="51"/>
      <c r="R37" s="51"/>
      <c r="S37" s="51"/>
      <c r="T37" s="51"/>
      <c r="U37" s="51"/>
      <c r="V37" s="51"/>
      <c r="W37" s="51"/>
      <c r="X37" s="51"/>
      <c r="Y37" s="51"/>
      <c r="Z37" s="51"/>
      <c r="AA37" s="51"/>
    </row>
    <row r="38" spans="2:27" ht="27.9" customHeight="1" x14ac:dyDescent="0.3">
      <c r="B38" s="54" t="s">
        <v>47</v>
      </c>
      <c r="C38" s="59">
        <v>140000</v>
      </c>
      <c r="D38" s="57">
        <v>76</v>
      </c>
      <c r="E38" s="51"/>
      <c r="F38" s="54">
        <v>2</v>
      </c>
      <c r="G38" s="55">
        <v>140000</v>
      </c>
      <c r="H38" s="54">
        <v>190</v>
      </c>
      <c r="I38" s="51"/>
      <c r="J38" s="51"/>
      <c r="K38" s="51"/>
      <c r="L38" s="51"/>
      <c r="M38" s="51"/>
      <c r="N38" s="51"/>
      <c r="O38" s="51"/>
      <c r="P38" s="51"/>
      <c r="Q38" s="51"/>
      <c r="R38" s="51"/>
      <c r="S38" s="51"/>
      <c r="T38" s="51"/>
      <c r="U38" s="51"/>
      <c r="V38" s="51"/>
      <c r="W38" s="51"/>
      <c r="X38" s="51"/>
      <c r="Y38" s="51"/>
      <c r="Z38" s="51"/>
      <c r="AA38" s="51"/>
    </row>
    <row r="39" spans="2:27" ht="27.9" customHeight="1" x14ac:dyDescent="0.3">
      <c r="B39" s="54" t="s">
        <v>46</v>
      </c>
      <c r="C39" s="59">
        <v>173275.43602975566</v>
      </c>
      <c r="D39" s="57">
        <v>100</v>
      </c>
      <c r="E39" s="51"/>
      <c r="F39" s="61"/>
      <c r="G39" s="51"/>
      <c r="H39" s="51"/>
      <c r="I39" s="51"/>
      <c r="J39" s="51"/>
      <c r="K39" s="51"/>
      <c r="L39" s="51"/>
      <c r="M39" s="51"/>
      <c r="N39" s="51"/>
      <c r="O39" s="51"/>
      <c r="P39" s="51"/>
      <c r="Q39" s="51"/>
      <c r="R39" s="51"/>
      <c r="S39" s="51"/>
      <c r="T39" s="51"/>
      <c r="U39" s="51"/>
      <c r="V39" s="51"/>
      <c r="W39" s="51"/>
      <c r="X39" s="51"/>
      <c r="Y39" s="51"/>
      <c r="Z39" s="51"/>
      <c r="AA39" s="51"/>
    </row>
    <row r="40" spans="2:27" ht="27.9" customHeight="1" x14ac:dyDescent="0.3">
      <c r="B40" s="54" t="s">
        <v>45</v>
      </c>
      <c r="C40" s="53">
        <v>100</v>
      </c>
      <c r="D40" s="53">
        <v>100</v>
      </c>
      <c r="E40" s="51"/>
      <c r="F40" s="54" t="s">
        <v>45</v>
      </c>
      <c r="G40" s="60">
        <v>250</v>
      </c>
      <c r="H40" s="51"/>
      <c r="I40" s="51"/>
      <c r="J40" s="51"/>
      <c r="K40" s="51"/>
      <c r="L40" s="51"/>
      <c r="M40" s="51"/>
      <c r="N40" s="51"/>
      <c r="O40" s="51"/>
      <c r="P40" s="51"/>
      <c r="Q40" s="51"/>
      <c r="R40" s="51"/>
      <c r="S40" s="51"/>
      <c r="T40" s="51"/>
      <c r="U40" s="51"/>
      <c r="V40" s="51"/>
      <c r="W40" s="51"/>
      <c r="X40" s="51"/>
      <c r="Y40" s="51"/>
      <c r="Z40" s="51"/>
      <c r="AA40" s="51"/>
    </row>
    <row r="41" spans="2:27" ht="27.9" customHeight="1" x14ac:dyDescent="0.3">
      <c r="B41" s="54" t="s">
        <v>44</v>
      </c>
      <c r="C41" s="53">
        <v>60</v>
      </c>
      <c r="D41" s="53">
        <v>60</v>
      </c>
      <c r="E41" s="51"/>
      <c r="F41" s="54" t="s">
        <v>44</v>
      </c>
      <c r="G41" s="54">
        <v>150</v>
      </c>
      <c r="H41" s="51"/>
      <c r="I41" s="51"/>
      <c r="J41" s="51"/>
      <c r="K41" s="51"/>
      <c r="L41" s="51"/>
      <c r="M41" s="51"/>
      <c r="N41" s="51"/>
      <c r="O41" s="51"/>
      <c r="P41" s="51"/>
      <c r="Q41" s="51"/>
      <c r="R41" s="51"/>
      <c r="S41" s="51"/>
      <c r="T41" s="51"/>
      <c r="U41" s="51"/>
      <c r="V41" s="51"/>
      <c r="W41" s="51"/>
      <c r="X41" s="51"/>
      <c r="Y41" s="51"/>
      <c r="Z41" s="51"/>
      <c r="AA41" s="51"/>
    </row>
    <row r="42" spans="2:27" ht="27.9" customHeight="1" x14ac:dyDescent="0.3">
      <c r="B42" s="54" t="s">
        <v>43</v>
      </c>
      <c r="C42" s="53">
        <v>76</v>
      </c>
      <c r="D42" s="53">
        <v>76</v>
      </c>
      <c r="E42" s="51"/>
      <c r="F42" s="54" t="s">
        <v>35</v>
      </c>
      <c r="G42" s="56">
        <v>100</v>
      </c>
      <c r="H42" s="51"/>
      <c r="I42" s="51"/>
      <c r="J42" s="51"/>
      <c r="K42" s="51"/>
      <c r="L42" s="51"/>
      <c r="M42" s="51"/>
      <c r="N42" s="51"/>
      <c r="O42" s="51"/>
      <c r="P42" s="51"/>
      <c r="Q42" s="51"/>
      <c r="R42" s="51"/>
      <c r="S42" s="51"/>
      <c r="T42" s="51"/>
      <c r="U42" s="51"/>
      <c r="V42" s="51"/>
      <c r="W42" s="51"/>
      <c r="X42" s="51"/>
      <c r="Y42" s="51"/>
      <c r="Z42" s="51"/>
      <c r="AA42" s="51"/>
    </row>
    <row r="43" spans="2:27" ht="27.9" customHeight="1" x14ac:dyDescent="0.3">
      <c r="B43" s="54" t="s">
        <v>42</v>
      </c>
      <c r="C43" s="52">
        <v>0</v>
      </c>
      <c r="D43" s="59">
        <v>280000.00000000006</v>
      </c>
      <c r="E43" s="51"/>
      <c r="F43" s="54" t="s">
        <v>41</v>
      </c>
      <c r="G43" s="56">
        <v>-10</v>
      </c>
      <c r="H43" s="56">
        <v>-10</v>
      </c>
      <c r="I43" s="58" t="s">
        <v>40</v>
      </c>
      <c r="J43" s="51"/>
      <c r="K43" s="51"/>
      <c r="L43" s="51"/>
      <c r="M43" s="51"/>
      <c r="N43" s="51"/>
      <c r="O43" s="51"/>
      <c r="P43" s="51"/>
      <c r="Q43" s="51"/>
      <c r="R43" s="51"/>
      <c r="S43" s="51"/>
      <c r="T43" s="51"/>
      <c r="U43" s="51"/>
      <c r="V43" s="51"/>
      <c r="W43" s="51"/>
      <c r="X43" s="51"/>
      <c r="Y43" s="51"/>
      <c r="Z43" s="51"/>
      <c r="AA43" s="51"/>
    </row>
    <row r="44" spans="2:27" ht="27.9" customHeight="1" x14ac:dyDescent="0.3">
      <c r="B44" s="54" t="s">
        <v>39</v>
      </c>
      <c r="C44" s="53">
        <v>160</v>
      </c>
      <c r="D44" s="57">
        <v>160</v>
      </c>
      <c r="E44" s="51"/>
      <c r="F44" s="54" t="s">
        <v>38</v>
      </c>
      <c r="G44" s="56">
        <v>-4</v>
      </c>
      <c r="H44" s="56">
        <v>-4</v>
      </c>
      <c r="I44" s="51"/>
      <c r="J44" s="51"/>
      <c r="K44" s="51"/>
      <c r="L44" s="51"/>
      <c r="M44" s="51"/>
      <c r="N44" s="51"/>
      <c r="O44" s="51"/>
      <c r="P44" s="51"/>
      <c r="Q44" s="51"/>
      <c r="R44" s="51"/>
      <c r="S44" s="51"/>
      <c r="T44" s="51"/>
      <c r="U44" s="51"/>
      <c r="V44" s="51"/>
      <c r="W44" s="51"/>
      <c r="X44" s="51"/>
      <c r="Y44" s="51"/>
      <c r="Z44" s="51"/>
      <c r="AA44" s="51"/>
    </row>
    <row r="45" spans="2:27" ht="27.9" customHeight="1" x14ac:dyDescent="0.3">
      <c r="B45" s="54" t="s">
        <v>37</v>
      </c>
      <c r="C45" s="53">
        <v>30</v>
      </c>
      <c r="D45" s="52">
        <v>14000</v>
      </c>
      <c r="E45" s="51"/>
      <c r="F45" s="54" t="s">
        <v>36</v>
      </c>
      <c r="G45" s="56">
        <v>60</v>
      </c>
      <c r="H45" s="55">
        <v>0</v>
      </c>
      <c r="I45" s="51"/>
      <c r="J45" s="51"/>
      <c r="K45" s="51"/>
      <c r="L45" s="51"/>
      <c r="M45" s="51"/>
      <c r="N45" s="51"/>
      <c r="O45" s="51"/>
      <c r="P45" s="51"/>
      <c r="Q45" s="51"/>
      <c r="R45" s="51"/>
      <c r="S45" s="51"/>
      <c r="T45" s="51"/>
      <c r="U45" s="51"/>
      <c r="V45" s="51"/>
      <c r="W45" s="51"/>
      <c r="X45" s="51"/>
      <c r="Y45" s="51"/>
      <c r="Z45" s="51"/>
      <c r="AA45" s="51"/>
    </row>
    <row r="46" spans="2:27" ht="27.9" customHeight="1" x14ac:dyDescent="0.3">
      <c r="B46" s="54" t="s">
        <v>35</v>
      </c>
      <c r="C46" s="53">
        <v>80</v>
      </c>
      <c r="D46" s="52">
        <v>14000</v>
      </c>
      <c r="E46" s="51"/>
      <c r="F46" s="51"/>
      <c r="G46" s="51"/>
      <c r="H46" s="51"/>
      <c r="I46" s="51"/>
      <c r="J46" s="51"/>
      <c r="K46" s="51"/>
      <c r="L46" s="51"/>
      <c r="M46" s="51"/>
      <c r="N46" s="51"/>
      <c r="O46" s="51"/>
      <c r="P46" s="51"/>
      <c r="Q46" s="51"/>
      <c r="R46" s="51"/>
      <c r="S46" s="51"/>
      <c r="T46" s="51"/>
      <c r="U46" s="51"/>
      <c r="V46" s="51"/>
      <c r="W46" s="51"/>
      <c r="X46" s="51"/>
      <c r="Y46" s="51"/>
      <c r="Z46" s="51"/>
      <c r="AA46" s="51"/>
    </row>
    <row r="47" spans="2:27" ht="27.9" customHeight="1" x14ac:dyDescent="0.3">
      <c r="B47" s="54" t="s">
        <v>34</v>
      </c>
      <c r="C47" s="53">
        <v>130</v>
      </c>
      <c r="D47" s="52">
        <v>14000</v>
      </c>
      <c r="E47" s="51"/>
      <c r="F47" s="51"/>
      <c r="G47" s="51"/>
      <c r="H47" s="51"/>
      <c r="I47" s="51"/>
      <c r="J47" s="51"/>
      <c r="K47" s="51"/>
      <c r="L47" s="51"/>
      <c r="M47" s="51"/>
      <c r="N47" s="51"/>
      <c r="O47" s="51"/>
      <c r="P47" s="51"/>
      <c r="Q47" s="51"/>
      <c r="R47" s="51"/>
      <c r="S47" s="51"/>
      <c r="T47" s="51"/>
      <c r="U47" s="51"/>
      <c r="V47" s="51"/>
      <c r="W47" s="51"/>
      <c r="X47" s="51"/>
      <c r="Y47" s="51"/>
      <c r="Z47" s="51"/>
      <c r="AA47" s="51"/>
    </row>
    <row r="48" spans="2:27" ht="27.9" customHeight="1" x14ac:dyDescent="0.3"/>
    <row r="49" ht="15" hidden="1" customHeight="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row r="56" ht="15" hidden="1" customHeight="1" x14ac:dyDescent="0.3"/>
    <row r="57" ht="15" hidden="1" customHeight="1" x14ac:dyDescent="0.3"/>
    <row r="58" ht="15" hidden="1" customHeight="1" x14ac:dyDescent="0.3"/>
    <row r="59" ht="15" hidden="1" customHeight="1" x14ac:dyDescent="0.3"/>
    <row r="60" ht="15" hidden="1" customHeight="1" x14ac:dyDescent="0.3"/>
    <row r="61" ht="15" hidden="1" customHeight="1" x14ac:dyDescent="0.3"/>
    <row r="62" ht="15" hidden="1" customHeight="1" x14ac:dyDescent="0.3"/>
    <row r="63" ht="15" hidden="1" customHeight="1" x14ac:dyDescent="0.3"/>
    <row r="64"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5" hidden="1" customHeight="1" x14ac:dyDescent="0.3"/>
    <row r="75" ht="15" hidden="1" customHeight="1" x14ac:dyDescent="0.3"/>
    <row r="76" ht="15" hidden="1" customHeight="1" x14ac:dyDescent="0.3"/>
    <row r="77" ht="15" hidden="1" customHeight="1" x14ac:dyDescent="0.3"/>
    <row r="78" ht="15" hidden="1" customHeight="1" x14ac:dyDescent="0.3"/>
    <row r="79" ht="15" hidden="1" customHeight="1" x14ac:dyDescent="0.3"/>
    <row r="80" ht="15" hidden="1" customHeight="1" x14ac:dyDescent="0.3"/>
  </sheetData>
  <sheetProtection algorithmName="SHA-512" hashValue="egJoSxL/nBZp6S4iwMaQAEFvJ6hcIGs3+8d08QIvRzwfloKIH6dyXCLPMTW6xOy4skX5nkTrrxQ1IUM9ibtw5Q==" saltValue="mFG3isNAT/OjGUkcYN2NEw==" spinCount="100000" sheet="1" objects="1" scenarios="1"/>
  <mergeCells count="2">
    <mergeCell ref="B2:E4"/>
    <mergeCell ref="C9:J10"/>
  </mergeCells>
  <conditionalFormatting sqref="D18:D35 AA17:AA35">
    <cfRule type="expression" dxfId="32" priority="33">
      <formula>ISERROR(D17)</formula>
    </cfRule>
  </conditionalFormatting>
  <conditionalFormatting sqref="D21">
    <cfRule type="expression" dxfId="31" priority="32">
      <formula>ISERROR(D21)</formula>
    </cfRule>
  </conditionalFormatting>
  <conditionalFormatting sqref="D24">
    <cfRule type="expression" dxfId="30" priority="31">
      <formula>ISERROR(D24)</formula>
    </cfRule>
  </conditionalFormatting>
  <conditionalFormatting sqref="D27">
    <cfRule type="expression" dxfId="29" priority="30">
      <formula>ISERROR(D27)</formula>
    </cfRule>
  </conditionalFormatting>
  <conditionalFormatting sqref="D30">
    <cfRule type="expression" dxfId="28" priority="29">
      <formula>ISERROR(D30)</formula>
    </cfRule>
  </conditionalFormatting>
  <conditionalFormatting sqref="D33">
    <cfRule type="expression" dxfId="27" priority="28">
      <formula>ISERROR(D33)</formula>
    </cfRule>
  </conditionalFormatting>
  <conditionalFormatting sqref="E21">
    <cfRule type="expression" dxfId="26" priority="25">
      <formula>ISERROR(E21)</formula>
    </cfRule>
  </conditionalFormatting>
  <conditionalFormatting sqref="E24">
    <cfRule type="expression" dxfId="25" priority="24">
      <formula>ISERROR(E24)</formula>
    </cfRule>
  </conditionalFormatting>
  <conditionalFormatting sqref="E27">
    <cfRule type="expression" dxfId="24" priority="23">
      <formula>ISERROR(E27)</formula>
    </cfRule>
  </conditionalFormatting>
  <conditionalFormatting sqref="D17:Z35">
    <cfRule type="expression" dxfId="23" priority="27">
      <formula>ISERROR(D17)</formula>
    </cfRule>
  </conditionalFormatting>
  <conditionalFormatting sqref="E33">
    <cfRule type="expression" dxfId="22" priority="21">
      <formula>ISERROR(E33)</formula>
    </cfRule>
  </conditionalFormatting>
  <conditionalFormatting sqref="F17:Z17">
    <cfRule type="expression" dxfId="21" priority="13">
      <formula>ISERROR(F17)</formula>
    </cfRule>
  </conditionalFormatting>
  <conditionalFormatting sqref="E17">
    <cfRule type="expression" dxfId="20" priority="20">
      <formula>ISERROR(E17)</formula>
    </cfRule>
  </conditionalFormatting>
  <conditionalFormatting sqref="E18:E35">
    <cfRule type="expression" dxfId="19" priority="26">
      <formula>ISERROR(E18)</formula>
    </cfRule>
  </conditionalFormatting>
  <conditionalFormatting sqref="E30">
    <cfRule type="expression" dxfId="18" priority="22">
      <formula>ISERROR(E30)</formula>
    </cfRule>
  </conditionalFormatting>
  <conditionalFormatting sqref="F18:Z35">
    <cfRule type="expression" dxfId="17" priority="19">
      <formula>ISERROR(F18)</formula>
    </cfRule>
  </conditionalFormatting>
  <conditionalFormatting sqref="F21:Z21">
    <cfRule type="expression" dxfId="16" priority="18">
      <formula>ISERROR(F21)</formula>
    </cfRule>
  </conditionalFormatting>
  <conditionalFormatting sqref="F24:Z24">
    <cfRule type="expression" dxfId="15" priority="17">
      <formula>ISERROR(F24)</formula>
    </cfRule>
  </conditionalFormatting>
  <conditionalFormatting sqref="F27:Z27">
    <cfRule type="expression" dxfId="14" priority="16">
      <formula>ISERROR(F27)</formula>
    </cfRule>
  </conditionalFormatting>
  <conditionalFormatting sqref="F30:Z30">
    <cfRule type="expression" dxfId="13" priority="15">
      <formula>ISERROR(F30)</formula>
    </cfRule>
  </conditionalFormatting>
  <conditionalFormatting sqref="F33:Z33">
    <cfRule type="expression" dxfId="12" priority="14">
      <formula>ISERROR(F33)</formula>
    </cfRule>
  </conditionalFormatting>
  <conditionalFormatting sqref="C18">
    <cfRule type="expression" dxfId="11" priority="12">
      <formula>ISERROR(C18)</formula>
    </cfRule>
  </conditionalFormatting>
  <conditionalFormatting sqref="C18">
    <cfRule type="expression" dxfId="10" priority="11">
      <formula>ISERROR(C18)</formula>
    </cfRule>
  </conditionalFormatting>
  <conditionalFormatting sqref="C21">
    <cfRule type="expression" dxfId="9" priority="10">
      <formula>ISERROR(C21)</formula>
    </cfRule>
  </conditionalFormatting>
  <conditionalFormatting sqref="C21">
    <cfRule type="expression" dxfId="8" priority="9">
      <formula>ISERROR(C21)</formula>
    </cfRule>
  </conditionalFormatting>
  <conditionalFormatting sqref="C24">
    <cfRule type="expression" dxfId="7" priority="8">
      <formula>ISERROR(C24)</formula>
    </cfRule>
  </conditionalFormatting>
  <conditionalFormatting sqref="C24">
    <cfRule type="expression" dxfId="6" priority="7">
      <formula>ISERROR(C24)</formula>
    </cfRule>
  </conditionalFormatting>
  <conditionalFormatting sqref="C27">
    <cfRule type="expression" dxfId="5" priority="6">
      <formula>ISERROR(C27)</formula>
    </cfRule>
  </conditionalFormatting>
  <conditionalFormatting sqref="C27">
    <cfRule type="expression" dxfId="4" priority="5">
      <formula>ISERROR(C27)</formula>
    </cfRule>
  </conditionalFormatting>
  <conditionalFormatting sqref="C30">
    <cfRule type="expression" dxfId="3" priority="4">
      <formula>ISERROR(C30)</formula>
    </cfRule>
  </conditionalFormatting>
  <conditionalFormatting sqref="C30">
    <cfRule type="expression" dxfId="2" priority="3">
      <formula>ISERROR(C30)</formula>
    </cfRule>
  </conditionalFormatting>
  <conditionalFormatting sqref="C33">
    <cfRule type="expression" dxfId="1" priority="2">
      <formula>ISERROR(C33)</formula>
    </cfRule>
  </conditionalFormatting>
  <conditionalFormatting sqref="C33">
    <cfRule type="expression" dxfId="0" priority="1">
      <formula>ISERROR(C33)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Samenvatting</vt:lpstr>
      <vt:lpstr>Gebruiksrecht</vt:lpstr>
      <vt:lpstr>DATA</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P.C. van Dorth</dc:creator>
  <cp:lastModifiedBy>Hielke H. Kuin</cp:lastModifiedBy>
  <dcterms:created xsi:type="dcterms:W3CDTF">2019-08-27T11:41:48Z</dcterms:created>
  <dcterms:modified xsi:type="dcterms:W3CDTF">2024-12-09T14:10:21Z</dcterms:modified>
</cp:coreProperties>
</file>