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SC IUC G1 Aanbesteden\1 DJI\12 Arbeid\EA Artikelen In-Made winkels\EA Artikelen In-Made Winkels 2024\13 Aanbestedingsdocumenten\"/>
    </mc:Choice>
  </mc:AlternateContent>
  <bookViews>
    <workbookView xWindow="0" yWindow="0" windowWidth="12570" windowHeight="2280"/>
  </bookViews>
  <sheets>
    <sheet name="BSC "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 i="2" l="1"/>
  <c r="L11" i="2" l="1"/>
  <c r="L8" i="2"/>
  <c r="L9" i="2"/>
  <c r="L7" i="2"/>
  <c r="J12" i="2"/>
  <c r="M11" i="2"/>
  <c r="M10" i="2"/>
  <c r="M9" i="2"/>
  <c r="M8" i="2"/>
  <c r="M7" i="2"/>
  <c r="I12" i="2"/>
  <c r="H12" i="2"/>
  <c r="N7" i="2" l="1"/>
  <c r="N11" i="2"/>
  <c r="N10" i="2"/>
  <c r="N8" i="2"/>
  <c r="N9" i="2"/>
  <c r="N12" i="2" l="1"/>
  <c r="N15" i="2" s="1"/>
</calcChain>
</file>

<file path=xl/sharedStrings.xml><?xml version="1.0" encoding="utf-8"?>
<sst xmlns="http://schemas.openxmlformats.org/spreadsheetml/2006/main" count="42" uniqueCount="42">
  <si>
    <t xml:space="preserve">Score </t>
  </si>
  <si>
    <t>Norm</t>
  </si>
  <si>
    <t>Kritische succesfactor</t>
  </si>
  <si>
    <t xml:space="preserve">Kritische prestatie indicator </t>
  </si>
  <si>
    <t xml:space="preserve">Meting </t>
  </si>
  <si>
    <t>Leverbetrouwbaarheid</t>
  </si>
  <si>
    <t>Levertijdigheid</t>
  </si>
  <si>
    <t>Afhandeling meldingen manco's, gebreken, afwijkingen</t>
  </si>
  <si>
    <t>Structurele wijzigingen vanuit Leverancier</t>
  </si>
  <si>
    <t>Klanttevredenheid</t>
  </si>
  <si>
    <t>95% van alle Leveringen vinden plaats binnen het overeengekomen tijdsblok voor Levering.</t>
  </si>
  <si>
    <t xml:space="preserve">95% van alle Leveringen zijn conform de gedane bestelling, het Product dat besteld is wordt ook daadwerkelijk geleverd.
</t>
  </si>
  <si>
    <t>De leverbetrouwbaarheid wordt per kwartaal gemeten op basis van het totaalaantal Producten dat juist geleverd is ten opzichte van het aantal producten dat besteld is. Het ijkpunt hierbij is het assortiment dat op dag 1 van het betreffende kwartaal vastligt in formulier D ‘Assortiment en prijs’. Hierbij wordt ook rekening gehouden met Producten die, om welke reden dan ook, niet leverbaar zijn. Deze Producten worden bij het totaalaantal bestelde Producten opgeteld en gezien als een niet juist geleverd Product. Dit wordt berekend via de volgende formule:
[aantal juist geleverde producten] / [totaal aantal bestelde producten] * 100
De uitkomst van de formule wordt afgerond op twee decimalen achter de komma.</t>
  </si>
  <si>
    <t>De levertijdigheid worden gemeten op basis van het totaalaantal tijdig geleverde bestellingen ten opzichte van het totaalaantal bestellingen. Het ijkpunt hierbij is het assortiment dat op dag 1 van het betreffende kwartaal vastligt in formulier D ‘Assortiment en prijs’. Dit wordt berekend via de volgende formule:
[aantal tijdig geleverde bestellingen] / [totaal aantal bestellingen] * 100
De uitkomst van de formule wordt afgerond op twee decimalen achter de komma.</t>
  </si>
  <si>
    <t xml:space="preserve">De distributiecentra beoordelen Leverancier met een minimaal klanttevredenheidscijfer van een 7. </t>
  </si>
  <si>
    <t xml:space="preserve">Structurele wijzigingsverzoeken vanuit Leverancier mogen per kwartaal maximaal 20 Producten van het totaal afgenomen assortiment betreffen. </t>
  </si>
  <si>
    <t xml:space="preserve">De wijzigingen vanuit Leverancier worden gemeten op basis van het totaalaantal structurele wijzigingen van Producten in het assortiment die op verzoek van Leverancier zijn doorgevoerd. Het ijkpunt hierbij is het assortiment dat op dag 1 van het betreffende kwartaal vastligt in formulier D ‘Assortiment en prijs’. Bij het meten van deze KPI wordt uitgegaan van het gemiddelde aantal Producten dat op deze lijst staat gedurende een kwartaal. </t>
  </si>
  <si>
    <t>Op basis van uw Inschrijving wordt hier invulling aangegeven. Hierbij geldt ten minste het volgende. De klanttevredenheid wordt gemeten op basis van een cijfer tussen 1 en 10. Hierbij is 1 een lage klanttevredenheid en een 10 hoge klanttevredenheid. De verschillende distributiecentra wordt, op basis van uw Inschrijving en gezamenlijk nader in te vullen criteria, gevraagd de klanttevredenheid uit te drukken in een heel cijfer tussen de 1 en 10. Het gemiddelde cijfer wordt berekend via de volgende formule:
[klanttevredenheid van het distributiecentrum] / [het aantal distributiecentra]
De uitkomst van de formule wordt afgerond op twee decimalen achter de komma.</t>
  </si>
  <si>
    <t xml:space="preserve">Op 95% van de meldingen ten aanzien van manco’s, gebreken of afwijkingen, heeft Leverancier binnen 24 uur een passende oplossing gepresenteerd. </t>
  </si>
  <si>
    <t>De afhandeling van de meldingen van manco’s, gebreken of afwijkingen wordt gemeten op basis van het totaalaantal tijdig (binnen 24 uur) opgeloste meldingen ten opzichte van het totaalaantal meldingen. Daarbij dient iedere melding, ook al betreft deze hetzelfde onderwerp, als een nieuwe melding gezien te worden, ongeacht de geboden oplossing. Dit wordt berekend via de volgende formule:
[aantal tijdig opgeloste meldingen] / [totaal aantal meldingen] * 100
De uitkomst van de formule wordt afgerond op twee decimalen achter de komma.</t>
  </si>
  <si>
    <t>Minimaal te behalen punten om te voldoen aan norm</t>
  </si>
  <si>
    <t>Voldaan aan norm?</t>
  </si>
  <si>
    <t>Score</t>
  </si>
  <si>
    <t>Beoordeling</t>
  </si>
  <si>
    <t>Rapportcijfer</t>
  </si>
  <si>
    <t>Rapportcijfer:</t>
  </si>
  <si>
    <t>0-7,99</t>
  </si>
  <si>
    <t>Onvoldoende</t>
  </si>
  <si>
    <t>8,00-8,99</t>
  </si>
  <si>
    <t>Goed</t>
  </si>
  <si>
    <t>9,00-10,00</t>
  </si>
  <si>
    <t>Uitstekend</t>
  </si>
  <si>
    <t>Aanvullend te behalen punten</t>
  </si>
  <si>
    <t>Totaal te behalen punten</t>
  </si>
  <si>
    <t>Totaal behaalde punten</t>
  </si>
  <si>
    <t>Behaalde punten</t>
  </si>
  <si>
    <t>Verbeterplan vereist</t>
  </si>
  <si>
    <t>Boven de norm behaalde punten</t>
  </si>
  <si>
    <t>Levering van levensmiddelen en aanverwante Producten aan de distributiecentra voor de justitiabelen binnen Dienst Justitiële Inrichtingen</t>
  </si>
  <si>
    <t>Bijlage 11 Balanced Score Card</t>
  </si>
  <si>
    <t>Voor de werking van de Balanced Score Card, zie paragraaf 3.4 van het Programma van Eisen</t>
  </si>
  <si>
    <t>Kenmerk TN490986, datum 18 oktober 2024,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</si>
</sst>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0" x14ac:knownFonts="1">
    <font>
      <sz val="11"/>
      <color theme="1"/>
      <name val="Calibri"/>
      <family val="2"/>
      <scheme val="minor"/>
    </font>
    <font>
      <sz val="10"/>
      <name val="Arial"/>
      <family val="2"/>
    </font>
    <font>
      <sz val="11"/>
      <color theme="1"/>
      <name val="Calibri"/>
      <family val="2"/>
      <scheme val="minor"/>
    </font>
    <font>
      <b/>
      <sz val="10"/>
      <name val="Verdana"/>
      <family val="2"/>
    </font>
    <font>
      <sz val="10"/>
      <name val="Verdana"/>
      <family val="2"/>
    </font>
    <font>
      <b/>
      <sz val="10"/>
      <color theme="1"/>
      <name val="Verdana"/>
      <family val="2"/>
    </font>
    <font>
      <sz val="10"/>
      <color theme="1"/>
      <name val="Verdana"/>
      <family val="2"/>
    </font>
    <font>
      <sz val="10"/>
      <color theme="1"/>
      <name val="Calibri"/>
      <family val="2"/>
      <scheme val="minor"/>
    </font>
    <font>
      <b/>
      <sz val="11"/>
      <color theme="1"/>
      <name val="Verdana"/>
      <family val="2"/>
    </font>
    <font>
      <b/>
      <sz val="1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9"/>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65">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Fill="1" applyBorder="1" applyAlignment="1">
      <alignment horizontal="left" vertical="top" wrapText="1"/>
    </xf>
    <xf numFmtId="0" fontId="3" fillId="2" borderId="1" xfId="0" applyFont="1" applyFill="1" applyBorder="1" applyAlignment="1">
      <alignment horizontal="left" vertical="top" wrapText="1"/>
    </xf>
    <xf numFmtId="0" fontId="6" fillId="0" borderId="0" xfId="0" applyFont="1" applyAlignment="1">
      <alignment vertical="top"/>
    </xf>
    <xf numFmtId="0" fontId="6" fillId="0" borderId="0" xfId="0" applyFont="1" applyBorder="1" applyAlignment="1">
      <alignment vertical="top"/>
    </xf>
    <xf numFmtId="0" fontId="6" fillId="0" borderId="1" xfId="0" applyFont="1" applyBorder="1" applyAlignment="1">
      <alignment vertical="top" wrapText="1"/>
    </xf>
    <xf numFmtId="0" fontId="3" fillId="2" borderId="1" xfId="0" applyFont="1" applyFill="1" applyBorder="1" applyAlignment="1">
      <alignment horizontal="center" vertical="top" wrapText="1"/>
    </xf>
    <xf numFmtId="0" fontId="1" fillId="2" borderId="1" xfId="0" applyFont="1" applyFill="1" applyBorder="1" applyAlignment="1">
      <alignment horizontal="left"/>
    </xf>
    <xf numFmtId="0" fontId="1" fillId="2" borderId="1" xfId="0" applyFont="1" applyFill="1" applyBorder="1" applyAlignment="1">
      <alignment horizontal="left" wrapText="1"/>
    </xf>
    <xf numFmtId="0" fontId="7" fillId="0" borderId="0" xfId="0" applyFont="1" applyAlignment="1">
      <alignment vertical="top"/>
    </xf>
    <xf numFmtId="0" fontId="7" fillId="2" borderId="1" xfId="0" applyFont="1" applyFill="1" applyBorder="1" applyAlignment="1"/>
    <xf numFmtId="0" fontId="7" fillId="0" borderId="0" xfId="0" applyFont="1" applyBorder="1" applyAlignment="1">
      <alignment vertical="top"/>
    </xf>
    <xf numFmtId="0" fontId="7" fillId="0" borderId="0" xfId="0" applyFont="1" applyAlignment="1">
      <alignment vertical="top" wrapText="1"/>
    </xf>
    <xf numFmtId="0" fontId="6" fillId="0" borderId="1" xfId="0" applyFont="1" applyBorder="1" applyAlignment="1">
      <alignment horizontal="left" vertical="top"/>
    </xf>
    <xf numFmtId="0" fontId="7" fillId="3" borderId="0" xfId="0" applyFont="1" applyFill="1" applyBorder="1" applyAlignment="1"/>
    <xf numFmtId="0" fontId="5" fillId="4" borderId="1" xfId="0" applyFont="1" applyFill="1" applyBorder="1" applyAlignment="1">
      <alignment vertical="top"/>
    </xf>
    <xf numFmtId="0" fontId="5" fillId="4" borderId="1" xfId="0" applyFont="1" applyFill="1" applyBorder="1" applyAlignment="1">
      <alignment vertical="top" wrapText="1"/>
    </xf>
    <xf numFmtId="0" fontId="3" fillId="4" borderId="1" xfId="0" applyFont="1" applyFill="1" applyBorder="1" applyAlignment="1">
      <alignment horizontal="left" vertical="top" wrapText="1"/>
    </xf>
    <xf numFmtId="0" fontId="4" fillId="2" borderId="1" xfId="1" applyNumberFormat="1" applyFont="1" applyFill="1" applyBorder="1" applyAlignment="1">
      <alignment horizontal="center"/>
    </xf>
    <xf numFmtId="0" fontId="6" fillId="0" borderId="2" xfId="0" applyFont="1" applyBorder="1" applyAlignment="1">
      <alignment horizontal="left" vertical="top" wrapText="1"/>
    </xf>
    <xf numFmtId="0" fontId="4" fillId="0" borderId="2" xfId="0" applyFont="1" applyBorder="1" applyAlignment="1">
      <alignment horizontal="center" vertical="top" wrapText="1"/>
    </xf>
    <xf numFmtId="0" fontId="6" fillId="0" borderId="2" xfId="0" applyFont="1" applyFill="1" applyBorder="1" applyAlignment="1">
      <alignment horizontal="left" vertical="top" wrapText="1"/>
    </xf>
    <xf numFmtId="0" fontId="7" fillId="0" borderId="0" xfId="0" applyFont="1" applyFill="1" applyBorder="1" applyAlignment="1">
      <alignment horizontal="center" vertical="top"/>
    </xf>
    <xf numFmtId="0" fontId="7" fillId="0" borderId="0" xfId="0" applyFont="1" applyAlignment="1">
      <alignment horizontal="center" vertical="top"/>
    </xf>
    <xf numFmtId="10" fontId="4" fillId="0" borderId="1" xfId="0" applyNumberFormat="1" applyFont="1" applyBorder="1" applyAlignment="1">
      <alignment horizontal="center" vertical="top" wrapText="1"/>
    </xf>
    <xf numFmtId="10" fontId="4" fillId="0" borderId="2" xfId="0" applyNumberFormat="1" applyFont="1" applyBorder="1" applyAlignment="1">
      <alignment horizontal="center" vertical="top" wrapText="1"/>
    </xf>
    <xf numFmtId="0" fontId="4" fillId="2" borderId="3" xfId="1" applyNumberFormat="1" applyFont="1" applyFill="1" applyBorder="1" applyAlignment="1">
      <alignment horizontal="center"/>
    </xf>
    <xf numFmtId="0" fontId="4" fillId="0" borderId="1" xfId="1" applyNumberFormat="1" applyFont="1" applyFill="1" applyBorder="1" applyAlignment="1">
      <alignment horizontal="center" vertical="top"/>
    </xf>
    <xf numFmtId="0" fontId="4" fillId="0" borderId="2" xfId="1" applyNumberFormat="1" applyFont="1" applyFill="1" applyBorder="1" applyAlignment="1">
      <alignment horizontal="center" vertical="top"/>
    </xf>
    <xf numFmtId="0" fontId="4" fillId="0" borderId="0" xfId="1" applyNumberFormat="1" applyFont="1" applyFill="1" applyBorder="1" applyAlignment="1">
      <alignment horizontal="center" vertical="top"/>
    </xf>
    <xf numFmtId="0" fontId="6" fillId="0" borderId="0" xfId="0" applyFont="1" applyFill="1" applyBorder="1" applyAlignment="1">
      <alignment vertical="top"/>
    </xf>
    <xf numFmtId="0" fontId="6" fillId="0" borderId="0" xfId="0" applyFont="1" applyAlignment="1">
      <alignment horizontal="left" vertical="top"/>
    </xf>
    <xf numFmtId="0" fontId="6" fillId="0" borderId="1" xfId="0" applyFont="1" applyBorder="1" applyAlignment="1">
      <alignment vertical="top"/>
    </xf>
    <xf numFmtId="0" fontId="3" fillId="0" borderId="0" xfId="0" quotePrefix="1" applyFont="1" applyBorder="1" applyAlignment="1">
      <alignment horizontal="left" vertical="top"/>
    </xf>
    <xf numFmtId="0" fontId="6" fillId="0" borderId="0" xfId="0" applyFont="1" applyAlignment="1">
      <alignment horizontal="center" vertical="top"/>
    </xf>
    <xf numFmtId="0" fontId="6" fillId="0" borderId="1" xfId="0" applyFont="1" applyBorder="1" applyAlignment="1">
      <alignment horizontal="center" vertical="top"/>
    </xf>
    <xf numFmtId="0" fontId="6" fillId="0" borderId="1" xfId="0" applyNumberFormat="1" applyFont="1" applyBorder="1" applyAlignment="1">
      <alignment horizontal="center" vertical="top"/>
    </xf>
    <xf numFmtId="0" fontId="6" fillId="0" borderId="2" xfId="0" applyNumberFormat="1" applyFont="1" applyBorder="1" applyAlignment="1">
      <alignment horizontal="center" vertical="top"/>
    </xf>
    <xf numFmtId="0" fontId="5" fillId="0" borderId="0" xfId="0" applyFont="1" applyBorder="1" applyAlignment="1">
      <alignment horizontal="right" vertical="top"/>
    </xf>
    <xf numFmtId="0" fontId="6" fillId="0" borderId="0" xfId="0" applyFont="1" applyBorder="1" applyAlignment="1">
      <alignment horizontal="center" vertical="top"/>
    </xf>
    <xf numFmtId="2" fontId="4" fillId="2" borderId="5" xfId="1" applyNumberFormat="1" applyFont="1" applyFill="1" applyBorder="1" applyAlignment="1">
      <alignment horizontal="center"/>
    </xf>
    <xf numFmtId="0" fontId="4" fillId="7" borderId="1" xfId="1" applyNumberFormat="1" applyFont="1" applyFill="1" applyBorder="1" applyAlignment="1">
      <alignment horizontal="center" vertical="top"/>
    </xf>
    <xf numFmtId="0" fontId="4" fillId="7" borderId="2" xfId="1" applyNumberFormat="1" applyFont="1" applyFill="1" applyBorder="1" applyAlignment="1">
      <alignment horizontal="center" vertical="top"/>
    </xf>
    <xf numFmtId="2" fontId="4" fillId="7" borderId="1" xfId="1" applyNumberFormat="1" applyFont="1" applyFill="1" applyBorder="1" applyAlignment="1">
      <alignment horizontal="center" vertical="top"/>
    </xf>
    <xf numFmtId="0" fontId="4" fillId="5" borderId="1" xfId="0" applyFont="1" applyFill="1" applyBorder="1" applyAlignment="1">
      <alignment horizontal="left" vertical="top"/>
    </xf>
    <xf numFmtId="0" fontId="4" fillId="8" borderId="1" xfId="0" applyFont="1" applyFill="1" applyBorder="1" applyAlignment="1">
      <alignment horizontal="left" vertical="top"/>
    </xf>
    <xf numFmtId="0" fontId="4" fillId="6" borderId="1" xfId="0" applyFont="1" applyFill="1" applyBorder="1" applyAlignment="1">
      <alignment horizontal="left" vertical="top"/>
    </xf>
    <xf numFmtId="0" fontId="6" fillId="5" borderId="0" xfId="0" applyFont="1" applyFill="1" applyAlignment="1">
      <alignment vertical="top"/>
    </xf>
    <xf numFmtId="2" fontId="8" fillId="7" borderId="4" xfId="0" applyNumberFormat="1" applyFont="1" applyFill="1" applyBorder="1" applyAlignment="1">
      <alignment vertical="top"/>
    </xf>
    <xf numFmtId="10" fontId="4" fillId="9" borderId="1" xfId="0" applyNumberFormat="1" applyFont="1" applyFill="1" applyBorder="1" applyAlignment="1">
      <alignment horizontal="center" vertical="top" wrapText="1"/>
    </xf>
    <xf numFmtId="10" fontId="4" fillId="9" borderId="2" xfId="0" applyNumberFormat="1" applyFont="1" applyFill="1" applyBorder="1" applyAlignment="1">
      <alignment horizontal="center" vertical="top" wrapText="1"/>
    </xf>
    <xf numFmtId="0" fontId="4" fillId="9" borderId="2" xfId="0" applyNumberFormat="1" applyFont="1" applyFill="1" applyBorder="1" applyAlignment="1">
      <alignment horizontal="center" vertical="top" wrapText="1"/>
    </xf>
    <xf numFmtId="2" fontId="4" fillId="9" borderId="2" xfId="0" applyNumberFormat="1" applyFont="1" applyFill="1" applyBorder="1" applyAlignment="1">
      <alignment horizontal="center" vertical="top" wrapText="1"/>
    </xf>
    <xf numFmtId="2" fontId="4" fillId="0" borderId="2" xfId="0" applyNumberFormat="1" applyFont="1" applyBorder="1" applyAlignment="1">
      <alignment horizontal="center" vertical="top" wrapText="1"/>
    </xf>
    <xf numFmtId="0" fontId="1" fillId="0" borderId="0" xfId="0" applyFont="1" applyFill="1" applyBorder="1" applyAlignment="1">
      <alignment horizontal="left" vertical="top" wrapText="1"/>
    </xf>
    <xf numFmtId="0" fontId="9" fillId="0" borderId="0" xfId="0" applyFont="1" applyAlignment="1" applyProtection="1">
      <alignment horizontal="center" wrapText="1"/>
    </xf>
    <xf numFmtId="0" fontId="3" fillId="0" borderId="6" xfId="0" quotePrefix="1" applyFont="1" applyBorder="1" applyAlignment="1">
      <alignment horizontal="left"/>
    </xf>
    <xf numFmtId="0" fontId="3" fillId="0" borderId="7" xfId="0" quotePrefix="1" applyFont="1" applyBorder="1" applyAlignment="1">
      <alignment horizontal="left"/>
    </xf>
    <xf numFmtId="0" fontId="8" fillId="0" borderId="6" xfId="0" applyFont="1" applyBorder="1" applyAlignment="1">
      <alignment horizontal="right" vertical="top"/>
    </xf>
    <xf numFmtId="0" fontId="8" fillId="0" borderId="8" xfId="0" applyFont="1" applyBorder="1" applyAlignment="1">
      <alignment horizontal="right" vertical="top"/>
    </xf>
    <xf numFmtId="0" fontId="5" fillId="0" borderId="3" xfId="0" applyFont="1" applyFill="1" applyBorder="1" applyAlignment="1">
      <alignment horizontal="center" vertical="top"/>
    </xf>
    <xf numFmtId="0" fontId="5" fillId="0" borderId="5" xfId="0" applyFont="1" applyFill="1" applyBorder="1" applyAlignment="1">
      <alignment horizontal="center" vertical="top"/>
    </xf>
    <xf numFmtId="0" fontId="6" fillId="0" borderId="0" xfId="0" applyFont="1" applyAlignment="1">
      <alignment horizontal="left" vertical="top"/>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view="pageBreakPreview" zoomScale="85" zoomScaleNormal="90" zoomScaleSheetLayoutView="85" workbookViewId="0">
      <selection activeCell="R6" sqref="R6"/>
    </sheetView>
  </sheetViews>
  <sheetFormatPr defaultColWidth="9.140625" defaultRowHeight="12.75" x14ac:dyDescent="0.25"/>
  <cols>
    <col min="1" max="1" width="28.140625" style="11" bestFit="1" customWidth="1"/>
    <col min="2" max="2" width="34" style="11" customWidth="1"/>
    <col min="3" max="3" width="9.85546875" style="11" customWidth="1"/>
    <col min="4" max="4" width="9.140625" style="11" customWidth="1"/>
    <col min="5" max="5" width="3.42578125" style="11" customWidth="1"/>
    <col min="6" max="6" width="85" style="11" customWidth="1"/>
    <col min="7" max="7" width="3.42578125" style="11" customWidth="1"/>
    <col min="8" max="10" width="12.85546875" style="25" customWidth="1"/>
    <col min="11" max="11" width="3.42578125" style="11" customWidth="1"/>
    <col min="12" max="13" width="13.5703125" style="11" customWidth="1"/>
    <col min="14" max="14" width="12.85546875" style="11" customWidth="1"/>
    <col min="15" max="16384" width="9.140625" style="11"/>
  </cols>
  <sheetData>
    <row r="1" spans="1:14" ht="23.25" customHeight="1" x14ac:dyDescent="0.25"/>
    <row r="2" spans="1:14" ht="23.25" customHeight="1" x14ac:dyDescent="0.35">
      <c r="A2" s="57" t="s">
        <v>39</v>
      </c>
      <c r="B2" s="57"/>
      <c r="C2" s="57"/>
      <c r="D2" s="57"/>
      <c r="E2" s="57"/>
      <c r="F2" s="57"/>
      <c r="G2" s="57"/>
      <c r="H2" s="57"/>
      <c r="I2" s="57"/>
      <c r="J2" s="57"/>
      <c r="K2" s="57"/>
      <c r="L2" s="57"/>
      <c r="M2" s="57"/>
      <c r="N2" s="57"/>
    </row>
    <row r="3" spans="1:14" ht="23.25" customHeight="1" x14ac:dyDescent="0.35">
      <c r="A3" s="57" t="s">
        <v>38</v>
      </c>
      <c r="B3" s="57"/>
      <c r="C3" s="57"/>
      <c r="D3" s="57"/>
      <c r="E3" s="57"/>
      <c r="F3" s="57"/>
      <c r="G3" s="57"/>
      <c r="H3" s="57"/>
      <c r="I3" s="57"/>
      <c r="J3" s="57"/>
      <c r="K3" s="57"/>
      <c r="L3" s="57"/>
      <c r="M3" s="57"/>
      <c r="N3" s="57"/>
    </row>
    <row r="4" spans="1:14" ht="23.25" customHeight="1" x14ac:dyDescent="0.25">
      <c r="F4" s="25" t="s">
        <v>41</v>
      </c>
    </row>
    <row r="5" spans="1:14" ht="23.25" customHeight="1" x14ac:dyDescent="0.25"/>
    <row r="6" spans="1:14" ht="63.75" x14ac:dyDescent="0.25">
      <c r="A6" s="17" t="s">
        <v>2</v>
      </c>
      <c r="B6" s="18" t="s">
        <v>3</v>
      </c>
      <c r="C6" s="19" t="s">
        <v>0</v>
      </c>
      <c r="D6" s="19" t="s">
        <v>1</v>
      </c>
      <c r="F6" s="19" t="s">
        <v>4</v>
      </c>
      <c r="G6" s="6"/>
      <c r="H6" s="4" t="s">
        <v>20</v>
      </c>
      <c r="I6" s="4" t="s">
        <v>32</v>
      </c>
      <c r="J6" s="19" t="s">
        <v>33</v>
      </c>
      <c r="K6" s="6"/>
      <c r="L6" s="8" t="s">
        <v>21</v>
      </c>
      <c r="M6" s="8" t="s">
        <v>37</v>
      </c>
      <c r="N6" s="8" t="s">
        <v>35</v>
      </c>
    </row>
    <row r="7" spans="1:14" ht="140.25" x14ac:dyDescent="0.25">
      <c r="A7" s="15" t="s">
        <v>5</v>
      </c>
      <c r="B7" s="7" t="s">
        <v>11</v>
      </c>
      <c r="C7" s="51">
        <v>0.95</v>
      </c>
      <c r="D7" s="26">
        <v>0.95</v>
      </c>
      <c r="F7" s="7" t="s">
        <v>12</v>
      </c>
      <c r="G7" s="6"/>
      <c r="H7" s="29">
        <v>40</v>
      </c>
      <c r="I7" s="29">
        <v>10</v>
      </c>
      <c r="J7" s="43">
        <v>50</v>
      </c>
      <c r="K7" s="6"/>
      <c r="L7" s="37">
        <f>IF(C7&gt;=D7,H7,0)</f>
        <v>40</v>
      </c>
      <c r="M7" s="38">
        <f>IF(C7&gt;=D7,((C7-D7)*200),0)</f>
        <v>0</v>
      </c>
      <c r="N7" s="45">
        <f>L7+M7</f>
        <v>40</v>
      </c>
    </row>
    <row r="8" spans="1:14" ht="106.5" customHeight="1" x14ac:dyDescent="0.25">
      <c r="A8" s="15" t="s">
        <v>6</v>
      </c>
      <c r="B8" s="7" t="s">
        <v>10</v>
      </c>
      <c r="C8" s="51">
        <v>0.95</v>
      </c>
      <c r="D8" s="26">
        <v>0.95</v>
      </c>
      <c r="F8" s="7" t="s">
        <v>13</v>
      </c>
      <c r="G8" s="6"/>
      <c r="H8" s="29">
        <v>20</v>
      </c>
      <c r="I8" s="29">
        <v>5</v>
      </c>
      <c r="J8" s="43">
        <v>25</v>
      </c>
      <c r="K8" s="6"/>
      <c r="L8" s="37">
        <f t="shared" ref="L8:L9" si="0">IF(C8&gt;=D8,H8,0)</f>
        <v>20</v>
      </c>
      <c r="M8" s="38">
        <f>IF(C8&gt;=D8,((C8-D8)*100),0)</f>
        <v>0</v>
      </c>
      <c r="N8" s="45">
        <f>L8+M8</f>
        <v>20</v>
      </c>
    </row>
    <row r="9" spans="1:14" ht="123.6" customHeight="1" x14ac:dyDescent="0.25">
      <c r="A9" s="21" t="s">
        <v>7</v>
      </c>
      <c r="B9" s="21" t="s">
        <v>18</v>
      </c>
      <c r="C9" s="52">
        <v>0.95</v>
      </c>
      <c r="D9" s="27">
        <v>0.95</v>
      </c>
      <c r="F9" s="21" t="s">
        <v>19</v>
      </c>
      <c r="G9" s="6"/>
      <c r="H9" s="30">
        <v>15</v>
      </c>
      <c r="I9" s="30">
        <v>3.75</v>
      </c>
      <c r="J9" s="44">
        <v>18.75</v>
      </c>
      <c r="K9" s="6"/>
      <c r="L9" s="37">
        <f t="shared" si="0"/>
        <v>15</v>
      </c>
      <c r="M9" s="38">
        <f>IF(C9&gt;=D9,((C9-D9)*75),0)</f>
        <v>0</v>
      </c>
      <c r="N9" s="45">
        <f>L9+M9</f>
        <v>15</v>
      </c>
    </row>
    <row r="10" spans="1:14" ht="81.75" customHeight="1" x14ac:dyDescent="0.25">
      <c r="A10" s="21" t="s">
        <v>8</v>
      </c>
      <c r="B10" s="21" t="s">
        <v>15</v>
      </c>
      <c r="C10" s="53">
        <v>20</v>
      </c>
      <c r="D10" s="22">
        <v>20</v>
      </c>
      <c r="F10" s="23" t="s">
        <v>16</v>
      </c>
      <c r="G10" s="6"/>
      <c r="H10" s="30">
        <v>15</v>
      </c>
      <c r="I10" s="30">
        <v>3.75</v>
      </c>
      <c r="J10" s="44">
        <v>18.75</v>
      </c>
      <c r="K10" s="6"/>
      <c r="L10" s="29">
        <f>IF(C10&lt;=D10,H10,0)</f>
        <v>15</v>
      </c>
      <c r="M10" s="38">
        <f>IF(C10&lt;=D10,((D10-C10)*(3.75/20)),0)</f>
        <v>0</v>
      </c>
      <c r="N10" s="45">
        <f>L10+M10</f>
        <v>15</v>
      </c>
    </row>
    <row r="11" spans="1:14" ht="137.44999999999999" customHeight="1" thickBot="1" x14ac:dyDescent="0.3">
      <c r="A11" s="15" t="s">
        <v>9</v>
      </c>
      <c r="B11" s="21" t="s">
        <v>14</v>
      </c>
      <c r="C11" s="54">
        <v>7</v>
      </c>
      <c r="D11" s="55">
        <v>7</v>
      </c>
      <c r="F11" s="23" t="s">
        <v>17</v>
      </c>
      <c r="G11" s="6"/>
      <c r="H11" s="29">
        <v>10</v>
      </c>
      <c r="I11" s="29">
        <v>2.5</v>
      </c>
      <c r="J11" s="43">
        <v>12.5</v>
      </c>
      <c r="K11" s="6"/>
      <c r="L11" s="30">
        <f>IF(C11&gt;=D11,H11,0)</f>
        <v>10</v>
      </c>
      <c r="M11" s="39">
        <f>IF(C11&gt;=D11,((C11-D11)*(2.5/3)),0)</f>
        <v>0</v>
      </c>
      <c r="N11" s="45">
        <f>L11+M11</f>
        <v>10</v>
      </c>
    </row>
    <row r="12" spans="1:14" ht="13.5" thickBot="1" x14ac:dyDescent="0.25">
      <c r="A12" s="12"/>
      <c r="B12" s="12"/>
      <c r="C12" s="9"/>
      <c r="D12" s="9"/>
      <c r="E12" s="10"/>
      <c r="F12" s="12"/>
      <c r="G12" s="16"/>
      <c r="H12" s="28">
        <f>SUM(H7:H11)</f>
        <v>100</v>
      </c>
      <c r="I12" s="28">
        <f>SUM(I7:I11)</f>
        <v>25</v>
      </c>
      <c r="J12" s="20">
        <f>SUM(J7:J11)</f>
        <v>125</v>
      </c>
      <c r="K12" s="16"/>
      <c r="L12" s="58" t="s">
        <v>34</v>
      </c>
      <c r="M12" s="59"/>
      <c r="N12" s="42">
        <f>SUM(N7:N11)</f>
        <v>100</v>
      </c>
    </row>
    <row r="13" spans="1:14" x14ac:dyDescent="0.25">
      <c r="A13" s="13"/>
      <c r="B13" s="13"/>
      <c r="C13" s="1"/>
      <c r="D13" s="1"/>
      <c r="E13" s="2"/>
      <c r="F13" s="13"/>
      <c r="H13" s="31"/>
      <c r="I13" s="31"/>
      <c r="J13" s="31"/>
      <c r="L13" s="35"/>
      <c r="M13" s="33"/>
      <c r="N13" s="31"/>
    </row>
    <row r="14" spans="1:14" ht="15.75" customHeight="1" thickBot="1" x14ac:dyDescent="0.3">
      <c r="A14" s="56" t="s">
        <v>40</v>
      </c>
      <c r="B14" s="56"/>
      <c r="C14" s="56"/>
      <c r="D14" s="56"/>
      <c r="E14" s="56"/>
      <c r="F14" s="56"/>
      <c r="H14" s="32"/>
      <c r="I14" s="32"/>
      <c r="J14" s="32"/>
      <c r="L14" s="5"/>
      <c r="M14" s="5"/>
      <c r="N14" s="5"/>
    </row>
    <row r="15" spans="1:14" ht="15" customHeight="1" thickBot="1" x14ac:dyDescent="0.3">
      <c r="A15" s="3"/>
      <c r="B15" s="3"/>
      <c r="C15" s="13"/>
      <c r="D15" s="13"/>
      <c r="F15" s="24"/>
      <c r="J15" s="40"/>
      <c r="L15" s="60" t="s">
        <v>25</v>
      </c>
      <c r="M15" s="61"/>
      <c r="N15" s="50">
        <f>(N12*0.8)/10</f>
        <v>8</v>
      </c>
    </row>
    <row r="16" spans="1:14" x14ac:dyDescent="0.25">
      <c r="A16" s="3"/>
      <c r="B16" s="3"/>
      <c r="C16" s="13"/>
      <c r="D16" s="13"/>
      <c r="F16" s="25"/>
      <c r="H16" s="36"/>
      <c r="I16" s="36"/>
      <c r="J16" s="41"/>
      <c r="L16" s="5"/>
      <c r="M16" s="5"/>
      <c r="N16" s="5"/>
    </row>
    <row r="17" spans="1:14" x14ac:dyDescent="0.25">
      <c r="A17" s="13"/>
      <c r="B17" s="13"/>
      <c r="C17" s="13"/>
      <c r="D17" s="13"/>
      <c r="F17" s="25"/>
      <c r="H17" s="36"/>
      <c r="I17" s="36"/>
      <c r="J17" s="36"/>
      <c r="L17" s="62" t="s">
        <v>22</v>
      </c>
      <c r="M17" s="63"/>
    </row>
    <row r="18" spans="1:14" x14ac:dyDescent="0.25">
      <c r="A18" s="13"/>
      <c r="B18" s="13"/>
      <c r="C18" s="13"/>
      <c r="D18" s="13"/>
      <c r="F18" s="25"/>
      <c r="H18" s="36"/>
      <c r="I18" s="36"/>
      <c r="J18" s="36"/>
      <c r="L18" s="34" t="s">
        <v>24</v>
      </c>
      <c r="M18" s="34" t="s">
        <v>23</v>
      </c>
    </row>
    <row r="19" spans="1:14" x14ac:dyDescent="0.25">
      <c r="H19" s="36"/>
      <c r="I19" s="36"/>
      <c r="J19" s="36"/>
      <c r="L19" s="15" t="s">
        <v>26</v>
      </c>
      <c r="M19" s="46" t="s">
        <v>27</v>
      </c>
    </row>
    <row r="20" spans="1:14" x14ac:dyDescent="0.25">
      <c r="B20" s="14"/>
      <c r="H20" s="36"/>
      <c r="I20" s="36"/>
      <c r="J20" s="36"/>
      <c r="L20" s="15" t="s">
        <v>28</v>
      </c>
      <c r="M20" s="47" t="s">
        <v>29</v>
      </c>
    </row>
    <row r="21" spans="1:14" x14ac:dyDescent="0.25">
      <c r="H21" s="36"/>
      <c r="I21" s="36"/>
      <c r="J21" s="36"/>
      <c r="L21" s="15" t="s">
        <v>30</v>
      </c>
      <c r="M21" s="48" t="s">
        <v>31</v>
      </c>
    </row>
    <row r="22" spans="1:14" x14ac:dyDescent="0.25">
      <c r="H22" s="36"/>
      <c r="I22" s="36"/>
      <c r="J22" s="36"/>
      <c r="L22" s="5"/>
      <c r="M22" s="5"/>
      <c r="N22" s="5"/>
    </row>
    <row r="23" spans="1:14" x14ac:dyDescent="0.25">
      <c r="H23" s="36"/>
      <c r="I23" s="36"/>
      <c r="J23" s="36"/>
      <c r="L23" s="49"/>
      <c r="M23" s="64" t="s">
        <v>36</v>
      </c>
      <c r="N23" s="64"/>
    </row>
    <row r="24" spans="1:14" x14ac:dyDescent="0.25">
      <c r="B24" s="14"/>
    </row>
    <row r="26" spans="1:14" x14ac:dyDescent="0.25">
      <c r="A26" s="5"/>
      <c r="B26" s="14"/>
    </row>
    <row r="29" spans="1:14" x14ac:dyDescent="0.25">
      <c r="B29" s="14"/>
    </row>
  </sheetData>
  <mergeCells count="7">
    <mergeCell ref="L17:M17"/>
    <mergeCell ref="M23:N23"/>
    <mergeCell ref="A14:F14"/>
    <mergeCell ref="A2:N2"/>
    <mergeCell ref="A3:N3"/>
    <mergeCell ref="L12:M12"/>
    <mergeCell ref="L15:M15"/>
  </mergeCells>
  <pageMargins left="0.7" right="0.7" top="0.75" bottom="0.75" header="0.3" footer="0.3"/>
  <pageSetup paperSize="9" scale="34" orientation="portrait" r:id="rId1"/>
  <ignoredErrors>
    <ignoredError sqref="L10"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BSC </vt:lpstr>
    </vt:vector>
  </TitlesOfParts>
  <Company>Hogeschool van Arnhem en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Eijk, Petra van</cp:lastModifiedBy>
  <cp:lastPrinted>2024-10-18T11:49:07Z</cp:lastPrinted>
  <dcterms:created xsi:type="dcterms:W3CDTF">2017-03-31T11:52:40Z</dcterms:created>
  <dcterms:modified xsi:type="dcterms:W3CDTF">2024-10-18T11:49:16Z</dcterms:modified>
</cp:coreProperties>
</file>