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versumnl.sharepoint.com/teams/PRJAanbestedingMultifunctionals/Gedeelde documenten/General/03 Aanbestedingsleidraad/"/>
    </mc:Choice>
  </mc:AlternateContent>
  <xr:revisionPtr revIDLastSave="262" documentId="13_ncr:1_{9E20793B-2E45-4B1E-B181-B005A1CB8B92}" xr6:coauthVersionLast="47" xr6:coauthVersionMax="47" xr10:uidLastSave="{A9D8FAB2-3162-46CD-8548-373D777A5F28}"/>
  <bookViews>
    <workbookView xWindow="-120" yWindow="-120" windowWidth="29040" windowHeight="15840" firstSheet="6" activeTab="6" xr2:uid="{652ECD49-04C5-480C-A3C3-020D06274397}"/>
  </bookViews>
  <sheets>
    <sheet name="Gooise Meren" sheetId="1" r:id="rId1"/>
    <sheet name="Tellerstanden GM" sheetId="2" r:id="rId2"/>
    <sheet name="Hilversum" sheetId="3" r:id="rId3"/>
    <sheet name="Tellerstanden Hilversum" sheetId="5" r:id="rId4"/>
    <sheet name="Regio G&amp;V" sheetId="6" r:id="rId5"/>
    <sheet name="Tellerstanden Regio G&amp;V" sheetId="7" r:id="rId6"/>
    <sheet name="Totaal overzicht " sheetId="4" r:id="rId7"/>
  </sheets>
  <definedNames>
    <definedName name="_xlnm._FilterDatabase" localSheetId="2" hidden="1">Hilversum!$AE$1:$AE$34</definedName>
    <definedName name="_xlnm._FilterDatabase" localSheetId="3" hidden="1">'Tellerstanden Hilversum'!$C$1:$C$29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4" l="1"/>
  <c r="C16" i="4"/>
  <c r="D16" i="4"/>
  <c r="D9" i="4"/>
  <c r="C9" i="4"/>
  <c r="L8" i="4"/>
  <c r="C18" i="7"/>
  <c r="E27" i="7" s="1"/>
  <c r="C19" i="7"/>
  <c r="E28" i="7" s="1"/>
  <c r="C4" i="7"/>
  <c r="C16" i="7" s="1"/>
  <c r="D4" i="7"/>
  <c r="D14" i="7" s="1"/>
  <c r="E4" i="7"/>
  <c r="E14" i="7" s="1"/>
  <c r="F4" i="7"/>
  <c r="F14" i="7" s="1"/>
  <c r="G4" i="7"/>
  <c r="G14" i="7" s="1"/>
  <c r="H4" i="7"/>
  <c r="H14" i="7" s="1"/>
  <c r="J4" i="7"/>
  <c r="J14" i="7" s="1"/>
  <c r="K4" i="7"/>
  <c r="K14" i="7" s="1"/>
  <c r="L4" i="7"/>
  <c r="L14" i="7" s="1"/>
  <c r="N4" i="7"/>
  <c r="N14" i="7" s="1"/>
  <c r="C6" i="7"/>
  <c r="C17" i="7" s="1"/>
  <c r="E26" i="7" s="1"/>
  <c r="D6" i="7"/>
  <c r="E6" i="7"/>
  <c r="F6" i="7"/>
  <c r="G6" i="7"/>
  <c r="H6" i="7"/>
  <c r="J6" i="7"/>
  <c r="K6" i="7"/>
  <c r="L6" i="7"/>
  <c r="N6" i="7"/>
  <c r="H10" i="4"/>
  <c r="I10" i="4"/>
  <c r="J10" i="4"/>
  <c r="K10" i="4"/>
  <c r="L7" i="4"/>
  <c r="F29" i="5"/>
  <c r="E29" i="5"/>
  <c r="D29" i="5"/>
  <c r="F28" i="5"/>
  <c r="E28" i="5"/>
  <c r="D28" i="5"/>
  <c r="M18" i="2"/>
  <c r="L6" i="4"/>
  <c r="G16" i="2"/>
  <c r="J16" i="2" s="1"/>
  <c r="H16" i="2"/>
  <c r="K16" i="2" s="1"/>
  <c r="H33" i="2"/>
  <c r="K33" i="2" s="1"/>
  <c r="G33" i="2"/>
  <c r="J33" i="2"/>
  <c r="H7" i="2"/>
  <c r="K7" i="2" s="1"/>
  <c r="H8" i="2"/>
  <c r="H9" i="2"/>
  <c r="K9" i="2" s="1"/>
  <c r="H10" i="2"/>
  <c r="K10" i="2" s="1"/>
  <c r="H11" i="2"/>
  <c r="K11" i="2" s="1"/>
  <c r="H12" i="2"/>
  <c r="K12" i="2" s="1"/>
  <c r="H6" i="2"/>
  <c r="K6" i="2" s="1"/>
  <c r="G7" i="2"/>
  <c r="J7" i="2" s="1"/>
  <c r="G8" i="2"/>
  <c r="J8" i="2" s="1"/>
  <c r="G9" i="2"/>
  <c r="J9" i="2" s="1"/>
  <c r="G10" i="2"/>
  <c r="J10" i="2" s="1"/>
  <c r="G11" i="2"/>
  <c r="J11" i="2" s="1"/>
  <c r="G12" i="2"/>
  <c r="J12" i="2" s="1"/>
  <c r="G6" i="2"/>
  <c r="J6" i="2" s="1"/>
  <c r="H32" i="2"/>
  <c r="K32" i="2" s="1"/>
  <c r="G32" i="2"/>
  <c r="J32" i="2" s="1"/>
  <c r="H25" i="2"/>
  <c r="K25" i="2" s="1"/>
  <c r="H26" i="2"/>
  <c r="K26" i="2" s="1"/>
  <c r="H27" i="2"/>
  <c r="K27" i="2" s="1"/>
  <c r="H28" i="2"/>
  <c r="K28" i="2" s="1"/>
  <c r="H29" i="2"/>
  <c r="K29" i="2" s="1"/>
  <c r="H30" i="2"/>
  <c r="K30" i="2" s="1"/>
  <c r="H24" i="2"/>
  <c r="K24" i="2" s="1"/>
  <c r="G25" i="2"/>
  <c r="J25" i="2" s="1"/>
  <c r="G26" i="2"/>
  <c r="J26" i="2" s="1"/>
  <c r="G27" i="2"/>
  <c r="J27" i="2" s="1"/>
  <c r="G28" i="2"/>
  <c r="J28" i="2" s="1"/>
  <c r="G29" i="2"/>
  <c r="J29" i="2" s="1"/>
  <c r="G30" i="2"/>
  <c r="J30" i="2" s="1"/>
  <c r="G24" i="2"/>
  <c r="J24" i="2" s="1"/>
  <c r="H15" i="2"/>
  <c r="K15" i="2" s="1"/>
  <c r="G15" i="2"/>
  <c r="J15" i="2" s="1"/>
  <c r="E13" i="2"/>
  <c r="D13" i="2"/>
  <c r="K8" i="2"/>
  <c r="L10" i="4" l="1"/>
  <c r="I13" i="4"/>
  <c r="I12" i="4"/>
  <c r="E25" i="7"/>
  <c r="C21" i="7"/>
  <c r="C25" i="7" s="1"/>
  <c r="C26" i="7" s="1"/>
  <c r="C14" i="7"/>
  <c r="M7" i="2"/>
  <c r="M11" i="2"/>
  <c r="M16" i="2"/>
  <c r="M27" i="2"/>
  <c r="K37" i="2"/>
  <c r="M24" i="2"/>
  <c r="J37" i="2"/>
  <c r="M15" i="2"/>
  <c r="M12" i="2"/>
  <c r="M30" i="2"/>
  <c r="M26" i="2"/>
  <c r="M32" i="2"/>
  <c r="M33" i="2"/>
  <c r="M29" i="2"/>
  <c r="M25" i="2"/>
  <c r="M28" i="2"/>
  <c r="M10" i="2"/>
  <c r="M9" i="2"/>
  <c r="M8" i="2"/>
  <c r="M6" i="2"/>
  <c r="G13" i="2"/>
  <c r="J13" i="2" s="1"/>
  <c r="J20" i="2" s="1"/>
  <c r="H13" i="2"/>
  <c r="K13" i="2" s="1"/>
  <c r="K20" i="2" s="1"/>
  <c r="I14" i="4" l="1"/>
  <c r="M37" i="2"/>
  <c r="M13" i="2"/>
  <c r="M2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erhoo</author>
  </authors>
  <commentList>
    <comment ref="D18" authorId="0" shapeId="0" xr:uid="{0B2E2A50-872E-4BF0-86B5-7E8C0D9829C0}">
      <text>
        <r>
          <rPr>
            <b/>
            <sz val="9"/>
            <color indexed="81"/>
            <rFont val="Tahoma"/>
            <family val="2"/>
          </rPr>
          <t>andere startdatum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8" authorId="0" shapeId="0" xr:uid="{296F08F4-842B-4806-A39C-257BDFD73D51}">
      <text>
        <r>
          <rPr>
            <b/>
            <sz val="9"/>
            <color indexed="81"/>
            <rFont val="Tahoma"/>
            <family val="2"/>
          </rPr>
          <t>andere startdatum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<sst xmlns="http://schemas.openxmlformats.org/spreadsheetml/2006/main" count="759" uniqueCount="321">
  <si>
    <t>Multi Functionals Gooise Meren -contract vanaf juli 2018</t>
  </si>
  <si>
    <t>Locatie</t>
  </si>
  <si>
    <t>Adres</t>
  </si>
  <si>
    <t>Type MFC</t>
  </si>
  <si>
    <t>Serienummer</t>
  </si>
  <si>
    <t>Gemeentehuis Bussum</t>
  </si>
  <si>
    <t>Brinklaan 35</t>
  </si>
  <si>
    <r>
      <rPr>
        <sz val="11"/>
        <color rgb="FFFF0000"/>
        <rFont val="Calibri"/>
        <family val="2"/>
      </rPr>
      <t>1 x MFC+</t>
    </r>
    <r>
      <rPr>
        <sz val="11"/>
        <color theme="1"/>
        <rFont val="Calibri"/>
        <family val="2"/>
      </rPr>
      <t xml:space="preserve">
6 x MFC</t>
    </r>
  </si>
  <si>
    <r>
      <rPr>
        <sz val="11"/>
        <color rgb="FFFF0000"/>
        <rFont val="Calibri"/>
        <family val="2"/>
      </rPr>
      <t>3712954450</t>
    </r>
    <r>
      <rPr>
        <sz val="11"/>
        <color theme="1"/>
        <rFont val="Calibri"/>
        <family val="2"/>
      </rPr>
      <t xml:space="preserve">
3717717081
3717759140
3717759493
3717759949
3717759175
3717759523</t>
    </r>
  </si>
  <si>
    <t>Gemeentewerf Naarden</t>
  </si>
  <si>
    <t>Energiestraat 9</t>
  </si>
  <si>
    <t>1x MFC</t>
  </si>
  <si>
    <t>Gemeentewerf Bussum</t>
  </si>
  <si>
    <t>Huizerweg 51</t>
  </si>
  <si>
    <t>Opvanglocaties</t>
  </si>
  <si>
    <t>NH Hotel</t>
  </si>
  <si>
    <t>IJsselmeerweg 3</t>
  </si>
  <si>
    <t>MFC</t>
  </si>
  <si>
    <t>Xerox AltaLink C8030/C8035 5-Laden 2180 vel</t>
  </si>
  <si>
    <t>MFC +</t>
  </si>
  <si>
    <t>Xerox AltaLink C8070 5-Laden 3140 vel</t>
  </si>
  <si>
    <t>Tellerstanden</t>
  </si>
  <si>
    <t>A3 en A4 formaat totaal</t>
  </si>
  <si>
    <t>Startdatum juli 2018</t>
  </si>
  <si>
    <t>Gem p/m</t>
  </si>
  <si>
    <t>Gem p/jr</t>
  </si>
  <si>
    <t>Gem. tot. p/jr</t>
  </si>
  <si>
    <t>serie nr</t>
  </si>
  <si>
    <t>zwart</t>
  </si>
  <si>
    <t>kleur</t>
  </si>
  <si>
    <t>Repro</t>
  </si>
  <si>
    <t>Pantry BGG</t>
  </si>
  <si>
    <t>Balie FaZa BGG</t>
  </si>
  <si>
    <t>Balie Burgerzaken</t>
  </si>
  <si>
    <t xml:space="preserve">Pantry 2e </t>
  </si>
  <si>
    <t xml:space="preserve">Pantry 1e </t>
  </si>
  <si>
    <t>Werf Naarden</t>
  </si>
  <si>
    <t>Werf Bussum</t>
  </si>
  <si>
    <t>NH Opvang</t>
  </si>
  <si>
    <t>Total A3 en A4</t>
  </si>
  <si>
    <t>A3 formaat</t>
  </si>
  <si>
    <t>Totaal A3</t>
  </si>
  <si>
    <t>Middel-ID</t>
  </si>
  <si>
    <t>Specificatie</t>
  </si>
  <si>
    <t>Aanmaakdatum</t>
  </si>
  <si>
    <t>Wijzigingsdatum</t>
  </si>
  <si>
    <t>Samenvatting</t>
  </si>
  <si>
    <t>AM nieuw middelID 2024</t>
  </si>
  <si>
    <t>AM oud middelID 2024</t>
  </si>
  <si>
    <t>AM oud objectID 2024</t>
  </si>
  <si>
    <t>Pakket</t>
  </si>
  <si>
    <t>Budgethouder</t>
  </si>
  <si>
    <t>CB nieuw objectID 2018</t>
  </si>
  <si>
    <t>CB oud objectID 2018</t>
  </si>
  <si>
    <t>Assetbeheerder</t>
  </si>
  <si>
    <t>Afschrijftermijn</t>
  </si>
  <si>
    <t>Hostnaam</t>
  </si>
  <si>
    <t>Installateur</t>
  </si>
  <si>
    <t>IP-adres</t>
  </si>
  <si>
    <t>Item print/scanapparaat</t>
  </si>
  <si>
    <t>Logische assetnaam</t>
  </si>
  <si>
    <t>MAC-adres</t>
  </si>
  <si>
    <t>MAC-adres Wlan</t>
  </si>
  <si>
    <t>Fabrikant</t>
  </si>
  <si>
    <t>Aantekening</t>
  </si>
  <si>
    <t>Ordernummer</t>
  </si>
  <si>
    <t>Eigendomstatus</t>
  </si>
  <si>
    <t>Datum aanschaf</t>
  </si>
  <si>
    <t>Aankoopbedrag</t>
  </si>
  <si>
    <t>Status</t>
  </si>
  <si>
    <t>Leverancier</t>
  </si>
  <si>
    <t>Type print/scanapparaat</t>
  </si>
  <si>
    <t>Einddatum garantie</t>
  </si>
  <si>
    <t>Zaaknummer</t>
  </si>
  <si>
    <t>Toewijzingen - Vestigingen</t>
  </si>
  <si>
    <t>Toewijzingen - Locaties</t>
  </si>
  <si>
    <t>Toewijzingen - Locaties - Vestiging</t>
  </si>
  <si>
    <t>Toewijzingen - Personen</t>
  </si>
  <si>
    <t>Toewijzingen - Persoonsgroepen</t>
  </si>
  <si>
    <t>Ouders</t>
  </si>
  <si>
    <t>PSA0058</t>
  </si>
  <si>
    <t>Interne Finischerm 4X520 vel, High capacity tray</t>
  </si>
  <si>
    <t>2024-10-04T08:19:57.57</t>
  </si>
  <si>
    <t>CF036033 Multifunctional Type 3 Xerox AltaLink C8070 3717717090</t>
  </si>
  <si>
    <t>MFP0001</t>
  </si>
  <si>
    <t>ID-FAC</t>
  </si>
  <si>
    <t>FAC - MDR &amp; SNR</t>
  </si>
  <si>
    <t>Technisch Applicatie Beheer</t>
  </si>
  <si>
    <t>Multifunctional</t>
  </si>
  <si>
    <t>CF036033</t>
  </si>
  <si>
    <t>Xerox</t>
  </si>
  <si>
    <t>Gehuurd</t>
  </si>
  <si>
    <t>Geplande voor inzet</t>
  </si>
  <si>
    <t>Veenman (A Xerox Company)</t>
  </si>
  <si>
    <t>Type 3 Xerox AltaLink C8070</t>
  </si>
  <si>
    <t>0.36</t>
  </si>
  <si>
    <t>Oude Enghweg 23</t>
  </si>
  <si>
    <t>PSA0059</t>
  </si>
  <si>
    <t>Tandam Traym business Rady Bookletmaker finischer</t>
  </si>
  <si>
    <t>CF036034 Multifunctional Type 3 Xerox AltaLink C8070 3712954557</t>
  </si>
  <si>
    <t>MFP0002</t>
  </si>
  <si>
    <t>CF036034</t>
  </si>
  <si>
    <t>1.38</t>
  </si>
  <si>
    <t>PSA0060</t>
  </si>
  <si>
    <t>Finischer/stapler 4x550 vel (1 basis 3 extra) + Fax functie</t>
  </si>
  <si>
    <t>2024-10-04T08:19:56.56</t>
  </si>
  <si>
    <t>CF036032 Multifunctional Type 1 Xerox VersaLink C605 3712954557</t>
  </si>
  <si>
    <t>MFP0003</t>
  </si>
  <si>
    <t>CF036032</t>
  </si>
  <si>
    <t>MFP is verhuisd van SK naar WHS    CF036032</t>
  </si>
  <si>
    <t>Operationeel</t>
  </si>
  <si>
    <t>Type 1 Xerox VersaLink C605</t>
  </si>
  <si>
    <t>4.1.12</t>
  </si>
  <si>
    <t>Wilhelminastraat 1</t>
  </si>
  <si>
    <t>PSA0061</t>
  </si>
  <si>
    <t>Interne Finisher 4x520 vel</t>
  </si>
  <si>
    <t>2024-10-04T08:19:58.58</t>
  </si>
  <si>
    <t>CF038139 Multifunctional Type 2 Xerox AltaLink C8030 3717759850</t>
  </si>
  <si>
    <t>MFP0004</t>
  </si>
  <si>
    <t>CF038139</t>
  </si>
  <si>
    <t>FJ 27/2/2020: Locatie aangepast  Na aanleiding van controle door AFM is serienummer gewijzigd    CF038139</t>
  </si>
  <si>
    <t>Type 2 Xerox AltaLink C8030</t>
  </si>
  <si>
    <t>PSA0062</t>
  </si>
  <si>
    <t>CF038140 Multifunctional Type 2 Xerox AltaLink C8030 3717759213</t>
  </si>
  <si>
    <t>MFP0005</t>
  </si>
  <si>
    <t>CF038140</t>
  </si>
  <si>
    <t>Lade 2 heeft Akte papier (groen)      CF038140</t>
  </si>
  <si>
    <t>0.03A</t>
  </si>
  <si>
    <t>PSA0063</t>
  </si>
  <si>
    <t>CF038142 Multifunctional Type 2 Xerox AltaLink C8030 3717759248</t>
  </si>
  <si>
    <t>MFP0006</t>
  </si>
  <si>
    <t>CF038142</t>
  </si>
  <si>
    <t>Extra functie: ID  Hiermee kan eenvoudig een ID kaart gekopieerd worden    CF038142</t>
  </si>
  <si>
    <t>0.03b</t>
  </si>
  <si>
    <t>PSA0064</t>
  </si>
  <si>
    <t>4x550 vell</t>
  </si>
  <si>
    <t>2024-10-04T08:24:22.22</t>
  </si>
  <si>
    <t>CF038136 Multifunctional Type 1 Xerox VersaLink C605 3397781444</t>
  </si>
  <si>
    <t>MFP0007</t>
  </si>
  <si>
    <t>CF038136</t>
  </si>
  <si>
    <t>FJ 27/2/2020: Locatie aangepast, locatie stond er dubbel in  Extra functie: ID  Hiermee kan gemakkelijk een IDkaart gekopieerd worden    CF038136</t>
  </si>
  <si>
    <t>0.02</t>
  </si>
  <si>
    <t>PSA0065</t>
  </si>
  <si>
    <t>Interne Finisher 4 x520 vel</t>
  </si>
  <si>
    <t>CF038180 Multifunctional Type 2 Xerox AltaLink C8030 3717759892</t>
  </si>
  <si>
    <t>MFP0008</t>
  </si>
  <si>
    <t>CF038180</t>
  </si>
  <si>
    <t>1.09</t>
  </si>
  <si>
    <t>PSA0066</t>
  </si>
  <si>
    <t>CF038181 Multifunctional Type 2 Xerox AltaLink C8030 3717759434</t>
  </si>
  <si>
    <t>MFP0009</t>
  </si>
  <si>
    <t>CF038181</t>
  </si>
  <si>
    <t>2.08</t>
  </si>
  <si>
    <t>PSA0067</t>
  </si>
  <si>
    <t>CF038182 Multifunctional Type 2 Xerox AltaLink C8030 3717759884</t>
  </si>
  <si>
    <t>MFP0010</t>
  </si>
  <si>
    <t>CF038182</t>
  </si>
  <si>
    <t>-1.35</t>
  </si>
  <si>
    <t>PSA0068</t>
  </si>
  <si>
    <t>CF038142 Multifunctional Type 2 Xerox AltaLink C8030 3717759957</t>
  </si>
  <si>
    <t>MFP0011</t>
  </si>
  <si>
    <t>MFP gereset en naar Naarden getransporteerd      gebruikersnaam: admin  Wachtwoord 3717759183    CF038142</t>
  </si>
  <si>
    <t>Opslag</t>
  </si>
  <si>
    <t>Cattenhagestraat 8</t>
  </si>
  <si>
    <t>Naarden</t>
  </si>
  <si>
    <t>PSA0069</t>
  </si>
  <si>
    <t>Interne Finischer 4x520 vel, Hig Capacity Tray</t>
  </si>
  <si>
    <t>CF038147 Multifunctional Type 2 Xerox AltaLink C8030 3717759264</t>
  </si>
  <si>
    <t>MFP0012</t>
  </si>
  <si>
    <t>CF038147</t>
  </si>
  <si>
    <t>B.62</t>
  </si>
  <si>
    <t>Dudokpark 1</t>
  </si>
  <si>
    <t>PSA0070</t>
  </si>
  <si>
    <t>Interne Finisher 4x520 Vel</t>
  </si>
  <si>
    <t>CF038148 Multifunctional Type 2 Xerox AltaLink C8030 3717758233</t>
  </si>
  <si>
    <t>MFP0013</t>
  </si>
  <si>
    <t>CF038148</t>
  </si>
  <si>
    <t>B.20</t>
  </si>
  <si>
    <t>PSA0071</t>
  </si>
  <si>
    <t>CF038145 Multifunctional Type 2 Xerox AltaLink C8030 3717758250</t>
  </si>
  <si>
    <t>MFP0014</t>
  </si>
  <si>
    <t>CF038145</t>
  </si>
  <si>
    <t>CF038145  deze in eerste instantie geprobeerd werkend te krijgen in Naarden (streekarchief ) maar deed het niet = afgevoerd door Veenman</t>
  </si>
  <si>
    <t>PSA0072</t>
  </si>
  <si>
    <t>Tandam Tray, Business Ready Finisher</t>
  </si>
  <si>
    <t>CF038150 Multifunctional Type 3 Xerox AltaLink C8070 3712966555</t>
  </si>
  <si>
    <t>MFP0015</t>
  </si>
  <si>
    <t>CF038150</t>
  </si>
  <si>
    <t>1.14</t>
  </si>
  <si>
    <t>PSA0073</t>
  </si>
  <si>
    <t>CF038186 Multifunctional Type 2 Xerox AltaLink C8030 3717759183</t>
  </si>
  <si>
    <t>MFP0016</t>
  </si>
  <si>
    <t>CF038186</t>
  </si>
  <si>
    <t>2.07</t>
  </si>
  <si>
    <t>PSA0074</t>
  </si>
  <si>
    <t>CF038151 Multifunctional Type 2 Xerox AltaLink C8030 3717759990</t>
  </si>
  <si>
    <t>MFP0017</t>
  </si>
  <si>
    <t>CF038151</t>
  </si>
  <si>
    <t>B.08</t>
  </si>
  <si>
    <t>Dudokpark 3</t>
  </si>
  <si>
    <t>PSA0075</t>
  </si>
  <si>
    <t>CF038152 Multifunctional Type 2 Xerox AltaLink C8030 3717758136</t>
  </si>
  <si>
    <t>MFP0018</t>
  </si>
  <si>
    <t>CF038152</t>
  </si>
  <si>
    <t>Optie tot koppelen aan Kofax software    CF038152</t>
  </si>
  <si>
    <t>B.18</t>
  </si>
  <si>
    <t>Dudokpark 5</t>
  </si>
  <si>
    <t>PSA0076</t>
  </si>
  <si>
    <t>4x550 vel (1xbasis en 3x extra)</t>
  </si>
  <si>
    <t>CF038183 Multifunctional Type 1 Xerox VersaLink C605 3397781215</t>
  </si>
  <si>
    <t>MFP0019</t>
  </si>
  <si>
    <t>CF038183</t>
  </si>
  <si>
    <t>0.01</t>
  </si>
  <si>
    <t>PSA0077</t>
  </si>
  <si>
    <t>CF038143 Multifunctional Type 2 Xerox AltaLink C8030 3717758128</t>
  </si>
  <si>
    <t>MFP0020</t>
  </si>
  <si>
    <t>CF038143</t>
  </si>
  <si>
    <t>PSA0078</t>
  </si>
  <si>
    <t>CF038149 Multifunctional Type 2 Xerox AltaLink C8030 3717759280</t>
  </si>
  <si>
    <t>MFP0022</t>
  </si>
  <si>
    <t>CF038149</t>
  </si>
  <si>
    <t>3.2</t>
  </si>
  <si>
    <t>PSA0079</t>
  </si>
  <si>
    <t>CF038146 Multifunctional Type 2 Xerox AltaLink C8030 3717759922</t>
  </si>
  <si>
    <t>MFP0023</t>
  </si>
  <si>
    <t>CF038146</t>
  </si>
  <si>
    <t>2.2</t>
  </si>
  <si>
    <t>PSA0080</t>
  </si>
  <si>
    <t>CF038185 Multifunctional Type 3 Xerox AltaLink C8070 3712966652</t>
  </si>
  <si>
    <t>MFP0025</t>
  </si>
  <si>
    <t>CF038185</t>
  </si>
  <si>
    <t>4.1.2</t>
  </si>
  <si>
    <t>PSA0081</t>
  </si>
  <si>
    <t>CF038153 Multifunctional Type 2 Xerox AltaLink C8030 3717759760</t>
  </si>
  <si>
    <t>MFP0026</t>
  </si>
  <si>
    <t>CF038153</t>
  </si>
  <si>
    <t>1e Loswal 24</t>
  </si>
  <si>
    <t>PSA0082</t>
  </si>
  <si>
    <t>Gem. Wijdemeren: Interne Finisher 4x520 Vel</t>
  </si>
  <si>
    <t>CF042695 Multifunctional Type 2 Xerox AltaLink C8030 CF042695</t>
  </si>
  <si>
    <t>MFP0028</t>
  </si>
  <si>
    <t>CF042695</t>
  </si>
  <si>
    <t>Geleaset</t>
  </si>
  <si>
    <t>PSA0083</t>
  </si>
  <si>
    <t>Machine tbv Gem Wijdemeren</t>
  </si>
  <si>
    <t>CF050177 Multifunctional Type 2 Xerox AltaLink C8030 CF050177 -3717903810</t>
  </si>
  <si>
    <t>MFP0029</t>
  </si>
  <si>
    <t>CF050177</t>
  </si>
  <si>
    <t>- MFP staat op contract Gem Wijdemeren  - MFP wordt hardware matig gefaciliteerd door Facilitair Gem Hilversum:            Dat betekend dat Facilitair zorgt voor papierstoringen, toner bijvullen  - Toners worden op Contract van Gem Wijdemeren geleverd op Dudokpark 5</t>
  </si>
  <si>
    <t>CF050177 -3717903810</t>
  </si>
  <si>
    <t>TOTAAL AANTAL MULTI FUNCTIONALS</t>
  </si>
  <si>
    <t>BUDGET 55K, 15K reduceren</t>
  </si>
  <si>
    <t>Berekening vaste kosten per printer</t>
  </si>
  <si>
    <t>35K komen, exclusief wijdemeren</t>
  </si>
  <si>
    <t>Kwartaal Jaar</t>
  </si>
  <si>
    <t>Q1-2023</t>
  </si>
  <si>
    <t>Q2-2023</t>
  </si>
  <si>
    <t>Q3-2023</t>
  </si>
  <si>
    <t>Q4-2023</t>
  </si>
  <si>
    <t>Q1-2024</t>
  </si>
  <si>
    <t>Q2-2024</t>
  </si>
  <si>
    <t>Q3-2024</t>
  </si>
  <si>
    <t>Q4-2024</t>
  </si>
  <si>
    <t>Machine omschrijving</t>
  </si>
  <si>
    <t>Serial Nr.</t>
  </si>
  <si>
    <t>Mono</t>
  </si>
  <si>
    <t>Kleur</t>
  </si>
  <si>
    <t>Xerox VersaLink C605 XL</t>
  </si>
  <si>
    <t>Wilhelminastraat 1-19</t>
  </si>
  <si>
    <t>Xerox VersaLink C605 X</t>
  </si>
  <si>
    <t>Totaal 2023</t>
  </si>
  <si>
    <t>Totaal 2024</t>
  </si>
  <si>
    <t>Regio Kantoor</t>
  </si>
  <si>
    <t>GAD</t>
  </si>
  <si>
    <t>Vervoer GV</t>
  </si>
  <si>
    <t>Zwart wit A4</t>
  </si>
  <si>
    <t>Zwart wit A3</t>
  </si>
  <si>
    <t>Kleur A4</t>
  </si>
  <si>
    <t>Kleur A3</t>
  </si>
  <si>
    <t>Totaal zwart wit</t>
  </si>
  <si>
    <t>Totaal kleur</t>
  </si>
  <si>
    <t>Totaal afdrukken per device</t>
  </si>
  <si>
    <t>Totaal zwart wit A4</t>
  </si>
  <si>
    <t>Totaal kleur A4</t>
  </si>
  <si>
    <t>Totaal zwart wit A3</t>
  </si>
  <si>
    <t>Totaal kleur A3</t>
  </si>
  <si>
    <t>Totaal alle afdrukken</t>
  </si>
  <si>
    <t>Aantal maanden in gebruik</t>
  </si>
  <si>
    <t>Totaal afdrukken per maand</t>
  </si>
  <si>
    <t>gem. per jr</t>
  </si>
  <si>
    <t>z/w A4</t>
  </si>
  <si>
    <t>per jaar</t>
  </si>
  <si>
    <t>kleur A4</t>
  </si>
  <si>
    <t>z/w A3</t>
  </si>
  <si>
    <t>Bruin = Invulveld</t>
  </si>
  <si>
    <t>kleur A3</t>
  </si>
  <si>
    <t xml:space="preserve">  Huidige aantallen MFP's en Types </t>
  </si>
  <si>
    <t>Alta Link 8030/8035</t>
  </si>
  <si>
    <t>Alta Link 8070/8080</t>
  </si>
  <si>
    <t>Versa Link C605</t>
  </si>
  <si>
    <t>Type 1</t>
  </si>
  <si>
    <t>Type 2</t>
  </si>
  <si>
    <t>Type 3</t>
  </si>
  <si>
    <t>Aantal         lokaties</t>
  </si>
  <si>
    <t>A3 /A4 /A5 30 ppm</t>
  </si>
  <si>
    <t>A3 /A4 /A5 60 ppm</t>
  </si>
  <si>
    <t>A4 /A5     50 ppm</t>
  </si>
  <si>
    <t>Afdrukken A4-zwart</t>
  </si>
  <si>
    <t>Afdrukken A4-kleur</t>
  </si>
  <si>
    <t>Afdrukken A3-zwart</t>
  </si>
  <si>
    <t>Afdrukken A3-kleur</t>
  </si>
  <si>
    <t>Totaal Afdrukken</t>
  </si>
  <si>
    <t>Gem per jaar</t>
  </si>
  <si>
    <t>Gooise Meren</t>
  </si>
  <si>
    <t>per jr</t>
  </si>
  <si>
    <t>Hilversum (&amp; Wijdemeren)</t>
  </si>
  <si>
    <t>Regio Gooi en Vechtstreek</t>
  </si>
  <si>
    <t xml:space="preserve"> Gewenste aantallen MFP's en Types </t>
  </si>
  <si>
    <t>Totaal zwart</t>
  </si>
  <si>
    <t>20*</t>
  </si>
  <si>
    <t xml:space="preserve">*                                       vanaf 2027 wordt mogelijk afgeschaald naar 3 MFP's in Wijdemeren.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</si>
</sst>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3" tint="9.9978637043366805E-2"/>
      <name val="Calibri"/>
      <family val="2"/>
      <scheme val="minor"/>
    </font>
    <font>
      <b/>
      <sz val="14"/>
      <color theme="3" tint="9.9978637043366805E-2"/>
      <name val="Calibri"/>
      <family val="2"/>
      <scheme val="minor"/>
    </font>
    <font>
      <b/>
      <sz val="11"/>
      <color theme="3" tint="9.9978637043366805E-2"/>
      <name val="Calibri"/>
      <family val="2"/>
      <scheme val="minor"/>
    </font>
    <font>
      <sz val="9"/>
      <color theme="3" tint="9.9978637043366805E-2"/>
      <name val="Arial"/>
      <family val="2"/>
    </font>
    <font>
      <sz val="11"/>
      <color theme="5" tint="-0.499984740745262"/>
      <name val="Calibri"/>
      <family val="2"/>
      <scheme val="minor"/>
    </font>
    <font>
      <sz val="9"/>
      <color theme="5" tint="-0.499984740745262"/>
      <name val="Arial"/>
      <family val="2"/>
    </font>
    <font>
      <b/>
      <sz val="11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CE4D6"/>
        <bgColor rgb="FF000000"/>
      </patternFill>
    </fill>
    <fill>
      <patternFill patternType="solid">
        <fgColor rgb="FFC6591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horizontal="right" vertical="top" wrapText="1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/>
    <xf numFmtId="0" fontId="4" fillId="0" borderId="4" xfId="0" applyFont="1" applyBorder="1"/>
    <xf numFmtId="0" fontId="4" fillId="0" borderId="5" xfId="0" applyFont="1" applyBorder="1"/>
    <xf numFmtId="0" fontId="4" fillId="0" borderId="0" xfId="0" applyFont="1"/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7" xfId="0" applyFont="1" applyBorder="1"/>
    <xf numFmtId="0" fontId="4" fillId="0" borderId="8" xfId="0" applyFont="1" applyBorder="1"/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4" borderId="3" xfId="0" applyFont="1" applyFill="1" applyBorder="1"/>
    <xf numFmtId="0" fontId="4" fillId="4" borderId="4" xfId="0" applyFont="1" applyFill="1" applyBorder="1" applyAlignment="1">
      <alignment wrapText="1"/>
    </xf>
    <xf numFmtId="0" fontId="4" fillId="4" borderId="6" xfId="0" applyFont="1" applyFill="1" applyBorder="1"/>
    <xf numFmtId="0" fontId="4" fillId="4" borderId="7" xfId="0" applyFont="1" applyFill="1" applyBorder="1" applyAlignment="1">
      <alignment wrapText="1"/>
    </xf>
    <xf numFmtId="0" fontId="4" fillId="4" borderId="9" xfId="0" applyFont="1" applyFill="1" applyBorder="1"/>
    <xf numFmtId="17" fontId="0" fillId="0" borderId="0" xfId="0" applyNumberFormat="1"/>
    <xf numFmtId="0" fontId="0" fillId="0" borderId="10" xfId="0" applyBorder="1"/>
    <xf numFmtId="1" fontId="0" fillId="0" borderId="0" xfId="0" applyNumberFormat="1"/>
    <xf numFmtId="17" fontId="3" fillId="0" borderId="0" xfId="0" applyNumberFormat="1" applyFont="1"/>
    <xf numFmtId="1" fontId="5" fillId="0" borderId="0" xfId="0" applyNumberFormat="1" applyFont="1"/>
    <xf numFmtId="0" fontId="0" fillId="0" borderId="0" xfId="0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10" xfId="0" applyFont="1" applyBorder="1"/>
    <xf numFmtId="0" fontId="6" fillId="0" borderId="0" xfId="0" applyFont="1"/>
    <xf numFmtId="1" fontId="6" fillId="0" borderId="10" xfId="0" applyNumberFormat="1" applyFont="1" applyBorder="1"/>
    <xf numFmtId="1" fontId="0" fillId="0" borderId="10" xfId="0" applyNumberFormat="1" applyBorder="1"/>
    <xf numFmtId="1" fontId="3" fillId="0" borderId="12" xfId="0" applyNumberFormat="1" applyFont="1" applyBorder="1"/>
    <xf numFmtId="0" fontId="0" fillId="0" borderId="12" xfId="0" applyBorder="1"/>
    <xf numFmtId="1" fontId="6" fillId="0" borderId="12" xfId="0" applyNumberFormat="1" applyFont="1" applyBorder="1"/>
    <xf numFmtId="1" fontId="0" fillId="0" borderId="11" xfId="0" applyNumberFormat="1" applyBorder="1"/>
    <xf numFmtId="1" fontId="0" fillId="0" borderId="12" xfId="0" applyNumberFormat="1" applyBorder="1"/>
    <xf numFmtId="1" fontId="3" fillId="0" borderId="13" xfId="0" applyNumberFormat="1" applyFont="1" applyBorder="1"/>
    <xf numFmtId="0" fontId="0" fillId="0" borderId="11" xfId="0" applyBorder="1"/>
    <xf numFmtId="1" fontId="6" fillId="0" borderId="13" xfId="0" applyNumberFormat="1" applyFont="1" applyBorder="1"/>
    <xf numFmtId="0" fontId="9" fillId="0" borderId="0" xfId="0" applyFont="1" applyAlignment="1">
      <alignment vertical="top"/>
    </xf>
    <xf numFmtId="0" fontId="9" fillId="0" borderId="0" xfId="0" applyFont="1"/>
    <xf numFmtId="0" fontId="9" fillId="0" borderId="14" xfId="0" applyFont="1" applyBorder="1"/>
    <xf numFmtId="0" fontId="9" fillId="0" borderId="15" xfId="0" applyFont="1" applyBorder="1"/>
    <xf numFmtId="3" fontId="0" fillId="0" borderId="0" xfId="0" applyNumberFormat="1"/>
    <xf numFmtId="3" fontId="9" fillId="0" borderId="0" xfId="0" applyNumberFormat="1" applyFont="1"/>
    <xf numFmtId="3" fontId="10" fillId="0" borderId="0" xfId="0" applyNumberFormat="1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11" fillId="5" borderId="0" xfId="0" applyFont="1" applyFill="1" applyAlignment="1">
      <alignment horizontal="left"/>
    </xf>
    <xf numFmtId="0" fontId="11" fillId="5" borderId="0" xfId="0" applyFont="1" applyFill="1" applyAlignment="1">
      <alignment horizontal="right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14" fillId="0" borderId="0" xfId="0" applyFont="1"/>
    <xf numFmtId="0" fontId="11" fillId="0" borderId="0" xfId="0" applyFont="1" applyAlignment="1">
      <alignment horizontal="right"/>
    </xf>
    <xf numFmtId="0" fontId="16" fillId="0" borderId="0" xfId="0" applyFont="1"/>
    <xf numFmtId="1" fontId="13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1" fontId="4" fillId="0" borderId="0" xfId="0" applyNumberFormat="1" applyFont="1"/>
    <xf numFmtId="1" fontId="14" fillId="0" borderId="0" xfId="0" applyNumberFormat="1" applyFont="1"/>
    <xf numFmtId="0" fontId="4" fillId="6" borderId="15" xfId="0" applyFont="1" applyFill="1" applyBorder="1"/>
    <xf numFmtId="0" fontId="4" fillId="6" borderId="19" xfId="0" applyFont="1" applyFill="1" applyBorder="1"/>
    <xf numFmtId="0" fontId="17" fillId="3" borderId="16" xfId="0" applyFont="1" applyFill="1" applyBorder="1"/>
    <xf numFmtId="0" fontId="17" fillId="3" borderId="17" xfId="0" applyFont="1" applyFill="1" applyBorder="1"/>
    <xf numFmtId="0" fontId="17" fillId="7" borderId="18" xfId="0" applyFont="1" applyFill="1" applyBorder="1"/>
    <xf numFmtId="0" fontId="17" fillId="4" borderId="0" xfId="0" applyFont="1" applyFill="1" applyAlignment="1">
      <alignment wrapText="1"/>
    </xf>
    <xf numFmtId="0" fontId="3" fillId="8" borderId="0" xfId="0" applyFont="1" applyFill="1"/>
    <xf numFmtId="0" fontId="3" fillId="10" borderId="10" xfId="0" applyFont="1" applyFill="1" applyBorder="1"/>
    <xf numFmtId="0" fontId="0" fillId="9" borderId="0" xfId="0" applyFill="1"/>
    <xf numFmtId="0" fontId="0" fillId="0" borderId="0" xfId="0" applyAlignment="1">
      <alignment horizontal="left" wrapText="1"/>
    </xf>
    <xf numFmtId="0" fontId="0" fillId="0" borderId="10" xfId="0" applyBorder="1" applyAlignment="1">
      <alignment horizontal="center" wrapText="1"/>
    </xf>
    <xf numFmtId="0" fontId="0" fillId="10" borderId="10" xfId="0" applyFill="1" applyBorder="1" applyAlignment="1">
      <alignment horizontal="center" vertical="justify" wrapText="1"/>
    </xf>
    <xf numFmtId="0" fontId="0" fillId="0" borderId="10" xfId="0" applyBorder="1" applyAlignment="1">
      <alignment horizontal="center" vertical="center"/>
    </xf>
    <xf numFmtId="0" fontId="0" fillId="9" borderId="20" xfId="0" applyFill="1" applyBorder="1"/>
    <xf numFmtId="0" fontId="0" fillId="9" borderId="21" xfId="0" applyFill="1" applyBorder="1"/>
    <xf numFmtId="0" fontId="0" fillId="10" borderId="10" xfId="0" applyFill="1" applyBorder="1"/>
    <xf numFmtId="0" fontId="0" fillId="10" borderId="10" xfId="0" applyFill="1" applyBorder="1" applyAlignment="1">
      <alignment horizontal="center"/>
    </xf>
    <xf numFmtId="0" fontId="3" fillId="9" borderId="0" xfId="0" applyFont="1" applyFill="1"/>
    <xf numFmtId="0" fontId="0" fillId="0" borderId="10" xfId="0" applyBorder="1" applyAlignment="1">
      <alignment horizontal="center" vertical="center" wrapText="1"/>
    </xf>
    <xf numFmtId="0" fontId="0" fillId="11" borderId="10" xfId="0" applyFill="1" applyBorder="1"/>
    <xf numFmtId="0" fontId="0" fillId="11" borderId="10" xfId="0" applyFill="1" applyBorder="1" applyAlignment="1">
      <alignment vertical="center"/>
    </xf>
    <xf numFmtId="0" fontId="0" fillId="11" borderId="10" xfId="0" applyFill="1" applyBorder="1" applyAlignment="1">
      <alignment horizontal="center" vertical="center"/>
    </xf>
    <xf numFmtId="0" fontId="0" fillId="12" borderId="10" xfId="0" applyFill="1" applyBorder="1" applyAlignment="1">
      <alignment horizontal="center" vertical="center" wrapText="1"/>
    </xf>
    <xf numFmtId="0" fontId="0" fillId="10" borderId="10" xfId="0" applyFill="1" applyBorder="1" applyAlignment="1">
      <alignment horizontal="left" wrapText="1"/>
    </xf>
    <xf numFmtId="0" fontId="0" fillId="10" borderId="10" xfId="0" applyFill="1" applyBorder="1" applyAlignment="1">
      <alignment horizontal="center" wrapText="1"/>
    </xf>
    <xf numFmtId="0" fontId="3" fillId="10" borderId="10" xfId="0" applyFont="1" applyFill="1" applyBorder="1" applyAlignment="1">
      <alignment horizontal="center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center" vertical="center"/>
    </xf>
    <xf numFmtId="0" fontId="9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1033E-DD9A-47B0-AB30-5A1CF7E3A6DB}">
  <dimension ref="B1:F15"/>
  <sheetViews>
    <sheetView workbookViewId="0">
      <selection activeCell="E27" sqref="E27"/>
    </sheetView>
  </sheetViews>
  <sheetFormatPr defaultRowHeight="15"/>
  <cols>
    <col min="1" max="1" width="5.140625" customWidth="1"/>
    <col min="2" max="2" width="25.42578125" customWidth="1"/>
    <col min="3" max="3" width="19.85546875" customWidth="1"/>
    <col min="4" max="5" width="11.42578125" customWidth="1"/>
    <col min="6" max="6" width="13.42578125" customWidth="1"/>
  </cols>
  <sheetData>
    <row r="1" spans="2:6">
      <c r="B1" s="1" t="s">
        <v>0</v>
      </c>
    </row>
    <row r="3" spans="2:6">
      <c r="B3" s="1" t="s">
        <v>1</v>
      </c>
      <c r="C3" s="1" t="s">
        <v>2</v>
      </c>
      <c r="D3" s="1" t="s">
        <v>3</v>
      </c>
      <c r="F3" s="1" t="s">
        <v>4</v>
      </c>
    </row>
    <row r="4" spans="2:6" ht="105">
      <c r="B4" s="3" t="s">
        <v>5</v>
      </c>
      <c r="C4" s="3" t="s">
        <v>6</v>
      </c>
      <c r="D4" s="31" t="s">
        <v>7</v>
      </c>
      <c r="E4" s="4"/>
      <c r="F4" s="31" t="s">
        <v>8</v>
      </c>
    </row>
    <row r="5" spans="2:6">
      <c r="B5" t="s">
        <v>9</v>
      </c>
      <c r="C5" t="s">
        <v>10</v>
      </c>
      <c r="D5" t="s">
        <v>11</v>
      </c>
      <c r="F5" s="2">
        <v>3717758144</v>
      </c>
    </row>
    <row r="6" spans="2:6">
      <c r="B6" t="s">
        <v>12</v>
      </c>
      <c r="C6" t="s">
        <v>13</v>
      </c>
      <c r="D6" t="s">
        <v>11</v>
      </c>
      <c r="F6">
        <v>3717759388</v>
      </c>
    </row>
    <row r="8" spans="2:6">
      <c r="B8" s="1" t="s">
        <v>14</v>
      </c>
    </row>
    <row r="9" spans="2:6">
      <c r="B9" t="s">
        <v>15</v>
      </c>
      <c r="C9" t="s">
        <v>16</v>
      </c>
      <c r="D9" t="s">
        <v>11</v>
      </c>
      <c r="F9" s="2">
        <v>3717759043</v>
      </c>
    </row>
    <row r="14" spans="2:6">
      <c r="B14" t="s">
        <v>17</v>
      </c>
      <c r="C14" t="s">
        <v>18</v>
      </c>
    </row>
    <row r="15" spans="2:6">
      <c r="B15" t="s">
        <v>19</v>
      </c>
      <c r="C15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71DB-981D-4609-A895-C9984B9ADD9D}">
  <dimension ref="A1:M37"/>
  <sheetViews>
    <sheetView workbookViewId="0">
      <selection activeCell="H38" sqref="H38"/>
    </sheetView>
  </sheetViews>
  <sheetFormatPr defaultRowHeight="15"/>
  <cols>
    <col min="1" max="1" width="16.42578125" customWidth="1"/>
    <col min="2" max="2" width="12" customWidth="1"/>
    <col min="3" max="3" width="3" customWidth="1"/>
    <col min="4" max="5" width="10.5703125" customWidth="1"/>
    <col min="6" max="6" width="5.85546875" customWidth="1"/>
    <col min="7" max="8" width="10.5703125" customWidth="1"/>
    <col min="9" max="9" width="5.5703125" customWidth="1"/>
    <col min="10" max="11" width="10.5703125" customWidth="1"/>
    <col min="12" max="12" width="4.5703125" customWidth="1"/>
    <col min="13" max="13" width="14.28515625" customWidth="1"/>
  </cols>
  <sheetData>
    <row r="1" spans="1:13">
      <c r="A1" s="1" t="s">
        <v>21</v>
      </c>
    </row>
    <row r="3" spans="1:13">
      <c r="A3" s="1" t="s">
        <v>22</v>
      </c>
      <c r="D3" s="29" t="s">
        <v>23</v>
      </c>
      <c r="E3" s="1"/>
      <c r="F3" s="1"/>
      <c r="G3" s="1" t="s">
        <v>24</v>
      </c>
      <c r="H3" s="1">
        <v>76</v>
      </c>
      <c r="I3" s="1"/>
      <c r="J3" s="1" t="s">
        <v>25</v>
      </c>
      <c r="K3" s="1">
        <v>12</v>
      </c>
      <c r="M3" s="1" t="s">
        <v>26</v>
      </c>
    </row>
    <row r="4" spans="1:13">
      <c r="A4" s="1"/>
      <c r="D4" s="26"/>
    </row>
    <row r="5" spans="1:13">
      <c r="A5" s="32" t="s">
        <v>1</v>
      </c>
      <c r="B5" s="33" t="s">
        <v>27</v>
      </c>
      <c r="C5" s="32"/>
      <c r="D5" s="34" t="s">
        <v>28</v>
      </c>
      <c r="E5" s="34" t="s">
        <v>29</v>
      </c>
      <c r="F5" s="32"/>
      <c r="G5" s="34" t="s">
        <v>28</v>
      </c>
      <c r="H5" s="34" t="s">
        <v>29</v>
      </c>
      <c r="I5" s="32"/>
      <c r="J5" s="34" t="s">
        <v>28</v>
      </c>
      <c r="K5" s="34" t="s">
        <v>29</v>
      </c>
    </row>
    <row r="6" spans="1:13">
      <c r="A6" t="s">
        <v>30</v>
      </c>
      <c r="B6">
        <v>3712954450</v>
      </c>
      <c r="D6">
        <v>372587</v>
      </c>
      <c r="E6">
        <v>366171</v>
      </c>
      <c r="G6" s="28">
        <f>D6/76</f>
        <v>4902.4605263157891</v>
      </c>
      <c r="H6" s="28">
        <f>E6/76</f>
        <v>4818.0394736842109</v>
      </c>
      <c r="J6" s="28">
        <f>G6*12</f>
        <v>58829.526315789466</v>
      </c>
      <c r="K6" s="28">
        <f>H6*12</f>
        <v>57816.473684210534</v>
      </c>
      <c r="M6" s="30">
        <f t="shared" ref="M6:M12" si="0">J6+K6</f>
        <v>116646</v>
      </c>
    </row>
    <row r="7" spans="1:13">
      <c r="A7" t="s">
        <v>31</v>
      </c>
      <c r="B7" s="5">
        <v>3717717081</v>
      </c>
      <c r="D7">
        <v>1182125</v>
      </c>
      <c r="E7">
        <v>115478</v>
      </c>
      <c r="G7" s="28">
        <f t="shared" ref="G7:G12" si="1">D7/76</f>
        <v>15554.276315789473</v>
      </c>
      <c r="H7" s="28">
        <f t="shared" ref="H7:H12" si="2">E7/76</f>
        <v>1519.4473684210527</v>
      </c>
      <c r="J7" s="28">
        <f t="shared" ref="J7:J13" si="3">G7*12</f>
        <v>186651.31578947368</v>
      </c>
      <c r="K7" s="28">
        <f t="shared" ref="K7:K12" si="4">H7*12</f>
        <v>18233.368421052633</v>
      </c>
      <c r="M7" s="30">
        <f t="shared" si="0"/>
        <v>204884.68421052632</v>
      </c>
    </row>
    <row r="8" spans="1:13">
      <c r="A8" t="s">
        <v>32</v>
      </c>
      <c r="B8">
        <v>3717759140</v>
      </c>
      <c r="D8">
        <v>125770</v>
      </c>
      <c r="E8">
        <v>55438</v>
      </c>
      <c r="G8" s="28">
        <f t="shared" si="1"/>
        <v>1654.8684210526317</v>
      </c>
      <c r="H8" s="28">
        <f t="shared" si="2"/>
        <v>729.4473684210526</v>
      </c>
      <c r="J8" s="28">
        <f t="shared" si="3"/>
        <v>19858.42105263158</v>
      </c>
      <c r="K8" s="28">
        <f t="shared" si="4"/>
        <v>8753.3684210526317</v>
      </c>
      <c r="M8" s="30">
        <f t="shared" si="0"/>
        <v>28611.789473684214</v>
      </c>
    </row>
    <row r="9" spans="1:13">
      <c r="A9" t="s">
        <v>33</v>
      </c>
      <c r="B9">
        <v>3717759493</v>
      </c>
      <c r="D9">
        <v>375150</v>
      </c>
      <c r="E9">
        <v>140165</v>
      </c>
      <c r="G9" s="28">
        <f t="shared" si="1"/>
        <v>4936.1842105263158</v>
      </c>
      <c r="H9" s="28">
        <f t="shared" si="2"/>
        <v>1844.2763157894738</v>
      </c>
      <c r="J9" s="28">
        <f t="shared" si="3"/>
        <v>59234.210526315786</v>
      </c>
      <c r="K9" s="28">
        <f t="shared" si="4"/>
        <v>22131.315789473687</v>
      </c>
      <c r="M9" s="30">
        <f t="shared" si="0"/>
        <v>81365.526315789466</v>
      </c>
    </row>
    <row r="10" spans="1:13">
      <c r="A10" t="s">
        <v>33</v>
      </c>
      <c r="B10">
        <v>3717759949</v>
      </c>
      <c r="D10">
        <v>25889</v>
      </c>
      <c r="E10">
        <v>137490</v>
      </c>
      <c r="G10" s="28">
        <f t="shared" si="1"/>
        <v>340.64473684210526</v>
      </c>
      <c r="H10" s="28">
        <f t="shared" si="2"/>
        <v>1809.078947368421</v>
      </c>
      <c r="J10" s="28">
        <f t="shared" si="3"/>
        <v>4087.7368421052633</v>
      </c>
      <c r="K10" s="28">
        <f t="shared" si="4"/>
        <v>21708.947368421053</v>
      </c>
      <c r="M10" s="30">
        <f t="shared" si="0"/>
        <v>25796.684210526317</v>
      </c>
    </row>
    <row r="11" spans="1:13">
      <c r="A11" t="s">
        <v>34</v>
      </c>
      <c r="B11">
        <v>3717759175</v>
      </c>
      <c r="D11">
        <v>509574</v>
      </c>
      <c r="E11">
        <v>343795</v>
      </c>
      <c r="G11" s="28">
        <f t="shared" si="1"/>
        <v>6704.9210526315792</v>
      </c>
      <c r="H11" s="28">
        <f t="shared" si="2"/>
        <v>4523.6184210526317</v>
      </c>
      <c r="J11" s="28">
        <f t="shared" si="3"/>
        <v>80459.052631578947</v>
      </c>
      <c r="K11" s="28">
        <f t="shared" si="4"/>
        <v>54283.42105263158</v>
      </c>
      <c r="M11" s="30">
        <f t="shared" si="0"/>
        <v>134742.47368421053</v>
      </c>
    </row>
    <row r="12" spans="1:13">
      <c r="A12" t="s">
        <v>35</v>
      </c>
      <c r="B12">
        <v>3717759523</v>
      </c>
      <c r="D12">
        <v>612243</v>
      </c>
      <c r="E12">
        <v>312358</v>
      </c>
      <c r="G12" s="28">
        <f t="shared" si="1"/>
        <v>8055.8289473684208</v>
      </c>
      <c r="H12" s="28">
        <f t="shared" si="2"/>
        <v>4109.9736842105267</v>
      </c>
      <c r="J12" s="28">
        <f t="shared" si="3"/>
        <v>96669.947368421053</v>
      </c>
      <c r="K12" s="28">
        <f t="shared" si="4"/>
        <v>49319.68421052632</v>
      </c>
      <c r="M12" s="30">
        <f t="shared" si="0"/>
        <v>145989.63157894736</v>
      </c>
    </row>
    <row r="13" spans="1:13">
      <c r="D13" s="35">
        <f>SUM(D6:D12)</f>
        <v>3203338</v>
      </c>
      <c r="E13" s="35">
        <f>SUM(E6:E12)</f>
        <v>1470895</v>
      </c>
      <c r="F13" s="36"/>
      <c r="G13" s="37">
        <f>SUM(G6:G12)</f>
        <v>42149.184210526313</v>
      </c>
      <c r="H13" s="37">
        <f>SUM(H6:H12)</f>
        <v>19353.88157894737</v>
      </c>
      <c r="I13" s="36"/>
      <c r="J13" s="37">
        <f t="shared" si="3"/>
        <v>505790.21052631573</v>
      </c>
      <c r="K13" s="37">
        <f>H13*12</f>
        <v>232246.57894736843</v>
      </c>
      <c r="L13" s="1"/>
      <c r="M13" s="37">
        <f>J13+K13</f>
        <v>738036.78947368416</v>
      </c>
    </row>
    <row r="15" spans="1:13">
      <c r="A15" t="s">
        <v>36</v>
      </c>
      <c r="B15" s="2">
        <v>3717758144</v>
      </c>
      <c r="D15" s="27">
        <v>69525</v>
      </c>
      <c r="E15" s="27">
        <v>62012</v>
      </c>
      <c r="G15" s="38">
        <f>D15/76</f>
        <v>914.8026315789474</v>
      </c>
      <c r="H15" s="38">
        <f>E15/76</f>
        <v>815.9473684210526</v>
      </c>
      <c r="J15" s="38">
        <f>G15*12</f>
        <v>10977.631578947368</v>
      </c>
      <c r="K15" s="38">
        <f>H15*12</f>
        <v>9791.3684210526317</v>
      </c>
      <c r="M15" s="37">
        <f>J15+K15</f>
        <v>20769</v>
      </c>
    </row>
    <row r="16" spans="1:13">
      <c r="A16" t="s">
        <v>37</v>
      </c>
      <c r="B16">
        <v>3717759388</v>
      </c>
      <c r="D16" s="27">
        <v>56573</v>
      </c>
      <c r="E16" s="27">
        <v>46608</v>
      </c>
      <c r="G16" s="38">
        <f>D16/76</f>
        <v>744.38157894736844</v>
      </c>
      <c r="H16" s="38">
        <f>E16/76</f>
        <v>613.26315789473688</v>
      </c>
      <c r="J16" s="38">
        <f>G16*12</f>
        <v>8932.5789473684217</v>
      </c>
      <c r="K16" s="38">
        <f>H16*12</f>
        <v>7359.1578947368425</v>
      </c>
      <c r="M16" s="37">
        <f>J16+K16</f>
        <v>16291.736842105263</v>
      </c>
    </row>
    <row r="18" spans="1:13">
      <c r="A18" t="s">
        <v>38</v>
      </c>
      <c r="B18" s="2">
        <v>3717759043</v>
      </c>
      <c r="D18" s="27">
        <v>26833</v>
      </c>
      <c r="E18" s="27">
        <v>11198</v>
      </c>
      <c r="J18" s="27">
        <v>26833</v>
      </c>
      <c r="K18" s="27">
        <v>11198</v>
      </c>
      <c r="M18" s="27">
        <f>SUM(J18:K18)</f>
        <v>38031</v>
      </c>
    </row>
    <row r="19" spans="1:13" ht="15.75" thickBot="1"/>
    <row r="20" spans="1:13" ht="15.75" thickBot="1">
      <c r="D20" s="28"/>
      <c r="E20" s="28"/>
      <c r="F20" s="28"/>
      <c r="G20" s="28"/>
      <c r="H20" s="42" t="s">
        <v>39</v>
      </c>
      <c r="I20" s="43"/>
      <c r="J20" s="39">
        <f>SUM(J13:J19)</f>
        <v>552533.42105263146</v>
      </c>
      <c r="K20" s="39">
        <f>SUM(K13:K19)</f>
        <v>260595.10526315792</v>
      </c>
      <c r="L20" s="39"/>
      <c r="M20" s="44">
        <f>SUM(M13:M19)</f>
        <v>813128.52631578944</v>
      </c>
    </row>
    <row r="23" spans="1:13">
      <c r="A23" s="1" t="s">
        <v>40</v>
      </c>
      <c r="D23" s="34" t="s">
        <v>28</v>
      </c>
      <c r="E23" s="34" t="s">
        <v>29</v>
      </c>
      <c r="F23" s="32"/>
      <c r="G23" s="34" t="s">
        <v>28</v>
      </c>
      <c r="H23" s="34" t="s">
        <v>29</v>
      </c>
      <c r="I23" s="32"/>
      <c r="J23" s="34" t="s">
        <v>28</v>
      </c>
      <c r="K23" s="34" t="s">
        <v>29</v>
      </c>
    </row>
    <row r="24" spans="1:13">
      <c r="A24" t="s">
        <v>30</v>
      </c>
      <c r="B24">
        <v>3712954450</v>
      </c>
      <c r="D24" s="27">
        <v>2697</v>
      </c>
      <c r="E24" s="27">
        <v>8464</v>
      </c>
      <c r="F24" s="27"/>
      <c r="G24" s="38">
        <f>D24/76</f>
        <v>35.486842105263158</v>
      </c>
      <c r="H24" s="38">
        <f>E24/76</f>
        <v>111.36842105263158</v>
      </c>
      <c r="I24" s="27"/>
      <c r="J24" s="38">
        <f>G24*12</f>
        <v>425.84210526315792</v>
      </c>
      <c r="K24" s="38">
        <f>H24*12</f>
        <v>1336.421052631579</v>
      </c>
      <c r="M24" s="28">
        <f>J24+K24</f>
        <v>1762.2631578947369</v>
      </c>
    </row>
    <row r="25" spans="1:13">
      <c r="A25" t="s">
        <v>31</v>
      </c>
      <c r="B25" s="5">
        <v>3717717081</v>
      </c>
      <c r="D25" s="27">
        <v>6436</v>
      </c>
      <c r="E25" s="27">
        <v>2626</v>
      </c>
      <c r="F25" s="27"/>
      <c r="G25" s="38">
        <f t="shared" ref="G25:G30" si="5">D25/76</f>
        <v>84.684210526315795</v>
      </c>
      <c r="H25" s="38">
        <f t="shared" ref="H25:H30" si="6">E25/76</f>
        <v>34.55263157894737</v>
      </c>
      <c r="I25" s="27"/>
      <c r="J25" s="38">
        <f t="shared" ref="J25:K30" si="7">G25*12</f>
        <v>1016.2105263157896</v>
      </c>
      <c r="K25" s="38">
        <f t="shared" si="7"/>
        <v>414.63157894736844</v>
      </c>
      <c r="M25" s="28">
        <f t="shared" ref="M25:M33" si="8">J25+K25</f>
        <v>1430.8421052631579</v>
      </c>
    </row>
    <row r="26" spans="1:13">
      <c r="A26" t="s">
        <v>32</v>
      </c>
      <c r="B26">
        <v>3717759140</v>
      </c>
      <c r="D26" s="27">
        <v>5807</v>
      </c>
      <c r="E26" s="27">
        <v>2277</v>
      </c>
      <c r="F26" s="27"/>
      <c r="G26" s="38">
        <f t="shared" si="5"/>
        <v>76.40789473684211</v>
      </c>
      <c r="H26" s="38">
        <f t="shared" si="6"/>
        <v>29.960526315789473</v>
      </c>
      <c r="I26" s="27"/>
      <c r="J26" s="38">
        <f t="shared" si="7"/>
        <v>916.89473684210532</v>
      </c>
      <c r="K26" s="38">
        <f t="shared" si="7"/>
        <v>359.52631578947364</v>
      </c>
      <c r="M26" s="28">
        <f t="shared" si="8"/>
        <v>1276.421052631579</v>
      </c>
    </row>
    <row r="27" spans="1:13">
      <c r="A27" t="s">
        <v>33</v>
      </c>
      <c r="B27">
        <v>3717759493</v>
      </c>
      <c r="D27" s="27">
        <v>7989</v>
      </c>
      <c r="E27" s="27">
        <v>6712</v>
      </c>
      <c r="F27" s="27"/>
      <c r="G27" s="38">
        <f t="shared" si="5"/>
        <v>105.11842105263158</v>
      </c>
      <c r="H27" s="38">
        <f t="shared" si="6"/>
        <v>88.315789473684205</v>
      </c>
      <c r="I27" s="27"/>
      <c r="J27" s="38">
        <f t="shared" si="7"/>
        <v>1261.421052631579</v>
      </c>
      <c r="K27" s="38">
        <f t="shared" si="7"/>
        <v>1059.7894736842104</v>
      </c>
      <c r="M27" s="28">
        <f t="shared" si="8"/>
        <v>2321.2105263157891</v>
      </c>
    </row>
    <row r="28" spans="1:13">
      <c r="A28" t="s">
        <v>33</v>
      </c>
      <c r="B28">
        <v>3717759949</v>
      </c>
      <c r="D28" s="27">
        <v>996</v>
      </c>
      <c r="E28" s="27">
        <v>1557</v>
      </c>
      <c r="F28" s="27"/>
      <c r="G28" s="38">
        <f t="shared" si="5"/>
        <v>13.105263157894736</v>
      </c>
      <c r="H28" s="38">
        <f t="shared" si="6"/>
        <v>20.486842105263158</v>
      </c>
      <c r="I28" s="27"/>
      <c r="J28" s="38">
        <f t="shared" si="7"/>
        <v>157.26315789473682</v>
      </c>
      <c r="K28" s="38">
        <f t="shared" si="7"/>
        <v>245.84210526315789</v>
      </c>
      <c r="M28" s="28">
        <f t="shared" si="8"/>
        <v>403.10526315789468</v>
      </c>
    </row>
    <row r="29" spans="1:13">
      <c r="A29" t="s">
        <v>34</v>
      </c>
      <c r="B29">
        <v>3717759175</v>
      </c>
      <c r="D29" s="27">
        <v>12556</v>
      </c>
      <c r="E29" s="27">
        <v>17799</v>
      </c>
      <c r="F29" s="27"/>
      <c r="G29" s="38">
        <f t="shared" si="5"/>
        <v>165.21052631578948</v>
      </c>
      <c r="H29" s="38">
        <f t="shared" si="6"/>
        <v>234.19736842105263</v>
      </c>
      <c r="I29" s="27"/>
      <c r="J29" s="38">
        <f t="shared" si="7"/>
        <v>1982.5263157894738</v>
      </c>
      <c r="K29" s="38">
        <f t="shared" si="7"/>
        <v>2810.3684210526317</v>
      </c>
      <c r="M29" s="28">
        <f t="shared" si="8"/>
        <v>4792.894736842105</v>
      </c>
    </row>
    <row r="30" spans="1:13">
      <c r="A30" t="s">
        <v>35</v>
      </c>
      <c r="B30">
        <v>3717759523</v>
      </c>
      <c r="D30" s="27">
        <v>10329</v>
      </c>
      <c r="E30" s="27">
        <v>6878</v>
      </c>
      <c r="F30" s="27"/>
      <c r="G30" s="38">
        <f t="shared" si="5"/>
        <v>135.90789473684211</v>
      </c>
      <c r="H30" s="38">
        <f t="shared" si="6"/>
        <v>90.5</v>
      </c>
      <c r="I30" s="27"/>
      <c r="J30" s="38">
        <f t="shared" si="7"/>
        <v>1630.8947368421054</v>
      </c>
      <c r="K30" s="38">
        <f t="shared" si="7"/>
        <v>1086</v>
      </c>
      <c r="M30" s="28">
        <f t="shared" si="8"/>
        <v>2716.8947368421054</v>
      </c>
    </row>
    <row r="32" spans="1:13">
      <c r="A32" t="s">
        <v>36</v>
      </c>
      <c r="B32" s="2">
        <v>3717758144</v>
      </c>
      <c r="D32" s="27">
        <v>4296</v>
      </c>
      <c r="E32" s="27">
        <v>7533</v>
      </c>
      <c r="G32" s="38">
        <f t="shared" ref="G32:G33" si="9">D32/76</f>
        <v>56.526315789473685</v>
      </c>
      <c r="H32" s="38">
        <f t="shared" ref="H32:H33" si="10">E32/76</f>
        <v>99.118421052631575</v>
      </c>
      <c r="I32" s="28"/>
      <c r="J32" s="38">
        <f t="shared" ref="J32:J33" si="11">G32*12</f>
        <v>678.31578947368416</v>
      </c>
      <c r="K32" s="38">
        <f t="shared" ref="K32:K33" si="12">H32*12</f>
        <v>1189.421052631579</v>
      </c>
      <c r="M32" s="28">
        <f t="shared" si="8"/>
        <v>1867.7368421052631</v>
      </c>
    </row>
    <row r="33" spans="1:13">
      <c r="A33" t="s">
        <v>37</v>
      </c>
      <c r="B33">
        <v>3717759388</v>
      </c>
      <c r="D33" s="27">
        <v>2012</v>
      </c>
      <c r="E33" s="27">
        <v>3785</v>
      </c>
      <c r="G33" s="38">
        <f t="shared" si="9"/>
        <v>26.473684210526315</v>
      </c>
      <c r="H33" s="38">
        <f t="shared" si="10"/>
        <v>49.80263157894737</v>
      </c>
      <c r="J33" s="38">
        <f t="shared" si="11"/>
        <v>317.68421052631578</v>
      </c>
      <c r="K33" s="38">
        <f t="shared" si="12"/>
        <v>597.63157894736844</v>
      </c>
      <c r="M33" s="28">
        <f t="shared" si="8"/>
        <v>915.31578947368416</v>
      </c>
    </row>
    <row r="35" spans="1:13">
      <c r="A35" t="s">
        <v>38</v>
      </c>
      <c r="B35" s="2">
        <v>3717759043</v>
      </c>
      <c r="D35" s="27">
        <v>640</v>
      </c>
      <c r="E35" s="27">
        <v>364</v>
      </c>
    </row>
    <row r="36" spans="1:13" ht="15.75" thickBot="1"/>
    <row r="37" spans="1:13" ht="15.75" thickBot="1">
      <c r="H37" s="45" t="s">
        <v>41</v>
      </c>
      <c r="I37" s="40"/>
      <c r="J37" s="41">
        <f t="shared" ref="J37:K37" si="13">SUM(J24:J36)</f>
        <v>8387.0526315789466</v>
      </c>
      <c r="K37" s="41">
        <f t="shared" si="13"/>
        <v>9099.6315789473683</v>
      </c>
      <c r="L37" s="41"/>
      <c r="M37" s="46">
        <f>SUM(M24:M36)</f>
        <v>17486.684210526313</v>
      </c>
    </row>
  </sheetData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C96D1-B51B-4676-8E63-B44AAD862CC3}">
  <dimension ref="A1:AM39"/>
  <sheetViews>
    <sheetView showGridLines="0" topLeftCell="A27" workbookViewId="0">
      <selection activeCell="B37" sqref="B37:B39"/>
    </sheetView>
  </sheetViews>
  <sheetFormatPr defaultRowHeight="15"/>
  <cols>
    <col min="2" max="2" width="51.7109375" bestFit="1" customWidth="1"/>
    <col min="3" max="3" width="22" bestFit="1" customWidth="1"/>
  </cols>
  <sheetData>
    <row r="1" spans="1:39">
      <c r="A1" s="6" t="s">
        <v>42</v>
      </c>
      <c r="B1" s="7" t="s">
        <v>43</v>
      </c>
      <c r="C1" s="7" t="s">
        <v>44</v>
      </c>
      <c r="D1" s="7" t="s">
        <v>45</v>
      </c>
      <c r="E1" s="7" t="s">
        <v>46</v>
      </c>
      <c r="F1" s="7" t="s">
        <v>47</v>
      </c>
      <c r="G1" s="7" t="s">
        <v>48</v>
      </c>
      <c r="H1" s="7" t="s">
        <v>49</v>
      </c>
      <c r="I1" s="7" t="s">
        <v>50</v>
      </c>
      <c r="J1" s="7" t="s">
        <v>51</v>
      </c>
      <c r="K1" s="7" t="s">
        <v>52</v>
      </c>
      <c r="L1" s="7" t="s">
        <v>53</v>
      </c>
      <c r="M1" s="7" t="s">
        <v>54</v>
      </c>
      <c r="N1" s="7" t="s">
        <v>55</v>
      </c>
      <c r="O1" s="7" t="s">
        <v>56</v>
      </c>
      <c r="P1" s="7" t="s">
        <v>57</v>
      </c>
      <c r="Q1" s="7" t="s">
        <v>58</v>
      </c>
      <c r="R1" s="7" t="s">
        <v>59</v>
      </c>
      <c r="S1" s="7" t="s">
        <v>60</v>
      </c>
      <c r="T1" s="7" t="s">
        <v>61</v>
      </c>
      <c r="U1" s="7" t="s">
        <v>62</v>
      </c>
      <c r="V1" s="7" t="s">
        <v>63</v>
      </c>
      <c r="W1" s="7" t="s">
        <v>64</v>
      </c>
      <c r="X1" s="7" t="s">
        <v>65</v>
      </c>
      <c r="Y1" s="7" t="s">
        <v>66</v>
      </c>
      <c r="Z1" s="7" t="s">
        <v>67</v>
      </c>
      <c r="AA1" s="7" t="s">
        <v>68</v>
      </c>
      <c r="AB1" s="7" t="s">
        <v>4</v>
      </c>
      <c r="AC1" s="7" t="s">
        <v>69</v>
      </c>
      <c r="AD1" s="7" t="s">
        <v>70</v>
      </c>
      <c r="AE1" s="7" t="s">
        <v>71</v>
      </c>
      <c r="AF1" s="7" t="s">
        <v>72</v>
      </c>
      <c r="AG1" s="7" t="s">
        <v>73</v>
      </c>
      <c r="AH1" s="7" t="s">
        <v>74</v>
      </c>
      <c r="AI1" s="7" t="s">
        <v>75</v>
      </c>
      <c r="AJ1" s="8" t="s">
        <v>76</v>
      </c>
      <c r="AK1" s="9" t="s">
        <v>77</v>
      </c>
      <c r="AL1" s="9" t="s">
        <v>78</v>
      </c>
      <c r="AM1" s="9" t="s">
        <v>79</v>
      </c>
    </row>
    <row r="2" spans="1:39" ht="45">
      <c r="A2" s="10" t="s">
        <v>80</v>
      </c>
      <c r="B2" s="11" t="s">
        <v>81</v>
      </c>
      <c r="C2" s="11" t="s">
        <v>82</v>
      </c>
      <c r="D2" s="11" t="s">
        <v>82</v>
      </c>
      <c r="E2" s="11" t="s">
        <v>83</v>
      </c>
      <c r="F2" s="11" t="s">
        <v>80</v>
      </c>
      <c r="G2" s="11"/>
      <c r="H2" s="11" t="s">
        <v>84</v>
      </c>
      <c r="I2" s="11"/>
      <c r="J2" s="11" t="s">
        <v>85</v>
      </c>
      <c r="K2" s="11"/>
      <c r="L2" s="11"/>
      <c r="M2" s="11" t="s">
        <v>86</v>
      </c>
      <c r="N2" s="11"/>
      <c r="O2" s="11"/>
      <c r="P2" s="11" t="s">
        <v>87</v>
      </c>
      <c r="Q2" s="11"/>
      <c r="R2" s="11" t="s">
        <v>88</v>
      </c>
      <c r="S2" s="11" t="s">
        <v>89</v>
      </c>
      <c r="T2" s="11"/>
      <c r="U2" s="11"/>
      <c r="V2" s="11" t="s">
        <v>90</v>
      </c>
      <c r="W2" s="11" t="s">
        <v>89</v>
      </c>
      <c r="X2" s="11"/>
      <c r="Y2" s="11" t="s">
        <v>91</v>
      </c>
      <c r="Z2" s="11"/>
      <c r="AA2" s="11"/>
      <c r="AB2" s="11">
        <v>3717717090</v>
      </c>
      <c r="AC2" s="11" t="s">
        <v>92</v>
      </c>
      <c r="AD2" s="11" t="s">
        <v>93</v>
      </c>
      <c r="AE2" s="11" t="s">
        <v>94</v>
      </c>
      <c r="AF2" s="11"/>
      <c r="AG2" s="11"/>
      <c r="AH2" s="13"/>
      <c r="AI2" s="13" t="s">
        <v>95</v>
      </c>
      <c r="AJ2" s="14" t="s">
        <v>96</v>
      </c>
      <c r="AK2" s="15"/>
      <c r="AL2" s="15"/>
      <c r="AM2" s="15"/>
    </row>
    <row r="3" spans="1:39" ht="45">
      <c r="A3" s="10" t="s">
        <v>97</v>
      </c>
      <c r="B3" s="11" t="s">
        <v>98</v>
      </c>
      <c r="C3" s="11" t="s">
        <v>82</v>
      </c>
      <c r="D3" s="11" t="s">
        <v>82</v>
      </c>
      <c r="E3" s="11" t="s">
        <v>99</v>
      </c>
      <c r="F3" s="11" t="s">
        <v>97</v>
      </c>
      <c r="G3" s="11"/>
      <c r="H3" s="11" t="s">
        <v>100</v>
      </c>
      <c r="I3" s="11"/>
      <c r="J3" s="11" t="s">
        <v>85</v>
      </c>
      <c r="K3" s="11"/>
      <c r="L3" s="11"/>
      <c r="M3" s="11" t="s">
        <v>86</v>
      </c>
      <c r="N3" s="11"/>
      <c r="O3" s="11"/>
      <c r="P3" s="11" t="s">
        <v>87</v>
      </c>
      <c r="Q3" s="11"/>
      <c r="R3" s="11" t="s">
        <v>88</v>
      </c>
      <c r="S3" s="11" t="s">
        <v>101</v>
      </c>
      <c r="T3" s="11"/>
      <c r="U3" s="11"/>
      <c r="V3" s="11" t="s">
        <v>90</v>
      </c>
      <c r="W3" s="11" t="s">
        <v>101</v>
      </c>
      <c r="X3" s="11"/>
      <c r="Y3" s="11" t="s">
        <v>91</v>
      </c>
      <c r="Z3" s="11"/>
      <c r="AA3" s="11"/>
      <c r="AB3" s="11">
        <v>3712954557</v>
      </c>
      <c r="AC3" s="11" t="s">
        <v>92</v>
      </c>
      <c r="AD3" s="11" t="s">
        <v>93</v>
      </c>
      <c r="AE3" s="11" t="s">
        <v>94</v>
      </c>
      <c r="AF3" s="11"/>
      <c r="AG3" s="11"/>
      <c r="AH3" s="13"/>
      <c r="AI3" s="13" t="s">
        <v>102</v>
      </c>
      <c r="AJ3" s="14" t="s">
        <v>96</v>
      </c>
      <c r="AK3" s="15"/>
      <c r="AL3" s="15"/>
      <c r="AM3" s="15"/>
    </row>
    <row r="4" spans="1:39" ht="45">
      <c r="A4" s="10" t="s">
        <v>103</v>
      </c>
      <c r="B4" s="11" t="s">
        <v>104</v>
      </c>
      <c r="C4" s="11" t="s">
        <v>105</v>
      </c>
      <c r="D4" s="11" t="s">
        <v>105</v>
      </c>
      <c r="E4" s="11" t="s">
        <v>106</v>
      </c>
      <c r="F4" s="11" t="s">
        <v>103</v>
      </c>
      <c r="G4" s="11"/>
      <c r="H4" s="11" t="s">
        <v>107</v>
      </c>
      <c r="I4" s="11"/>
      <c r="J4" s="11" t="s">
        <v>85</v>
      </c>
      <c r="K4" s="11"/>
      <c r="L4" s="11"/>
      <c r="M4" s="11" t="s">
        <v>86</v>
      </c>
      <c r="N4" s="11"/>
      <c r="O4" s="11"/>
      <c r="P4" s="11" t="s">
        <v>87</v>
      </c>
      <c r="Q4" s="11"/>
      <c r="R4" s="11" t="s">
        <v>88</v>
      </c>
      <c r="S4" s="11" t="s">
        <v>108</v>
      </c>
      <c r="T4" s="11"/>
      <c r="U4" s="11"/>
      <c r="V4" s="11" t="s">
        <v>90</v>
      </c>
      <c r="W4" s="11" t="s">
        <v>109</v>
      </c>
      <c r="X4" s="11"/>
      <c r="Y4" s="11" t="s">
        <v>91</v>
      </c>
      <c r="Z4" s="11"/>
      <c r="AA4" s="11"/>
      <c r="AB4" s="11">
        <v>3712954557</v>
      </c>
      <c r="AC4" s="11" t="s">
        <v>110</v>
      </c>
      <c r="AD4" s="11" t="s">
        <v>93</v>
      </c>
      <c r="AE4" s="11" t="s">
        <v>111</v>
      </c>
      <c r="AF4" s="11"/>
      <c r="AG4" s="11"/>
      <c r="AH4" s="13"/>
      <c r="AI4" s="13" t="s">
        <v>112</v>
      </c>
      <c r="AJ4" s="14" t="s">
        <v>113</v>
      </c>
      <c r="AK4" s="15"/>
      <c r="AL4" s="15"/>
      <c r="AM4" s="15"/>
    </row>
    <row r="5" spans="1:39" ht="45">
      <c r="A5" s="10" t="s">
        <v>114</v>
      </c>
      <c r="B5" s="11" t="s">
        <v>115</v>
      </c>
      <c r="C5" s="11" t="s">
        <v>116</v>
      </c>
      <c r="D5" s="11" t="s">
        <v>116</v>
      </c>
      <c r="E5" s="11" t="s">
        <v>117</v>
      </c>
      <c r="F5" s="11" t="s">
        <v>114</v>
      </c>
      <c r="G5" s="11"/>
      <c r="H5" s="11" t="s">
        <v>118</v>
      </c>
      <c r="I5" s="11"/>
      <c r="J5" s="11" t="s">
        <v>85</v>
      </c>
      <c r="K5" s="11"/>
      <c r="L5" s="11"/>
      <c r="M5" s="11" t="s">
        <v>86</v>
      </c>
      <c r="N5" s="11"/>
      <c r="O5" s="11"/>
      <c r="P5" s="11" t="s">
        <v>87</v>
      </c>
      <c r="Q5" s="11"/>
      <c r="R5" s="11" t="s">
        <v>88</v>
      </c>
      <c r="S5" s="11" t="s">
        <v>119</v>
      </c>
      <c r="T5" s="11"/>
      <c r="U5" s="11"/>
      <c r="V5" s="11" t="s">
        <v>90</v>
      </c>
      <c r="W5" s="11" t="s">
        <v>120</v>
      </c>
      <c r="X5" s="11"/>
      <c r="Y5" s="11" t="s">
        <v>91</v>
      </c>
      <c r="Z5" s="11"/>
      <c r="AA5" s="11"/>
      <c r="AB5" s="11">
        <v>3717759850</v>
      </c>
      <c r="AC5" s="11" t="s">
        <v>92</v>
      </c>
      <c r="AD5" s="11" t="s">
        <v>93</v>
      </c>
      <c r="AE5" s="11" t="s">
        <v>121</v>
      </c>
      <c r="AF5" s="11"/>
      <c r="AG5" s="11"/>
      <c r="AH5" s="13"/>
      <c r="AI5" s="13" t="s">
        <v>95</v>
      </c>
      <c r="AJ5" s="14" t="s">
        <v>96</v>
      </c>
      <c r="AK5" s="15"/>
      <c r="AL5" s="15"/>
      <c r="AM5" s="15"/>
    </row>
    <row r="6" spans="1:39" ht="45">
      <c r="A6" s="10" t="s">
        <v>122</v>
      </c>
      <c r="B6" s="11" t="s">
        <v>115</v>
      </c>
      <c r="C6" s="11" t="s">
        <v>116</v>
      </c>
      <c r="D6" s="11" t="s">
        <v>116</v>
      </c>
      <c r="E6" s="11" t="s">
        <v>123</v>
      </c>
      <c r="F6" s="11" t="s">
        <v>122</v>
      </c>
      <c r="G6" s="11"/>
      <c r="H6" s="11" t="s">
        <v>124</v>
      </c>
      <c r="I6" s="11"/>
      <c r="J6" s="11" t="s">
        <v>85</v>
      </c>
      <c r="K6" s="11"/>
      <c r="L6" s="11"/>
      <c r="M6" s="11" t="s">
        <v>86</v>
      </c>
      <c r="N6" s="11"/>
      <c r="O6" s="11"/>
      <c r="P6" s="11" t="s">
        <v>87</v>
      </c>
      <c r="Q6" s="11"/>
      <c r="R6" s="11" t="s">
        <v>88</v>
      </c>
      <c r="S6" s="11" t="s">
        <v>125</v>
      </c>
      <c r="T6" s="11"/>
      <c r="U6" s="11"/>
      <c r="V6" s="11" t="s">
        <v>90</v>
      </c>
      <c r="W6" s="11" t="s">
        <v>126</v>
      </c>
      <c r="X6" s="11"/>
      <c r="Y6" s="11" t="s">
        <v>91</v>
      </c>
      <c r="Z6" s="11"/>
      <c r="AA6" s="11"/>
      <c r="AB6" s="11">
        <v>3717759213</v>
      </c>
      <c r="AC6" s="11" t="s">
        <v>92</v>
      </c>
      <c r="AD6" s="11" t="s">
        <v>93</v>
      </c>
      <c r="AE6" s="11" t="s">
        <v>121</v>
      </c>
      <c r="AF6" s="11"/>
      <c r="AG6" s="11"/>
      <c r="AH6" s="13"/>
      <c r="AI6" s="13" t="s">
        <v>127</v>
      </c>
      <c r="AJ6" s="14" t="s">
        <v>96</v>
      </c>
      <c r="AK6" s="15"/>
      <c r="AL6" s="15"/>
      <c r="AM6" s="15"/>
    </row>
    <row r="7" spans="1:39" ht="45">
      <c r="A7" s="10" t="s">
        <v>128</v>
      </c>
      <c r="B7" s="11" t="s">
        <v>115</v>
      </c>
      <c r="C7" s="11" t="s">
        <v>105</v>
      </c>
      <c r="D7" s="11" t="s">
        <v>105</v>
      </c>
      <c r="E7" s="11" t="s">
        <v>129</v>
      </c>
      <c r="F7" s="11" t="s">
        <v>128</v>
      </c>
      <c r="G7" s="11"/>
      <c r="H7" s="11" t="s">
        <v>130</v>
      </c>
      <c r="I7" s="11"/>
      <c r="J7" s="11" t="s">
        <v>85</v>
      </c>
      <c r="K7" s="11"/>
      <c r="L7" s="11"/>
      <c r="M7" s="11" t="s">
        <v>86</v>
      </c>
      <c r="N7" s="11"/>
      <c r="O7" s="11"/>
      <c r="P7" s="11" t="s">
        <v>87</v>
      </c>
      <c r="Q7" s="11"/>
      <c r="R7" s="11" t="s">
        <v>88</v>
      </c>
      <c r="S7" s="11" t="s">
        <v>131</v>
      </c>
      <c r="T7" s="11"/>
      <c r="U7" s="11"/>
      <c r="V7" s="11" t="s">
        <v>90</v>
      </c>
      <c r="W7" s="11" t="s">
        <v>132</v>
      </c>
      <c r="X7" s="11"/>
      <c r="Y7" s="11" t="s">
        <v>91</v>
      </c>
      <c r="Z7" s="11"/>
      <c r="AA7" s="11"/>
      <c r="AB7" s="11">
        <v>3717759248</v>
      </c>
      <c r="AC7" s="11" t="s">
        <v>92</v>
      </c>
      <c r="AD7" s="11" t="s">
        <v>93</v>
      </c>
      <c r="AE7" s="11" t="s">
        <v>121</v>
      </c>
      <c r="AF7" s="11"/>
      <c r="AG7" s="11"/>
      <c r="AH7" s="13"/>
      <c r="AI7" s="13" t="s">
        <v>133</v>
      </c>
      <c r="AJ7" s="14" t="s">
        <v>96</v>
      </c>
      <c r="AK7" s="15"/>
      <c r="AL7" s="15"/>
      <c r="AM7" s="15"/>
    </row>
    <row r="8" spans="1:39" ht="45">
      <c r="A8" s="10" t="s">
        <v>134</v>
      </c>
      <c r="B8" s="11" t="s">
        <v>135</v>
      </c>
      <c r="C8" s="11" t="s">
        <v>136</v>
      </c>
      <c r="D8" s="11" t="s">
        <v>136</v>
      </c>
      <c r="E8" s="11" t="s">
        <v>137</v>
      </c>
      <c r="F8" s="11" t="s">
        <v>134</v>
      </c>
      <c r="G8" s="11"/>
      <c r="H8" s="11" t="s">
        <v>138</v>
      </c>
      <c r="I8" s="11"/>
      <c r="J8" s="11" t="s">
        <v>85</v>
      </c>
      <c r="K8" s="11"/>
      <c r="L8" s="11"/>
      <c r="M8" s="11" t="s">
        <v>86</v>
      </c>
      <c r="N8" s="11"/>
      <c r="O8" s="11"/>
      <c r="P8" s="11" t="s">
        <v>87</v>
      </c>
      <c r="Q8" s="11"/>
      <c r="R8" s="11" t="s">
        <v>88</v>
      </c>
      <c r="S8" s="11" t="s">
        <v>139</v>
      </c>
      <c r="T8" s="11"/>
      <c r="U8" s="11"/>
      <c r="V8" s="11" t="s">
        <v>90</v>
      </c>
      <c r="W8" s="11" t="s">
        <v>140</v>
      </c>
      <c r="X8" s="11"/>
      <c r="Y8" s="11" t="s">
        <v>91</v>
      </c>
      <c r="Z8" s="11"/>
      <c r="AA8" s="11"/>
      <c r="AB8" s="11">
        <v>3397781444</v>
      </c>
      <c r="AC8" s="11" t="s">
        <v>92</v>
      </c>
      <c r="AD8" s="11" t="s">
        <v>93</v>
      </c>
      <c r="AE8" s="11" t="s">
        <v>111</v>
      </c>
      <c r="AF8" s="11"/>
      <c r="AG8" s="11"/>
      <c r="AH8" s="13"/>
      <c r="AI8" s="13" t="s">
        <v>141</v>
      </c>
      <c r="AJ8" s="14" t="s">
        <v>96</v>
      </c>
      <c r="AK8" s="15"/>
      <c r="AL8" s="15"/>
      <c r="AM8" s="15"/>
    </row>
    <row r="9" spans="1:39" ht="45">
      <c r="A9" s="10" t="s">
        <v>142</v>
      </c>
      <c r="B9" s="11" t="s">
        <v>143</v>
      </c>
      <c r="C9" s="11" t="s">
        <v>82</v>
      </c>
      <c r="D9" s="11" t="s">
        <v>116</v>
      </c>
      <c r="E9" s="11" t="s">
        <v>144</v>
      </c>
      <c r="F9" s="11" t="s">
        <v>142</v>
      </c>
      <c r="G9" s="11"/>
      <c r="H9" s="11" t="s">
        <v>145</v>
      </c>
      <c r="I9" s="11"/>
      <c r="J9" s="11" t="s">
        <v>85</v>
      </c>
      <c r="K9" s="11"/>
      <c r="L9" s="11"/>
      <c r="M9" s="11" t="s">
        <v>86</v>
      </c>
      <c r="N9" s="11"/>
      <c r="O9" s="11"/>
      <c r="P9" s="11" t="s">
        <v>87</v>
      </c>
      <c r="Q9" s="11"/>
      <c r="R9" s="11" t="s">
        <v>88</v>
      </c>
      <c r="S9" s="11" t="s">
        <v>146</v>
      </c>
      <c r="T9" s="11"/>
      <c r="U9" s="11"/>
      <c r="V9" s="11" t="s">
        <v>90</v>
      </c>
      <c r="W9" s="11" t="s">
        <v>146</v>
      </c>
      <c r="X9" s="11"/>
      <c r="Y9" s="11" t="s">
        <v>91</v>
      </c>
      <c r="Z9" s="11"/>
      <c r="AA9" s="11"/>
      <c r="AB9" s="11">
        <v>3717759892</v>
      </c>
      <c r="AC9" s="11" t="s">
        <v>92</v>
      </c>
      <c r="AD9" s="11" t="s">
        <v>93</v>
      </c>
      <c r="AE9" s="11" t="s">
        <v>121</v>
      </c>
      <c r="AF9" s="11"/>
      <c r="AG9" s="11"/>
      <c r="AH9" s="13"/>
      <c r="AI9" s="13" t="s">
        <v>147</v>
      </c>
      <c r="AJ9" s="14" t="s">
        <v>96</v>
      </c>
      <c r="AK9" s="15"/>
      <c r="AL9" s="15"/>
      <c r="AM9" s="15"/>
    </row>
    <row r="10" spans="1:39" ht="45">
      <c r="A10" s="10" t="s">
        <v>148</v>
      </c>
      <c r="B10" s="11" t="s">
        <v>143</v>
      </c>
      <c r="C10" s="11" t="s">
        <v>116</v>
      </c>
      <c r="D10" s="11" t="s">
        <v>116</v>
      </c>
      <c r="E10" s="11" t="s">
        <v>149</v>
      </c>
      <c r="F10" s="11" t="s">
        <v>148</v>
      </c>
      <c r="G10" s="11"/>
      <c r="H10" s="11" t="s">
        <v>150</v>
      </c>
      <c r="I10" s="11"/>
      <c r="J10" s="11" t="s">
        <v>85</v>
      </c>
      <c r="K10" s="11"/>
      <c r="L10" s="11"/>
      <c r="M10" s="11" t="s">
        <v>86</v>
      </c>
      <c r="N10" s="11"/>
      <c r="O10" s="11"/>
      <c r="P10" s="11" t="s">
        <v>87</v>
      </c>
      <c r="Q10" s="11"/>
      <c r="R10" s="11" t="s">
        <v>88</v>
      </c>
      <c r="S10" s="11" t="s">
        <v>151</v>
      </c>
      <c r="T10" s="11"/>
      <c r="U10" s="11"/>
      <c r="V10" s="11" t="s">
        <v>90</v>
      </c>
      <c r="W10" s="11" t="s">
        <v>151</v>
      </c>
      <c r="X10" s="11"/>
      <c r="Y10" s="11" t="s">
        <v>91</v>
      </c>
      <c r="Z10" s="11"/>
      <c r="AA10" s="11"/>
      <c r="AB10" s="11">
        <v>3717759434</v>
      </c>
      <c r="AC10" s="11" t="s">
        <v>92</v>
      </c>
      <c r="AD10" s="11" t="s">
        <v>93</v>
      </c>
      <c r="AE10" s="11" t="s">
        <v>121</v>
      </c>
      <c r="AF10" s="11"/>
      <c r="AG10" s="11"/>
      <c r="AH10" s="13"/>
      <c r="AI10" s="13" t="s">
        <v>152</v>
      </c>
      <c r="AJ10" s="14" t="s">
        <v>96</v>
      </c>
      <c r="AK10" s="15"/>
      <c r="AL10" s="15"/>
      <c r="AM10" s="15"/>
    </row>
    <row r="11" spans="1:39" ht="45">
      <c r="A11" s="10" t="s">
        <v>153</v>
      </c>
      <c r="B11" s="11" t="s">
        <v>143</v>
      </c>
      <c r="C11" s="11" t="s">
        <v>82</v>
      </c>
      <c r="D11" s="11" t="s">
        <v>82</v>
      </c>
      <c r="E11" s="11" t="s">
        <v>154</v>
      </c>
      <c r="F11" s="11" t="s">
        <v>153</v>
      </c>
      <c r="G11" s="11"/>
      <c r="H11" s="11" t="s">
        <v>155</v>
      </c>
      <c r="I11" s="11"/>
      <c r="J11" s="11" t="s">
        <v>85</v>
      </c>
      <c r="K11" s="11"/>
      <c r="L11" s="11"/>
      <c r="M11" s="11" t="s">
        <v>86</v>
      </c>
      <c r="N11" s="11"/>
      <c r="O11" s="11"/>
      <c r="P11" s="11" t="s">
        <v>87</v>
      </c>
      <c r="Q11" s="11"/>
      <c r="R11" s="11" t="s">
        <v>88</v>
      </c>
      <c r="S11" s="11" t="s">
        <v>156</v>
      </c>
      <c r="T11" s="11"/>
      <c r="U11" s="11"/>
      <c r="V11" s="11" t="s">
        <v>90</v>
      </c>
      <c r="W11" s="11" t="s">
        <v>156</v>
      </c>
      <c r="X11" s="11"/>
      <c r="Y11" s="11" t="s">
        <v>91</v>
      </c>
      <c r="Z11" s="11"/>
      <c r="AA11" s="11"/>
      <c r="AB11" s="11">
        <v>3717759884</v>
      </c>
      <c r="AC11" s="11" t="s">
        <v>92</v>
      </c>
      <c r="AD11" s="11" t="s">
        <v>93</v>
      </c>
      <c r="AE11" s="11" t="s">
        <v>121</v>
      </c>
      <c r="AF11" s="11"/>
      <c r="AG11" s="11"/>
      <c r="AH11" s="13"/>
      <c r="AI11" s="13" t="s">
        <v>157</v>
      </c>
      <c r="AJ11" s="14" t="s">
        <v>96</v>
      </c>
      <c r="AK11" s="15"/>
      <c r="AL11" s="15"/>
      <c r="AM11" s="15"/>
    </row>
    <row r="12" spans="1:39" ht="45">
      <c r="A12" s="10" t="s">
        <v>158</v>
      </c>
      <c r="B12" s="11" t="s">
        <v>143</v>
      </c>
      <c r="C12" s="11" t="s">
        <v>116</v>
      </c>
      <c r="D12" s="11" t="s">
        <v>116</v>
      </c>
      <c r="E12" s="11" t="s">
        <v>159</v>
      </c>
      <c r="F12" s="11" t="s">
        <v>158</v>
      </c>
      <c r="G12" s="11"/>
      <c r="H12" s="11" t="s">
        <v>160</v>
      </c>
      <c r="I12" s="11"/>
      <c r="J12" s="11" t="s">
        <v>85</v>
      </c>
      <c r="K12" s="11"/>
      <c r="L12" s="11"/>
      <c r="M12" s="11" t="s">
        <v>86</v>
      </c>
      <c r="N12" s="11"/>
      <c r="O12" s="11"/>
      <c r="P12" s="11" t="s">
        <v>87</v>
      </c>
      <c r="Q12" s="11"/>
      <c r="R12" s="11" t="s">
        <v>88</v>
      </c>
      <c r="S12" s="11" t="s">
        <v>131</v>
      </c>
      <c r="T12" s="11"/>
      <c r="U12" s="11"/>
      <c r="V12" s="11" t="s">
        <v>90</v>
      </c>
      <c r="W12" s="11" t="s">
        <v>161</v>
      </c>
      <c r="X12" s="11"/>
      <c r="Y12" s="11" t="s">
        <v>91</v>
      </c>
      <c r="Z12" s="11"/>
      <c r="AA12" s="11"/>
      <c r="AB12" s="11">
        <v>3717759957</v>
      </c>
      <c r="AC12" s="11" t="s">
        <v>162</v>
      </c>
      <c r="AD12" s="11" t="s">
        <v>93</v>
      </c>
      <c r="AE12" s="11" t="s">
        <v>121</v>
      </c>
      <c r="AF12" s="11"/>
      <c r="AG12" s="11"/>
      <c r="AH12" s="13" t="s">
        <v>163</v>
      </c>
      <c r="AI12" s="13"/>
      <c r="AJ12" s="14" t="s">
        <v>164</v>
      </c>
      <c r="AK12" s="15"/>
      <c r="AL12" s="15"/>
      <c r="AM12" s="15"/>
    </row>
    <row r="13" spans="1:39" ht="30">
      <c r="A13" s="10" t="s">
        <v>165</v>
      </c>
      <c r="B13" s="11" t="s">
        <v>166</v>
      </c>
      <c r="C13" s="11" t="s">
        <v>82</v>
      </c>
      <c r="D13" s="11" t="s">
        <v>82</v>
      </c>
      <c r="E13" s="11" t="s">
        <v>167</v>
      </c>
      <c r="F13" s="11" t="s">
        <v>165</v>
      </c>
      <c r="G13" s="11"/>
      <c r="H13" s="11" t="s">
        <v>168</v>
      </c>
      <c r="I13" s="11"/>
      <c r="J13" s="11" t="s">
        <v>85</v>
      </c>
      <c r="K13" s="11"/>
      <c r="L13" s="11"/>
      <c r="M13" s="11" t="s">
        <v>86</v>
      </c>
      <c r="N13" s="11"/>
      <c r="O13" s="11"/>
      <c r="P13" s="11" t="s">
        <v>87</v>
      </c>
      <c r="Q13" s="11"/>
      <c r="R13" s="11" t="s">
        <v>88</v>
      </c>
      <c r="S13" s="11" t="s">
        <v>169</v>
      </c>
      <c r="T13" s="11"/>
      <c r="U13" s="11"/>
      <c r="V13" s="11" t="s">
        <v>90</v>
      </c>
      <c r="W13" s="11" t="s">
        <v>169</v>
      </c>
      <c r="X13" s="11"/>
      <c r="Y13" s="11" t="s">
        <v>91</v>
      </c>
      <c r="Z13" s="11"/>
      <c r="AA13" s="11"/>
      <c r="AB13" s="11">
        <v>3717759264</v>
      </c>
      <c r="AC13" s="11" t="s">
        <v>92</v>
      </c>
      <c r="AD13" s="11" t="s">
        <v>93</v>
      </c>
      <c r="AE13" s="11" t="s">
        <v>121</v>
      </c>
      <c r="AF13" s="11"/>
      <c r="AG13" s="11"/>
      <c r="AH13" s="13"/>
      <c r="AI13" s="13" t="s">
        <v>170</v>
      </c>
      <c r="AJ13" s="14" t="s">
        <v>171</v>
      </c>
      <c r="AK13" s="15"/>
      <c r="AL13" s="15"/>
      <c r="AM13" s="15"/>
    </row>
    <row r="14" spans="1:39" ht="30">
      <c r="A14" s="10" t="s">
        <v>172</v>
      </c>
      <c r="B14" s="11" t="s">
        <v>173</v>
      </c>
      <c r="C14" s="11" t="s">
        <v>116</v>
      </c>
      <c r="D14" s="11" t="s">
        <v>116</v>
      </c>
      <c r="E14" s="11" t="s">
        <v>174</v>
      </c>
      <c r="F14" s="11" t="s">
        <v>172</v>
      </c>
      <c r="G14" s="11"/>
      <c r="H14" s="11" t="s">
        <v>175</v>
      </c>
      <c r="I14" s="11"/>
      <c r="J14" s="11" t="s">
        <v>85</v>
      </c>
      <c r="K14" s="11"/>
      <c r="L14" s="11"/>
      <c r="M14" s="11" t="s">
        <v>86</v>
      </c>
      <c r="N14" s="11"/>
      <c r="O14" s="11"/>
      <c r="P14" s="11" t="s">
        <v>87</v>
      </c>
      <c r="Q14" s="11"/>
      <c r="R14" s="11" t="s">
        <v>88</v>
      </c>
      <c r="S14" s="11" t="s">
        <v>176</v>
      </c>
      <c r="T14" s="11"/>
      <c r="U14" s="11"/>
      <c r="V14" s="11" t="s">
        <v>90</v>
      </c>
      <c r="W14" s="11" t="s">
        <v>176</v>
      </c>
      <c r="X14" s="11"/>
      <c r="Y14" s="11" t="s">
        <v>91</v>
      </c>
      <c r="Z14" s="11"/>
      <c r="AA14" s="11"/>
      <c r="AB14" s="11">
        <v>3717758233</v>
      </c>
      <c r="AC14" s="11" t="s">
        <v>92</v>
      </c>
      <c r="AD14" s="11" t="s">
        <v>93</v>
      </c>
      <c r="AE14" s="11" t="s">
        <v>121</v>
      </c>
      <c r="AF14" s="11"/>
      <c r="AG14" s="11"/>
      <c r="AH14" s="13"/>
      <c r="AI14" s="13" t="s">
        <v>177</v>
      </c>
      <c r="AJ14" s="14" t="s">
        <v>171</v>
      </c>
      <c r="AK14" s="15"/>
      <c r="AL14" s="15"/>
      <c r="AM14" s="15"/>
    </row>
    <row r="15" spans="1:39" ht="45">
      <c r="A15" s="10" t="s">
        <v>178</v>
      </c>
      <c r="B15" s="11" t="s">
        <v>173</v>
      </c>
      <c r="C15" s="11" t="s">
        <v>82</v>
      </c>
      <c r="D15" s="11" t="s">
        <v>82</v>
      </c>
      <c r="E15" s="11" t="s">
        <v>179</v>
      </c>
      <c r="F15" s="11" t="s">
        <v>178</v>
      </c>
      <c r="G15" s="11"/>
      <c r="H15" s="11" t="s">
        <v>180</v>
      </c>
      <c r="I15" s="11"/>
      <c r="J15" s="11" t="s">
        <v>85</v>
      </c>
      <c r="K15" s="11"/>
      <c r="L15" s="11"/>
      <c r="M15" s="11" t="s">
        <v>86</v>
      </c>
      <c r="N15" s="11"/>
      <c r="O15" s="11"/>
      <c r="P15" s="11" t="s">
        <v>87</v>
      </c>
      <c r="Q15" s="11"/>
      <c r="R15" s="11" t="s">
        <v>88</v>
      </c>
      <c r="S15" s="11" t="s">
        <v>181</v>
      </c>
      <c r="T15" s="11"/>
      <c r="U15" s="11"/>
      <c r="V15" s="11" t="s">
        <v>90</v>
      </c>
      <c r="W15" s="11" t="s">
        <v>182</v>
      </c>
      <c r="X15" s="11"/>
      <c r="Y15" s="11" t="s">
        <v>91</v>
      </c>
      <c r="Z15" s="11"/>
      <c r="AA15" s="11"/>
      <c r="AB15" s="11">
        <v>3717758250</v>
      </c>
      <c r="AC15" s="11" t="s">
        <v>92</v>
      </c>
      <c r="AD15" s="11" t="s">
        <v>93</v>
      </c>
      <c r="AE15" s="11" t="s">
        <v>121</v>
      </c>
      <c r="AF15" s="11"/>
      <c r="AG15" s="11"/>
      <c r="AH15" s="13" t="s">
        <v>163</v>
      </c>
      <c r="AI15" s="13"/>
      <c r="AJ15" s="14" t="s">
        <v>164</v>
      </c>
      <c r="AK15" s="15"/>
      <c r="AL15" s="15"/>
      <c r="AM15" s="15"/>
    </row>
    <row r="16" spans="1:39" ht="30">
      <c r="A16" s="10" t="s">
        <v>183</v>
      </c>
      <c r="B16" s="11" t="s">
        <v>184</v>
      </c>
      <c r="C16" s="11" t="s">
        <v>116</v>
      </c>
      <c r="D16" s="11" t="s">
        <v>116</v>
      </c>
      <c r="E16" s="11" t="s">
        <v>185</v>
      </c>
      <c r="F16" s="11" t="s">
        <v>183</v>
      </c>
      <c r="G16" s="11"/>
      <c r="H16" s="11" t="s">
        <v>186</v>
      </c>
      <c r="I16" s="11"/>
      <c r="J16" s="11" t="s">
        <v>85</v>
      </c>
      <c r="K16" s="11"/>
      <c r="L16" s="11"/>
      <c r="M16" s="11" t="s">
        <v>86</v>
      </c>
      <c r="N16" s="11"/>
      <c r="O16" s="11"/>
      <c r="P16" s="11" t="s">
        <v>87</v>
      </c>
      <c r="Q16" s="11"/>
      <c r="R16" s="11" t="s">
        <v>88</v>
      </c>
      <c r="S16" s="11" t="s">
        <v>187</v>
      </c>
      <c r="T16" s="11"/>
      <c r="U16" s="11"/>
      <c r="V16" s="11" t="s">
        <v>90</v>
      </c>
      <c r="W16" s="11" t="s">
        <v>187</v>
      </c>
      <c r="X16" s="11"/>
      <c r="Y16" s="11" t="s">
        <v>91</v>
      </c>
      <c r="Z16" s="11"/>
      <c r="AA16" s="11"/>
      <c r="AB16" s="11">
        <v>3712966555</v>
      </c>
      <c r="AC16" s="11" t="s">
        <v>92</v>
      </c>
      <c r="AD16" s="11" t="s">
        <v>93</v>
      </c>
      <c r="AE16" s="11" t="s">
        <v>94</v>
      </c>
      <c r="AF16" s="11"/>
      <c r="AG16" s="11"/>
      <c r="AH16" s="13"/>
      <c r="AI16" s="13" t="s">
        <v>188</v>
      </c>
      <c r="AJ16" s="14" t="s">
        <v>171</v>
      </c>
      <c r="AK16" s="15"/>
      <c r="AL16" s="15"/>
      <c r="AM16" s="15"/>
    </row>
    <row r="17" spans="1:39" ht="30">
      <c r="A17" s="10" t="s">
        <v>189</v>
      </c>
      <c r="B17" s="11" t="s">
        <v>173</v>
      </c>
      <c r="C17" s="11" t="s">
        <v>116</v>
      </c>
      <c r="D17" s="11" t="s">
        <v>116</v>
      </c>
      <c r="E17" s="11" t="s">
        <v>190</v>
      </c>
      <c r="F17" s="11" t="s">
        <v>189</v>
      </c>
      <c r="G17" s="11"/>
      <c r="H17" s="11" t="s">
        <v>191</v>
      </c>
      <c r="I17" s="11"/>
      <c r="J17" s="11" t="s">
        <v>85</v>
      </c>
      <c r="K17" s="11"/>
      <c r="L17" s="11"/>
      <c r="M17" s="11" t="s">
        <v>86</v>
      </c>
      <c r="N17" s="11"/>
      <c r="O17" s="11"/>
      <c r="P17" s="11" t="s">
        <v>87</v>
      </c>
      <c r="Q17" s="11"/>
      <c r="R17" s="11" t="s">
        <v>88</v>
      </c>
      <c r="S17" s="11" t="s">
        <v>192</v>
      </c>
      <c r="T17" s="11"/>
      <c r="U17" s="11"/>
      <c r="V17" s="11" t="s">
        <v>90</v>
      </c>
      <c r="W17" s="11" t="s">
        <v>192</v>
      </c>
      <c r="X17" s="11"/>
      <c r="Y17" s="11" t="s">
        <v>91</v>
      </c>
      <c r="Z17" s="11"/>
      <c r="AA17" s="11"/>
      <c r="AB17" s="11">
        <v>3717759183</v>
      </c>
      <c r="AC17" s="11" t="s">
        <v>92</v>
      </c>
      <c r="AD17" s="11" t="s">
        <v>93</v>
      </c>
      <c r="AE17" s="11" t="s">
        <v>121</v>
      </c>
      <c r="AF17" s="11"/>
      <c r="AG17" s="11"/>
      <c r="AH17" s="13"/>
      <c r="AI17" s="13" t="s">
        <v>193</v>
      </c>
      <c r="AJ17" s="14" t="s">
        <v>171</v>
      </c>
      <c r="AK17" s="15"/>
      <c r="AL17" s="15"/>
      <c r="AM17" s="15"/>
    </row>
    <row r="18" spans="1:39" ht="30">
      <c r="A18" s="10" t="s">
        <v>194</v>
      </c>
      <c r="B18" s="11" t="s">
        <v>173</v>
      </c>
      <c r="C18" s="11" t="s">
        <v>116</v>
      </c>
      <c r="D18" s="11" t="s">
        <v>116</v>
      </c>
      <c r="E18" s="11" t="s">
        <v>195</v>
      </c>
      <c r="F18" s="11" t="s">
        <v>194</v>
      </c>
      <c r="G18" s="11"/>
      <c r="H18" s="11" t="s">
        <v>196</v>
      </c>
      <c r="I18" s="11"/>
      <c r="J18" s="11" t="s">
        <v>85</v>
      </c>
      <c r="K18" s="11"/>
      <c r="L18" s="11"/>
      <c r="M18" s="11" t="s">
        <v>86</v>
      </c>
      <c r="N18" s="11"/>
      <c r="O18" s="11"/>
      <c r="P18" s="11" t="s">
        <v>87</v>
      </c>
      <c r="Q18" s="11"/>
      <c r="R18" s="11" t="s">
        <v>88</v>
      </c>
      <c r="S18" s="11" t="s">
        <v>197</v>
      </c>
      <c r="T18" s="11"/>
      <c r="U18" s="11"/>
      <c r="V18" s="11" t="s">
        <v>90</v>
      </c>
      <c r="W18" s="11" t="s">
        <v>197</v>
      </c>
      <c r="X18" s="11"/>
      <c r="Y18" s="11" t="s">
        <v>91</v>
      </c>
      <c r="Z18" s="11"/>
      <c r="AA18" s="11"/>
      <c r="AB18" s="11">
        <v>3717759990</v>
      </c>
      <c r="AC18" s="11" t="s">
        <v>92</v>
      </c>
      <c r="AD18" s="11" t="s">
        <v>93</v>
      </c>
      <c r="AE18" s="11" t="s">
        <v>121</v>
      </c>
      <c r="AF18" s="11"/>
      <c r="AG18" s="11"/>
      <c r="AH18" s="13"/>
      <c r="AI18" s="13" t="s">
        <v>198</v>
      </c>
      <c r="AJ18" s="14" t="s">
        <v>199</v>
      </c>
      <c r="AK18" s="15"/>
      <c r="AL18" s="15"/>
      <c r="AM18" s="15"/>
    </row>
    <row r="19" spans="1:39" ht="30">
      <c r="A19" s="10" t="s">
        <v>200</v>
      </c>
      <c r="B19" s="11" t="s">
        <v>173</v>
      </c>
      <c r="C19" s="11" t="s">
        <v>105</v>
      </c>
      <c r="D19" s="11" t="s">
        <v>105</v>
      </c>
      <c r="E19" s="11" t="s">
        <v>201</v>
      </c>
      <c r="F19" s="11" t="s">
        <v>200</v>
      </c>
      <c r="G19" s="11"/>
      <c r="H19" s="11" t="s">
        <v>202</v>
      </c>
      <c r="I19" s="11"/>
      <c r="J19" s="11" t="s">
        <v>85</v>
      </c>
      <c r="K19" s="11"/>
      <c r="L19" s="11"/>
      <c r="M19" s="11" t="s">
        <v>86</v>
      </c>
      <c r="N19" s="11"/>
      <c r="O19" s="11"/>
      <c r="P19" s="11" t="s">
        <v>87</v>
      </c>
      <c r="Q19" s="11"/>
      <c r="R19" s="11" t="s">
        <v>88</v>
      </c>
      <c r="S19" s="11" t="s">
        <v>203</v>
      </c>
      <c r="T19" s="11"/>
      <c r="U19" s="11"/>
      <c r="V19" s="11" t="s">
        <v>90</v>
      </c>
      <c r="W19" s="11" t="s">
        <v>204</v>
      </c>
      <c r="X19" s="11"/>
      <c r="Y19" s="11" t="s">
        <v>91</v>
      </c>
      <c r="Z19" s="11"/>
      <c r="AA19" s="11"/>
      <c r="AB19" s="11">
        <v>3717758136</v>
      </c>
      <c r="AC19" s="11" t="s">
        <v>92</v>
      </c>
      <c r="AD19" s="11" t="s">
        <v>93</v>
      </c>
      <c r="AE19" s="11" t="s">
        <v>121</v>
      </c>
      <c r="AF19" s="11"/>
      <c r="AG19" s="11"/>
      <c r="AH19" s="13"/>
      <c r="AI19" s="13" t="s">
        <v>205</v>
      </c>
      <c r="AJ19" s="14" t="s">
        <v>206</v>
      </c>
      <c r="AK19" s="15"/>
      <c r="AL19" s="15"/>
      <c r="AM19" s="15"/>
    </row>
    <row r="20" spans="1:39" ht="45">
      <c r="A20" s="10" t="s">
        <v>207</v>
      </c>
      <c r="B20" s="11" t="s">
        <v>208</v>
      </c>
      <c r="C20" s="11" t="s">
        <v>116</v>
      </c>
      <c r="D20" s="11" t="s">
        <v>116</v>
      </c>
      <c r="E20" s="11" t="s">
        <v>209</v>
      </c>
      <c r="F20" s="11" t="s">
        <v>207</v>
      </c>
      <c r="G20" s="11"/>
      <c r="H20" s="11" t="s">
        <v>210</v>
      </c>
      <c r="I20" s="11"/>
      <c r="J20" s="11" t="s">
        <v>85</v>
      </c>
      <c r="K20" s="11"/>
      <c r="L20" s="11"/>
      <c r="M20" s="11" t="s">
        <v>86</v>
      </c>
      <c r="N20" s="11"/>
      <c r="O20" s="11"/>
      <c r="P20" s="11" t="s">
        <v>87</v>
      </c>
      <c r="Q20" s="11"/>
      <c r="R20" s="11" t="s">
        <v>88</v>
      </c>
      <c r="S20" s="11" t="s">
        <v>211</v>
      </c>
      <c r="T20" s="11"/>
      <c r="U20" s="11"/>
      <c r="V20" s="11" t="s">
        <v>90</v>
      </c>
      <c r="W20" s="11" t="s">
        <v>211</v>
      </c>
      <c r="X20" s="11"/>
      <c r="Y20" s="11" t="s">
        <v>91</v>
      </c>
      <c r="Z20" s="11"/>
      <c r="AA20" s="11"/>
      <c r="AB20" s="11">
        <v>3397781215</v>
      </c>
      <c r="AC20" s="11" t="s">
        <v>110</v>
      </c>
      <c r="AD20" s="11" t="s">
        <v>93</v>
      </c>
      <c r="AE20" s="11" t="s">
        <v>111</v>
      </c>
      <c r="AF20" s="11"/>
      <c r="AG20" s="11"/>
      <c r="AH20" s="13"/>
      <c r="AI20" s="13" t="s">
        <v>212</v>
      </c>
      <c r="AJ20" s="14" t="s">
        <v>113</v>
      </c>
      <c r="AK20" s="15"/>
      <c r="AL20" s="15"/>
      <c r="AM20" s="15"/>
    </row>
    <row r="21" spans="1:39" ht="45">
      <c r="A21" s="10" t="s">
        <v>213</v>
      </c>
      <c r="B21" s="11" t="s">
        <v>173</v>
      </c>
      <c r="C21" s="11" t="s">
        <v>136</v>
      </c>
      <c r="D21" s="11" t="s">
        <v>136</v>
      </c>
      <c r="E21" s="11" t="s">
        <v>214</v>
      </c>
      <c r="F21" s="11" t="s">
        <v>213</v>
      </c>
      <c r="G21" s="11"/>
      <c r="H21" s="11" t="s">
        <v>215</v>
      </c>
      <c r="I21" s="11"/>
      <c r="J21" s="11" t="s">
        <v>85</v>
      </c>
      <c r="K21" s="11"/>
      <c r="L21" s="11"/>
      <c r="M21" s="11" t="s">
        <v>86</v>
      </c>
      <c r="N21" s="11"/>
      <c r="O21" s="11"/>
      <c r="P21" s="11" t="s">
        <v>87</v>
      </c>
      <c r="Q21" s="11"/>
      <c r="R21" s="11" t="s">
        <v>88</v>
      </c>
      <c r="S21" s="11" t="s">
        <v>216</v>
      </c>
      <c r="T21" s="11"/>
      <c r="U21" s="11"/>
      <c r="V21" s="11" t="s">
        <v>90</v>
      </c>
      <c r="W21" s="11" t="s">
        <v>216</v>
      </c>
      <c r="X21" s="11"/>
      <c r="Y21" s="11" t="s">
        <v>91</v>
      </c>
      <c r="Z21" s="11"/>
      <c r="AA21" s="11"/>
      <c r="AB21" s="11">
        <v>3717758128</v>
      </c>
      <c r="AC21" s="11" t="s">
        <v>110</v>
      </c>
      <c r="AD21" s="11" t="s">
        <v>93</v>
      </c>
      <c r="AE21" s="11" t="s">
        <v>121</v>
      </c>
      <c r="AF21" s="11"/>
      <c r="AG21" s="11"/>
      <c r="AH21" s="13"/>
      <c r="AI21" s="13" t="s">
        <v>212</v>
      </c>
      <c r="AJ21" s="14" t="s">
        <v>113</v>
      </c>
      <c r="AK21" s="15"/>
      <c r="AL21" s="15"/>
      <c r="AM21" s="15"/>
    </row>
    <row r="22" spans="1:39" ht="45">
      <c r="A22" s="10" t="s">
        <v>217</v>
      </c>
      <c r="B22" s="11" t="s">
        <v>173</v>
      </c>
      <c r="C22" s="11" t="s">
        <v>82</v>
      </c>
      <c r="D22" s="11" t="s">
        <v>82</v>
      </c>
      <c r="E22" s="11" t="s">
        <v>218</v>
      </c>
      <c r="F22" s="11" t="s">
        <v>217</v>
      </c>
      <c r="G22" s="11"/>
      <c r="H22" s="11" t="s">
        <v>219</v>
      </c>
      <c r="I22" s="11"/>
      <c r="J22" s="11" t="s">
        <v>85</v>
      </c>
      <c r="K22" s="11"/>
      <c r="L22" s="11"/>
      <c r="M22" s="11" t="s">
        <v>86</v>
      </c>
      <c r="N22" s="11"/>
      <c r="O22" s="11"/>
      <c r="P22" s="11" t="s">
        <v>87</v>
      </c>
      <c r="Q22" s="11"/>
      <c r="R22" s="11" t="s">
        <v>88</v>
      </c>
      <c r="S22" s="11" t="s">
        <v>220</v>
      </c>
      <c r="T22" s="11"/>
      <c r="U22" s="11"/>
      <c r="V22" s="11" t="s">
        <v>90</v>
      </c>
      <c r="W22" s="11" t="s">
        <v>220</v>
      </c>
      <c r="X22" s="11"/>
      <c r="Y22" s="11" t="s">
        <v>91</v>
      </c>
      <c r="Z22" s="11"/>
      <c r="AA22" s="11"/>
      <c r="AB22" s="11">
        <v>3717759280</v>
      </c>
      <c r="AC22" s="11" t="s">
        <v>110</v>
      </c>
      <c r="AD22" s="11" t="s">
        <v>93</v>
      </c>
      <c r="AE22" s="11" t="s">
        <v>121</v>
      </c>
      <c r="AF22" s="11"/>
      <c r="AG22" s="11"/>
      <c r="AH22" s="13"/>
      <c r="AI22" s="13" t="s">
        <v>221</v>
      </c>
      <c r="AJ22" s="14" t="s">
        <v>113</v>
      </c>
      <c r="AK22" s="15"/>
      <c r="AL22" s="15"/>
      <c r="AM22" s="15"/>
    </row>
    <row r="23" spans="1:39" ht="45">
      <c r="A23" s="10" t="s">
        <v>222</v>
      </c>
      <c r="B23" s="11" t="s">
        <v>173</v>
      </c>
      <c r="C23" s="11" t="s">
        <v>82</v>
      </c>
      <c r="D23" s="11" t="s">
        <v>116</v>
      </c>
      <c r="E23" s="11" t="s">
        <v>223</v>
      </c>
      <c r="F23" s="11" t="s">
        <v>222</v>
      </c>
      <c r="G23" s="11"/>
      <c r="H23" s="11" t="s">
        <v>224</v>
      </c>
      <c r="I23" s="11"/>
      <c r="J23" s="11" t="s">
        <v>85</v>
      </c>
      <c r="K23" s="11"/>
      <c r="L23" s="11"/>
      <c r="M23" s="11" t="s">
        <v>86</v>
      </c>
      <c r="N23" s="11"/>
      <c r="O23" s="11"/>
      <c r="P23" s="11" t="s">
        <v>87</v>
      </c>
      <c r="Q23" s="11"/>
      <c r="R23" s="11" t="s">
        <v>88</v>
      </c>
      <c r="S23" s="11" t="s">
        <v>225</v>
      </c>
      <c r="T23" s="11"/>
      <c r="U23" s="11"/>
      <c r="V23" s="11" t="s">
        <v>90</v>
      </c>
      <c r="W23" s="11" t="s">
        <v>225</v>
      </c>
      <c r="X23" s="11"/>
      <c r="Y23" s="11" t="s">
        <v>91</v>
      </c>
      <c r="Z23" s="11"/>
      <c r="AA23" s="11"/>
      <c r="AB23" s="11">
        <v>3717759922</v>
      </c>
      <c r="AC23" s="11" t="s">
        <v>110</v>
      </c>
      <c r="AD23" s="11" t="s">
        <v>93</v>
      </c>
      <c r="AE23" s="11" t="s">
        <v>121</v>
      </c>
      <c r="AF23" s="11"/>
      <c r="AG23" s="11"/>
      <c r="AH23" s="13"/>
      <c r="AI23" s="13" t="s">
        <v>226</v>
      </c>
      <c r="AJ23" s="14" t="s">
        <v>113</v>
      </c>
      <c r="AK23" s="15"/>
      <c r="AL23" s="15"/>
      <c r="AM23" s="15"/>
    </row>
    <row r="24" spans="1:39" ht="45">
      <c r="A24" s="10" t="s">
        <v>227</v>
      </c>
      <c r="B24" s="11" t="s">
        <v>184</v>
      </c>
      <c r="C24" s="11" t="s">
        <v>116</v>
      </c>
      <c r="D24" s="11" t="s">
        <v>116</v>
      </c>
      <c r="E24" s="11" t="s">
        <v>228</v>
      </c>
      <c r="F24" s="11" t="s">
        <v>227</v>
      </c>
      <c r="G24" s="11"/>
      <c r="H24" s="11" t="s">
        <v>229</v>
      </c>
      <c r="I24" s="11"/>
      <c r="J24" s="11" t="s">
        <v>85</v>
      </c>
      <c r="K24" s="11"/>
      <c r="L24" s="11"/>
      <c r="M24" s="11" t="s">
        <v>86</v>
      </c>
      <c r="N24" s="11"/>
      <c r="O24" s="11"/>
      <c r="P24" s="11" t="s">
        <v>87</v>
      </c>
      <c r="Q24" s="11"/>
      <c r="R24" s="11" t="s">
        <v>88</v>
      </c>
      <c r="S24" s="11" t="s">
        <v>230</v>
      </c>
      <c r="T24" s="11"/>
      <c r="U24" s="11"/>
      <c r="V24" s="11" t="s">
        <v>90</v>
      </c>
      <c r="W24" s="11" t="s">
        <v>230</v>
      </c>
      <c r="X24" s="11"/>
      <c r="Y24" s="11" t="s">
        <v>91</v>
      </c>
      <c r="Z24" s="11"/>
      <c r="AA24" s="11"/>
      <c r="AB24" s="11">
        <v>3712966652</v>
      </c>
      <c r="AC24" s="11" t="s">
        <v>110</v>
      </c>
      <c r="AD24" s="11" t="s">
        <v>93</v>
      </c>
      <c r="AE24" s="11" t="s">
        <v>94</v>
      </c>
      <c r="AF24" s="11"/>
      <c r="AG24" s="11"/>
      <c r="AH24" s="13"/>
      <c r="AI24" s="13" t="s">
        <v>231</v>
      </c>
      <c r="AJ24" s="14" t="s">
        <v>113</v>
      </c>
      <c r="AK24" s="15"/>
      <c r="AL24" s="15"/>
      <c r="AM24" s="15"/>
    </row>
    <row r="25" spans="1:39" ht="45">
      <c r="A25" s="10" t="s">
        <v>232</v>
      </c>
      <c r="B25" s="11" t="s">
        <v>173</v>
      </c>
      <c r="C25" s="11" t="s">
        <v>105</v>
      </c>
      <c r="D25" s="11" t="s">
        <v>105</v>
      </c>
      <c r="E25" s="11" t="s">
        <v>233</v>
      </c>
      <c r="F25" s="11" t="s">
        <v>232</v>
      </c>
      <c r="G25" s="11"/>
      <c r="H25" s="11" t="s">
        <v>234</v>
      </c>
      <c r="I25" s="11"/>
      <c r="J25" s="11" t="s">
        <v>85</v>
      </c>
      <c r="K25" s="11"/>
      <c r="L25" s="11"/>
      <c r="M25" s="11" t="s">
        <v>86</v>
      </c>
      <c r="N25" s="11"/>
      <c r="O25" s="11"/>
      <c r="P25" s="11" t="s">
        <v>87</v>
      </c>
      <c r="Q25" s="11"/>
      <c r="R25" s="11" t="s">
        <v>88</v>
      </c>
      <c r="S25" s="11" t="s">
        <v>235</v>
      </c>
      <c r="T25" s="11"/>
      <c r="U25" s="11"/>
      <c r="V25" s="11" t="s">
        <v>90</v>
      </c>
      <c r="W25" s="11" t="s">
        <v>235</v>
      </c>
      <c r="X25" s="11"/>
      <c r="Y25" s="11" t="s">
        <v>91</v>
      </c>
      <c r="Z25" s="11"/>
      <c r="AA25" s="11"/>
      <c r="AB25" s="11">
        <v>3717759760</v>
      </c>
      <c r="AC25" s="11" t="s">
        <v>92</v>
      </c>
      <c r="AD25" s="11" t="s">
        <v>93</v>
      </c>
      <c r="AE25" s="11" t="s">
        <v>121</v>
      </c>
      <c r="AF25" s="11"/>
      <c r="AG25" s="11"/>
      <c r="AH25" s="13"/>
      <c r="AI25" s="13" t="s">
        <v>141</v>
      </c>
      <c r="AJ25" s="14" t="s">
        <v>236</v>
      </c>
      <c r="AK25" s="15"/>
      <c r="AL25" s="15"/>
      <c r="AM25" s="15"/>
    </row>
    <row r="26" spans="1:39" ht="30">
      <c r="A26" s="10" t="s">
        <v>237</v>
      </c>
      <c r="B26" s="11" t="s">
        <v>238</v>
      </c>
      <c r="C26" s="11" t="s">
        <v>116</v>
      </c>
      <c r="D26" s="11" t="s">
        <v>116</v>
      </c>
      <c r="E26" s="11" t="s">
        <v>239</v>
      </c>
      <c r="F26" s="11" t="s">
        <v>237</v>
      </c>
      <c r="G26" s="11"/>
      <c r="H26" s="11" t="s">
        <v>240</v>
      </c>
      <c r="I26" s="11"/>
      <c r="J26" s="11" t="s">
        <v>85</v>
      </c>
      <c r="K26" s="11"/>
      <c r="L26" s="11"/>
      <c r="M26" s="11" t="s">
        <v>86</v>
      </c>
      <c r="N26" s="11"/>
      <c r="O26" s="11"/>
      <c r="P26" s="11" t="s">
        <v>87</v>
      </c>
      <c r="Q26" s="11"/>
      <c r="R26" s="11" t="s">
        <v>88</v>
      </c>
      <c r="S26" s="11" t="s">
        <v>241</v>
      </c>
      <c r="T26" s="11"/>
      <c r="U26" s="11"/>
      <c r="V26" s="11" t="s">
        <v>90</v>
      </c>
      <c r="W26" s="11" t="s">
        <v>241</v>
      </c>
      <c r="X26" s="11"/>
      <c r="Y26" s="11" t="s">
        <v>242</v>
      </c>
      <c r="Z26" s="11"/>
      <c r="AA26" s="11"/>
      <c r="AB26" s="11" t="s">
        <v>241</v>
      </c>
      <c r="AC26" s="11"/>
      <c r="AD26" s="11" t="s">
        <v>93</v>
      </c>
      <c r="AE26" s="11" t="s">
        <v>121</v>
      </c>
      <c r="AF26" s="11"/>
      <c r="AG26" s="11"/>
      <c r="AH26" s="13"/>
      <c r="AI26" s="13" t="s">
        <v>188</v>
      </c>
      <c r="AJ26" s="14" t="s">
        <v>171</v>
      </c>
      <c r="AK26" s="15"/>
      <c r="AL26" s="15"/>
      <c r="AM26" s="15"/>
    </row>
    <row r="27" spans="1:39" ht="45">
      <c r="A27" s="16" t="s">
        <v>243</v>
      </c>
      <c r="B27" s="17" t="s">
        <v>244</v>
      </c>
      <c r="C27" s="17" t="s">
        <v>105</v>
      </c>
      <c r="D27" s="17" t="s">
        <v>105</v>
      </c>
      <c r="E27" s="17" t="s">
        <v>245</v>
      </c>
      <c r="F27" s="17" t="s">
        <v>243</v>
      </c>
      <c r="G27" s="17"/>
      <c r="H27" s="17" t="s">
        <v>246</v>
      </c>
      <c r="I27" s="17"/>
      <c r="J27" s="17" t="s">
        <v>85</v>
      </c>
      <c r="K27" s="17"/>
      <c r="L27" s="17"/>
      <c r="M27" s="17" t="s">
        <v>86</v>
      </c>
      <c r="N27" s="17"/>
      <c r="O27" s="17"/>
      <c r="P27" s="17" t="s">
        <v>87</v>
      </c>
      <c r="Q27" s="17"/>
      <c r="R27" s="17" t="s">
        <v>88</v>
      </c>
      <c r="S27" s="17" t="s">
        <v>247</v>
      </c>
      <c r="T27" s="17"/>
      <c r="U27" s="17"/>
      <c r="V27" s="17" t="s">
        <v>90</v>
      </c>
      <c r="W27" s="17" t="s">
        <v>248</v>
      </c>
      <c r="X27" s="17"/>
      <c r="Y27" s="17" t="s">
        <v>242</v>
      </c>
      <c r="Z27" s="17"/>
      <c r="AA27" s="17"/>
      <c r="AB27" s="17" t="s">
        <v>249</v>
      </c>
      <c r="AC27" s="17" t="s">
        <v>92</v>
      </c>
      <c r="AD27" s="17"/>
      <c r="AE27" s="17" t="s">
        <v>121</v>
      </c>
      <c r="AF27" s="17"/>
      <c r="AG27" s="17"/>
      <c r="AH27" s="18"/>
      <c r="AI27" s="18" t="s">
        <v>152</v>
      </c>
      <c r="AJ27" s="19" t="s">
        <v>96</v>
      </c>
      <c r="AK27" s="15"/>
      <c r="AL27" s="15"/>
      <c r="AM27" s="15"/>
    </row>
    <row r="28" spans="1:39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</row>
    <row r="29" spans="1:39" ht="45">
      <c r="A29" s="12"/>
      <c r="B29" s="75" t="s">
        <v>250</v>
      </c>
      <c r="C29" s="76"/>
      <c r="D29" s="77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20" t="s">
        <v>96</v>
      </c>
      <c r="AK29" s="21">
        <v>10</v>
      </c>
      <c r="AL29" s="12"/>
      <c r="AM29" s="12"/>
    </row>
    <row r="30" spans="1:39" ht="45">
      <c r="A30" s="12"/>
      <c r="B30" s="20" t="s">
        <v>96</v>
      </c>
      <c r="C30" s="21">
        <v>10</v>
      </c>
      <c r="D30" s="73">
        <v>5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22" t="s">
        <v>113</v>
      </c>
      <c r="AK30" s="23">
        <v>6</v>
      </c>
      <c r="AL30" s="12"/>
      <c r="AM30" s="12"/>
    </row>
    <row r="31" spans="1:39" ht="30">
      <c r="A31" s="12"/>
      <c r="B31" s="22" t="s">
        <v>113</v>
      </c>
      <c r="C31" s="23">
        <v>6</v>
      </c>
      <c r="D31" s="73">
        <v>3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22" t="s">
        <v>171</v>
      </c>
      <c r="AK31" s="23">
        <v>5</v>
      </c>
      <c r="AL31" s="12"/>
      <c r="AM31" s="12"/>
    </row>
    <row r="32" spans="1:39" ht="45">
      <c r="A32" s="12"/>
      <c r="B32" s="22" t="s">
        <v>171</v>
      </c>
      <c r="C32" s="23">
        <v>5</v>
      </c>
      <c r="D32" s="73">
        <v>3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22" t="s">
        <v>163</v>
      </c>
      <c r="AK32" s="23">
        <v>2</v>
      </c>
      <c r="AL32" s="12"/>
      <c r="AM32" s="12"/>
    </row>
    <row r="33" spans="1:39" ht="45">
      <c r="A33" s="12"/>
      <c r="B33" s="22" t="s">
        <v>163</v>
      </c>
      <c r="C33" s="23">
        <v>2</v>
      </c>
      <c r="D33" s="73">
        <v>1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24" t="s">
        <v>236</v>
      </c>
      <c r="AK33" s="25">
        <v>1</v>
      </c>
      <c r="AL33" s="12"/>
      <c r="AM33" s="12"/>
    </row>
    <row r="34" spans="1:39">
      <c r="A34" s="12"/>
      <c r="B34" s="24" t="s">
        <v>236</v>
      </c>
      <c r="C34" s="25">
        <v>1</v>
      </c>
      <c r="D34" s="74">
        <v>1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</row>
    <row r="37" spans="1:39">
      <c r="B37" s="78" t="s">
        <v>251</v>
      </c>
    </row>
    <row r="38" spans="1:39">
      <c r="B38" s="79" t="s">
        <v>252</v>
      </c>
    </row>
    <row r="39" spans="1:39">
      <c r="B39" s="79" t="s">
        <v>253</v>
      </c>
    </row>
  </sheetData>
  <autoFilter ref="AE1:AE34" xr:uid="{547C96D1-B51B-4676-8E63-B44AAD862CC3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51D22-0707-47D3-AFD5-B5DC1CC0AB67}">
  <dimension ref="A1:U29"/>
  <sheetViews>
    <sheetView workbookViewId="0">
      <selection activeCell="G33" sqref="G33"/>
    </sheetView>
  </sheetViews>
  <sheetFormatPr defaultRowHeight="15"/>
  <cols>
    <col min="1" max="1" width="41.85546875" customWidth="1"/>
    <col min="2" max="2" width="14.85546875" customWidth="1"/>
    <col min="3" max="3" width="21.7109375" customWidth="1"/>
  </cols>
  <sheetData>
    <row r="1" spans="1:21">
      <c r="A1" s="99" t="s">
        <v>254</v>
      </c>
      <c r="B1" s="99"/>
      <c r="C1" s="99"/>
      <c r="D1" s="99" t="s">
        <v>255</v>
      </c>
      <c r="E1" s="99"/>
      <c r="F1" s="99" t="s">
        <v>256</v>
      </c>
      <c r="G1" s="99"/>
      <c r="H1" s="99" t="s">
        <v>257</v>
      </c>
      <c r="I1" s="99"/>
      <c r="J1" s="99" t="s">
        <v>258</v>
      </c>
      <c r="K1" s="99"/>
      <c r="L1" s="99" t="s">
        <v>259</v>
      </c>
      <c r="M1" s="99"/>
      <c r="N1" s="99" t="s">
        <v>260</v>
      </c>
      <c r="O1" s="99"/>
      <c r="P1" s="99" t="s">
        <v>261</v>
      </c>
      <c r="Q1" s="99"/>
      <c r="R1" s="99" t="s">
        <v>262</v>
      </c>
      <c r="S1" s="99"/>
      <c r="T1" s="99"/>
      <c r="U1" s="99"/>
    </row>
    <row r="2" spans="1:21">
      <c r="A2" s="49" t="s">
        <v>263</v>
      </c>
      <c r="B2" s="49" t="s">
        <v>264</v>
      </c>
      <c r="C2" s="49" t="s">
        <v>2</v>
      </c>
      <c r="D2" s="49" t="s">
        <v>265</v>
      </c>
      <c r="E2" s="49" t="s">
        <v>266</v>
      </c>
      <c r="F2" s="49" t="s">
        <v>265</v>
      </c>
      <c r="G2" s="49" t="s">
        <v>266</v>
      </c>
      <c r="H2" s="49" t="s">
        <v>265</v>
      </c>
      <c r="I2" s="49" t="s">
        <v>266</v>
      </c>
      <c r="J2" s="49" t="s">
        <v>265</v>
      </c>
      <c r="K2" s="49" t="s">
        <v>266</v>
      </c>
      <c r="L2" s="49" t="s">
        <v>265</v>
      </c>
      <c r="M2" s="49" t="s">
        <v>266</v>
      </c>
      <c r="N2" s="49" t="s">
        <v>265</v>
      </c>
      <c r="O2" s="49" t="s">
        <v>266</v>
      </c>
      <c r="P2" s="49" t="s">
        <v>265</v>
      </c>
      <c r="Q2" s="49" t="s">
        <v>266</v>
      </c>
      <c r="R2" s="49" t="s">
        <v>265</v>
      </c>
      <c r="S2" s="49" t="s">
        <v>266</v>
      </c>
      <c r="T2" s="101"/>
      <c r="U2" s="101"/>
    </row>
    <row r="3" spans="1:21">
      <c r="A3" s="47" t="s">
        <v>267</v>
      </c>
      <c r="B3" s="47">
        <v>3397920029</v>
      </c>
      <c r="C3" s="50" t="s">
        <v>268</v>
      </c>
      <c r="D3" s="48">
        <v>0</v>
      </c>
      <c r="E3" s="48">
        <v>0</v>
      </c>
      <c r="F3" s="52">
        <v>2293</v>
      </c>
      <c r="G3" s="52">
        <v>3340</v>
      </c>
      <c r="H3" s="52">
        <v>2136</v>
      </c>
      <c r="I3" s="48">
        <v>85</v>
      </c>
      <c r="J3" s="52">
        <v>4139</v>
      </c>
      <c r="K3" s="48">
        <v>546</v>
      </c>
      <c r="L3" s="52">
        <v>3512</v>
      </c>
      <c r="M3" s="48">
        <v>240</v>
      </c>
      <c r="N3" s="52">
        <v>4203</v>
      </c>
      <c r="O3" s="48">
        <v>978</v>
      </c>
      <c r="P3" s="52">
        <v>4778</v>
      </c>
      <c r="Q3" s="52">
        <v>3148</v>
      </c>
      <c r="R3" s="52">
        <v>3102</v>
      </c>
      <c r="S3" s="52">
        <v>2018</v>
      </c>
      <c r="T3" s="101"/>
      <c r="U3" s="101"/>
    </row>
    <row r="4" spans="1:21">
      <c r="A4" s="99" t="s">
        <v>269</v>
      </c>
      <c r="B4" s="47">
        <v>3397781444</v>
      </c>
      <c r="C4" s="50" t="s">
        <v>96</v>
      </c>
      <c r="D4" s="48">
        <v>867</v>
      </c>
      <c r="E4" s="48">
        <v>712</v>
      </c>
      <c r="F4" s="48">
        <v>654</v>
      </c>
      <c r="G4" s="48">
        <v>718</v>
      </c>
      <c r="H4" s="48">
        <v>654</v>
      </c>
      <c r="I4" s="48">
        <v>798</v>
      </c>
      <c r="J4" s="48">
        <v>546</v>
      </c>
      <c r="K4" s="48">
        <v>819</v>
      </c>
      <c r="L4" s="48">
        <v>355</v>
      </c>
      <c r="M4" s="48">
        <v>733</v>
      </c>
      <c r="N4" s="48">
        <v>146</v>
      </c>
      <c r="O4" s="48">
        <v>822</v>
      </c>
      <c r="P4" s="48">
        <v>194</v>
      </c>
      <c r="Q4" s="52">
        <v>1229</v>
      </c>
      <c r="R4" s="48">
        <v>318</v>
      </c>
      <c r="S4" s="48">
        <v>992</v>
      </c>
      <c r="T4" s="101"/>
      <c r="U4" s="101"/>
    </row>
    <row r="5" spans="1:21">
      <c r="A5" s="99"/>
      <c r="B5" s="47">
        <v>3397781215</v>
      </c>
      <c r="C5" s="50" t="s">
        <v>268</v>
      </c>
      <c r="D5" s="48">
        <v>0</v>
      </c>
      <c r="E5" s="48">
        <v>0</v>
      </c>
      <c r="F5" s="48">
        <v>0</v>
      </c>
      <c r="G5" s="48">
        <v>0</v>
      </c>
      <c r="H5" s="48">
        <v>0</v>
      </c>
      <c r="I5" s="48">
        <v>0</v>
      </c>
      <c r="J5" s="48">
        <v>0</v>
      </c>
      <c r="K5" s="48">
        <v>0</v>
      </c>
      <c r="L5" s="48">
        <v>352</v>
      </c>
      <c r="M5" s="48">
        <v>550</v>
      </c>
      <c r="N5" s="48">
        <v>0</v>
      </c>
      <c r="O5" s="48">
        <v>0</v>
      </c>
      <c r="P5" s="48">
        <v>250</v>
      </c>
      <c r="Q5" s="48">
        <v>250</v>
      </c>
      <c r="R5" s="48">
        <v>250</v>
      </c>
      <c r="S5" s="48">
        <v>250</v>
      </c>
      <c r="T5" s="101"/>
      <c r="U5" s="101"/>
    </row>
    <row r="6" spans="1:21">
      <c r="A6" s="99" t="s">
        <v>20</v>
      </c>
      <c r="B6" s="47">
        <v>3712966652</v>
      </c>
      <c r="C6" s="50" t="s">
        <v>268</v>
      </c>
      <c r="D6" s="52">
        <v>25551</v>
      </c>
      <c r="E6" s="52">
        <v>5600</v>
      </c>
      <c r="F6" s="52">
        <v>28785</v>
      </c>
      <c r="G6" s="52">
        <v>5436</v>
      </c>
      <c r="H6" s="52">
        <v>22757</v>
      </c>
      <c r="I6" s="52">
        <v>3797</v>
      </c>
      <c r="J6" s="52">
        <v>21191</v>
      </c>
      <c r="K6" s="52">
        <v>4775</v>
      </c>
      <c r="L6" s="52">
        <v>20946</v>
      </c>
      <c r="M6" s="52">
        <v>3223</v>
      </c>
      <c r="N6" s="52">
        <v>14732</v>
      </c>
      <c r="O6" s="52">
        <v>4744</v>
      </c>
      <c r="P6" s="52">
        <v>10951</v>
      </c>
      <c r="Q6" s="52">
        <v>12956</v>
      </c>
      <c r="R6" s="52">
        <v>9655</v>
      </c>
      <c r="S6" s="52">
        <v>10995</v>
      </c>
      <c r="T6" s="101"/>
      <c r="U6" s="101"/>
    </row>
    <row r="7" spans="1:21">
      <c r="A7" s="99"/>
      <c r="B7" s="47">
        <v>3712966555</v>
      </c>
      <c r="C7" s="50" t="s">
        <v>171</v>
      </c>
      <c r="D7" s="52">
        <v>12779</v>
      </c>
      <c r="E7" s="52">
        <v>10643</v>
      </c>
      <c r="F7" s="52">
        <v>9895</v>
      </c>
      <c r="G7" s="52">
        <v>11307</v>
      </c>
      <c r="H7" s="52">
        <v>11777</v>
      </c>
      <c r="I7" s="52">
        <v>10320</v>
      </c>
      <c r="J7" s="52">
        <v>8937</v>
      </c>
      <c r="K7" s="52">
        <v>6721</v>
      </c>
      <c r="L7" s="52">
        <v>16553</v>
      </c>
      <c r="M7" s="52">
        <v>12668</v>
      </c>
      <c r="N7" s="52">
        <v>12752</v>
      </c>
      <c r="O7" s="52">
        <v>7315</v>
      </c>
      <c r="P7" s="52">
        <v>19566</v>
      </c>
      <c r="Q7" s="52">
        <v>14620</v>
      </c>
      <c r="R7" s="52">
        <v>14380</v>
      </c>
      <c r="S7" s="52">
        <v>10415</v>
      </c>
      <c r="T7" s="101"/>
      <c r="U7" s="101"/>
    </row>
    <row r="8" spans="1:21">
      <c r="A8" s="99"/>
      <c r="B8" s="47">
        <v>3712954557</v>
      </c>
      <c r="C8" s="50" t="s">
        <v>96</v>
      </c>
      <c r="D8" s="52">
        <v>16156</v>
      </c>
      <c r="E8" s="52">
        <v>16836</v>
      </c>
      <c r="F8" s="52">
        <v>17044</v>
      </c>
      <c r="G8" s="52">
        <v>13877</v>
      </c>
      <c r="H8" s="52">
        <v>14489</v>
      </c>
      <c r="I8" s="52">
        <v>16556</v>
      </c>
      <c r="J8" s="52">
        <v>15897</v>
      </c>
      <c r="K8" s="52">
        <v>13015</v>
      </c>
      <c r="L8" s="52">
        <v>25194</v>
      </c>
      <c r="M8" s="52">
        <v>25461</v>
      </c>
      <c r="N8" s="52">
        <v>18421</v>
      </c>
      <c r="O8" s="52">
        <v>16647</v>
      </c>
      <c r="P8" s="52">
        <v>24804</v>
      </c>
      <c r="Q8" s="52">
        <v>18139</v>
      </c>
      <c r="R8" s="52">
        <v>17951</v>
      </c>
      <c r="S8" s="52">
        <v>16675</v>
      </c>
      <c r="T8" s="101"/>
      <c r="U8" s="101"/>
    </row>
    <row r="9" spans="1:21">
      <c r="A9" s="99" t="s">
        <v>18</v>
      </c>
      <c r="B9" s="47">
        <v>3717759990</v>
      </c>
      <c r="C9" s="50" t="s">
        <v>199</v>
      </c>
      <c r="D9" s="52">
        <v>7985</v>
      </c>
      <c r="E9" s="52">
        <v>5384</v>
      </c>
      <c r="F9" s="52">
        <v>4575</v>
      </c>
      <c r="G9" s="48">
        <v>793</v>
      </c>
      <c r="H9" s="52">
        <v>9357</v>
      </c>
      <c r="I9" s="52">
        <v>1717</v>
      </c>
      <c r="J9" s="52">
        <v>8989</v>
      </c>
      <c r="K9" s="52">
        <v>1414</v>
      </c>
      <c r="L9" s="52">
        <v>8417</v>
      </c>
      <c r="M9" s="52">
        <v>2493</v>
      </c>
      <c r="N9" s="52">
        <v>3730</v>
      </c>
      <c r="O9" s="52">
        <v>4192</v>
      </c>
      <c r="P9" s="52">
        <v>5183</v>
      </c>
      <c r="Q9" s="52">
        <v>5569</v>
      </c>
      <c r="R9" s="52">
        <v>2869</v>
      </c>
      <c r="S9" s="52">
        <v>5336</v>
      </c>
      <c r="T9" s="101"/>
      <c r="U9" s="101"/>
    </row>
    <row r="10" spans="1:21">
      <c r="A10" s="99"/>
      <c r="B10" s="47">
        <v>3717759922</v>
      </c>
      <c r="C10" s="50" t="s">
        <v>268</v>
      </c>
      <c r="D10" s="52">
        <v>6777</v>
      </c>
      <c r="E10" s="48">
        <v>694</v>
      </c>
      <c r="F10" s="52">
        <v>5513</v>
      </c>
      <c r="G10" s="48">
        <v>828</v>
      </c>
      <c r="H10" s="52">
        <v>4128</v>
      </c>
      <c r="I10" s="52">
        <v>1620</v>
      </c>
      <c r="J10" s="52">
        <v>4769</v>
      </c>
      <c r="K10" s="48">
        <v>819</v>
      </c>
      <c r="L10" s="52">
        <v>5385</v>
      </c>
      <c r="M10" s="52">
        <v>1176</v>
      </c>
      <c r="N10" s="52">
        <v>4191</v>
      </c>
      <c r="O10" s="52">
        <v>1088</v>
      </c>
      <c r="P10" s="52">
        <v>6074</v>
      </c>
      <c r="Q10" s="52">
        <v>4353</v>
      </c>
      <c r="R10" s="52">
        <v>6061</v>
      </c>
      <c r="S10" s="52">
        <v>1724</v>
      </c>
      <c r="T10" s="101"/>
      <c r="U10" s="101"/>
    </row>
    <row r="11" spans="1:21">
      <c r="A11" s="99"/>
      <c r="B11" s="47">
        <v>3717759892</v>
      </c>
      <c r="C11" s="50" t="s">
        <v>96</v>
      </c>
      <c r="D11" s="52">
        <v>8889</v>
      </c>
      <c r="E11" s="52">
        <v>6451</v>
      </c>
      <c r="F11" s="52">
        <v>12373</v>
      </c>
      <c r="G11" s="52">
        <v>11094</v>
      </c>
      <c r="H11" s="52">
        <v>7212</v>
      </c>
      <c r="I11" s="52">
        <v>10788</v>
      </c>
      <c r="J11" s="52">
        <v>7690</v>
      </c>
      <c r="K11" s="52">
        <v>5582</v>
      </c>
      <c r="L11" s="52">
        <v>8833</v>
      </c>
      <c r="M11" s="52">
        <v>7762</v>
      </c>
      <c r="N11" s="52">
        <v>6723</v>
      </c>
      <c r="O11" s="52">
        <v>4732</v>
      </c>
      <c r="P11" s="52">
        <v>8210</v>
      </c>
      <c r="Q11" s="52">
        <v>5653</v>
      </c>
      <c r="R11" s="52">
        <v>4841</v>
      </c>
      <c r="S11" s="52">
        <v>4566</v>
      </c>
      <c r="T11" s="101"/>
      <c r="U11" s="101"/>
    </row>
    <row r="12" spans="1:21">
      <c r="A12" s="99"/>
      <c r="B12" s="47">
        <v>3717759884</v>
      </c>
      <c r="C12" s="50" t="s">
        <v>96</v>
      </c>
      <c r="D12" s="52">
        <v>2339</v>
      </c>
      <c r="E12" s="52">
        <v>1041</v>
      </c>
      <c r="F12" s="52">
        <v>1650</v>
      </c>
      <c r="G12" s="52">
        <v>1187</v>
      </c>
      <c r="H12" s="52">
        <v>1884</v>
      </c>
      <c r="I12" s="52">
        <v>2144</v>
      </c>
      <c r="J12" s="52">
        <v>4040</v>
      </c>
      <c r="K12" s="52">
        <v>1430</v>
      </c>
      <c r="L12" s="52">
        <v>1367</v>
      </c>
      <c r="M12" s="52">
        <v>2750</v>
      </c>
      <c r="N12" s="52">
        <v>1420</v>
      </c>
      <c r="O12" s="48">
        <v>924</v>
      </c>
      <c r="P12" s="52">
        <v>2151</v>
      </c>
      <c r="Q12" s="52">
        <v>1022</v>
      </c>
      <c r="R12" s="52">
        <v>1251</v>
      </c>
      <c r="S12" s="48">
        <v>609</v>
      </c>
      <c r="T12" s="101"/>
      <c r="U12" s="101"/>
    </row>
    <row r="13" spans="1:21">
      <c r="A13" s="99"/>
      <c r="B13" s="47">
        <v>3717759850</v>
      </c>
      <c r="C13" s="50" t="s">
        <v>96</v>
      </c>
      <c r="D13" s="52">
        <v>17251</v>
      </c>
      <c r="E13" s="52">
        <v>18720</v>
      </c>
      <c r="F13" s="52">
        <v>12715</v>
      </c>
      <c r="G13" s="52">
        <v>9631</v>
      </c>
      <c r="H13" s="52">
        <v>11616</v>
      </c>
      <c r="I13" s="52">
        <v>6891</v>
      </c>
      <c r="J13" s="52">
        <v>10913</v>
      </c>
      <c r="K13" s="52">
        <v>5842</v>
      </c>
      <c r="L13" s="52">
        <v>7214</v>
      </c>
      <c r="M13" s="52">
        <v>6767</v>
      </c>
      <c r="N13" s="52">
        <v>5870</v>
      </c>
      <c r="O13" s="52">
        <v>2777</v>
      </c>
      <c r="P13" s="52">
        <v>6321</v>
      </c>
      <c r="Q13" s="52">
        <v>4577</v>
      </c>
      <c r="R13" s="52">
        <v>3860</v>
      </c>
      <c r="S13" s="52">
        <v>1863</v>
      </c>
      <c r="T13" s="101"/>
      <c r="U13" s="101"/>
    </row>
    <row r="14" spans="1:21">
      <c r="A14" s="99"/>
      <c r="B14" s="47">
        <v>3717759760</v>
      </c>
      <c r="C14" s="50" t="s">
        <v>236</v>
      </c>
      <c r="D14" s="52">
        <v>1912</v>
      </c>
      <c r="E14" s="52">
        <v>3566</v>
      </c>
      <c r="F14" s="52">
        <v>1288</v>
      </c>
      <c r="G14" s="52">
        <v>2371</v>
      </c>
      <c r="H14" s="52">
        <v>1683</v>
      </c>
      <c r="I14" s="52">
        <v>3089</v>
      </c>
      <c r="J14" s="52">
        <v>1418</v>
      </c>
      <c r="K14" s="52">
        <v>2179</v>
      </c>
      <c r="L14" s="52">
        <v>2012</v>
      </c>
      <c r="M14" s="52">
        <v>2152</v>
      </c>
      <c r="N14" s="52">
        <v>1605</v>
      </c>
      <c r="O14" s="52">
        <v>2271</v>
      </c>
      <c r="P14" s="52">
        <v>1810</v>
      </c>
      <c r="Q14" s="52">
        <v>2601</v>
      </c>
      <c r="R14" s="52">
        <v>1476</v>
      </c>
      <c r="S14" s="52">
        <v>1750</v>
      </c>
      <c r="T14" s="101"/>
      <c r="U14" s="101"/>
    </row>
    <row r="15" spans="1:21">
      <c r="A15" s="99"/>
      <c r="B15" s="47">
        <v>3717759434</v>
      </c>
      <c r="C15" s="50" t="s">
        <v>96</v>
      </c>
      <c r="D15" s="52">
        <v>7245</v>
      </c>
      <c r="E15" s="52">
        <v>6240</v>
      </c>
      <c r="F15" s="52">
        <v>7106</v>
      </c>
      <c r="G15" s="52">
        <v>6851</v>
      </c>
      <c r="H15" s="52">
        <v>7264</v>
      </c>
      <c r="I15" s="52">
        <v>7298</v>
      </c>
      <c r="J15" s="52">
        <v>5268</v>
      </c>
      <c r="K15" s="52">
        <v>5609</v>
      </c>
      <c r="L15" s="52">
        <v>6763</v>
      </c>
      <c r="M15" s="52">
        <v>5756</v>
      </c>
      <c r="N15" s="52">
        <v>6290</v>
      </c>
      <c r="O15" s="52">
        <v>5070</v>
      </c>
      <c r="P15" s="52">
        <v>8323</v>
      </c>
      <c r="Q15" s="52">
        <v>4862</v>
      </c>
      <c r="R15" s="52">
        <v>6042</v>
      </c>
      <c r="S15" s="52">
        <v>4156</v>
      </c>
      <c r="T15" s="101"/>
      <c r="U15" s="101"/>
    </row>
    <row r="16" spans="1:21">
      <c r="A16" s="99"/>
      <c r="B16" s="47">
        <v>3717759280</v>
      </c>
      <c r="C16" s="50" t="s">
        <v>268</v>
      </c>
      <c r="D16" s="52">
        <v>16869</v>
      </c>
      <c r="E16" s="52">
        <v>4451</v>
      </c>
      <c r="F16" s="52">
        <v>13104</v>
      </c>
      <c r="G16" s="52">
        <v>2829</v>
      </c>
      <c r="H16" s="52">
        <v>13079</v>
      </c>
      <c r="I16" s="52">
        <v>3433</v>
      </c>
      <c r="J16" s="52">
        <v>13648</v>
      </c>
      <c r="K16" s="52">
        <v>3152</v>
      </c>
      <c r="L16" s="52">
        <v>16486</v>
      </c>
      <c r="M16" s="52">
        <v>3412</v>
      </c>
      <c r="N16" s="52">
        <v>17041</v>
      </c>
      <c r="O16" s="52">
        <v>3734</v>
      </c>
      <c r="P16" s="52">
        <v>17288</v>
      </c>
      <c r="Q16" s="52">
        <v>9335</v>
      </c>
      <c r="R16" s="52">
        <v>16183</v>
      </c>
      <c r="S16" s="52">
        <v>6857</v>
      </c>
      <c r="T16" s="101"/>
      <c r="U16" s="101"/>
    </row>
    <row r="17" spans="1:21">
      <c r="A17" s="99"/>
      <c r="B17" s="47">
        <v>3717759264</v>
      </c>
      <c r="C17" s="50" t="s">
        <v>171</v>
      </c>
      <c r="D17" s="52">
        <v>8533</v>
      </c>
      <c r="E17" s="52">
        <v>6034</v>
      </c>
      <c r="F17" s="52">
        <v>9142</v>
      </c>
      <c r="G17" s="52">
        <v>5369</v>
      </c>
      <c r="H17" s="52">
        <v>9738</v>
      </c>
      <c r="I17" s="52">
        <v>6814</v>
      </c>
      <c r="J17" s="52">
        <v>6769</v>
      </c>
      <c r="K17" s="52">
        <v>5513</v>
      </c>
      <c r="L17" s="52">
        <v>8155</v>
      </c>
      <c r="M17" s="52">
        <v>7910</v>
      </c>
      <c r="N17" s="52">
        <v>8119</v>
      </c>
      <c r="O17" s="52">
        <v>6505</v>
      </c>
      <c r="P17" s="52">
        <v>12471</v>
      </c>
      <c r="Q17" s="52">
        <v>9367</v>
      </c>
      <c r="R17" s="52">
        <v>8930</v>
      </c>
      <c r="S17" s="52">
        <v>6382</v>
      </c>
      <c r="T17" s="101"/>
      <c r="U17" s="101"/>
    </row>
    <row r="18" spans="1:21">
      <c r="A18" s="99"/>
      <c r="B18" s="47">
        <v>3717759248</v>
      </c>
      <c r="C18" s="50" t="s">
        <v>96</v>
      </c>
      <c r="D18" s="52">
        <v>4178</v>
      </c>
      <c r="E18" s="52">
        <v>11255</v>
      </c>
      <c r="F18" s="52">
        <v>1892</v>
      </c>
      <c r="G18" s="52">
        <v>8792</v>
      </c>
      <c r="H18" s="52">
        <v>1240</v>
      </c>
      <c r="I18" s="52">
        <v>6590</v>
      </c>
      <c r="J18" s="52">
        <v>1711</v>
      </c>
      <c r="K18" s="52">
        <v>5649</v>
      </c>
      <c r="L18" s="52">
        <v>2885</v>
      </c>
      <c r="M18" s="52">
        <v>6012</v>
      </c>
      <c r="N18" s="52">
        <v>1849</v>
      </c>
      <c r="O18" s="52">
        <v>6043</v>
      </c>
      <c r="P18" s="52">
        <v>2355</v>
      </c>
      <c r="Q18" s="52">
        <v>6141</v>
      </c>
      <c r="R18" s="52">
        <v>2112</v>
      </c>
      <c r="S18" s="52">
        <v>8064</v>
      </c>
      <c r="T18" s="101"/>
      <c r="U18" s="101"/>
    </row>
    <row r="19" spans="1:21">
      <c r="A19" s="99"/>
      <c r="B19" s="47">
        <v>3717759213</v>
      </c>
      <c r="C19" s="50" t="s">
        <v>96</v>
      </c>
      <c r="D19" s="52">
        <v>2120</v>
      </c>
      <c r="E19" s="52">
        <v>6680</v>
      </c>
      <c r="F19" s="52">
        <v>1908</v>
      </c>
      <c r="G19" s="52">
        <v>4975</v>
      </c>
      <c r="H19" s="52">
        <v>1373</v>
      </c>
      <c r="I19" s="52">
        <v>6683</v>
      </c>
      <c r="J19" s="52">
        <v>1776</v>
      </c>
      <c r="K19" s="52">
        <v>5785</v>
      </c>
      <c r="L19" s="52">
        <v>4222</v>
      </c>
      <c r="M19" s="52">
        <v>4090</v>
      </c>
      <c r="N19" s="52">
        <v>3134</v>
      </c>
      <c r="O19" s="52">
        <v>4126</v>
      </c>
      <c r="P19" s="52">
        <v>4836</v>
      </c>
      <c r="Q19" s="52">
        <v>5944</v>
      </c>
      <c r="R19" s="52">
        <v>2951</v>
      </c>
      <c r="S19" s="52">
        <v>4424</v>
      </c>
      <c r="T19" s="101"/>
      <c r="U19" s="101"/>
    </row>
    <row r="20" spans="1:21">
      <c r="A20" s="99"/>
      <c r="B20" s="47">
        <v>3717759183</v>
      </c>
      <c r="C20" s="50" t="s">
        <v>171</v>
      </c>
      <c r="D20" s="52">
        <v>4334</v>
      </c>
      <c r="E20" s="52">
        <v>2756</v>
      </c>
      <c r="F20" s="52">
        <v>3163</v>
      </c>
      <c r="G20" s="52">
        <v>2232</v>
      </c>
      <c r="H20" s="52">
        <v>2428</v>
      </c>
      <c r="I20" s="52">
        <v>2708</v>
      </c>
      <c r="J20" s="52">
        <v>2244</v>
      </c>
      <c r="K20" s="52">
        <v>1412</v>
      </c>
      <c r="L20" s="48">
        <v>755</v>
      </c>
      <c r="M20" s="48">
        <v>278</v>
      </c>
      <c r="N20" s="48">
        <v>0</v>
      </c>
      <c r="O20" s="48">
        <v>0</v>
      </c>
      <c r="P20" s="48">
        <v>250</v>
      </c>
      <c r="Q20" s="48">
        <v>250</v>
      </c>
      <c r="R20" s="48">
        <v>762</v>
      </c>
      <c r="S20" s="48">
        <v>428</v>
      </c>
      <c r="T20" s="101"/>
      <c r="U20" s="101"/>
    </row>
    <row r="21" spans="1:21">
      <c r="A21" s="99"/>
      <c r="B21" s="47">
        <v>3717758233</v>
      </c>
      <c r="C21" s="50" t="s">
        <v>171</v>
      </c>
      <c r="D21" s="52">
        <v>11977</v>
      </c>
      <c r="E21" s="52">
        <v>12774</v>
      </c>
      <c r="F21" s="52">
        <v>9962</v>
      </c>
      <c r="G21" s="52">
        <v>11726</v>
      </c>
      <c r="H21" s="52">
        <v>9341</v>
      </c>
      <c r="I21" s="52">
        <v>8922</v>
      </c>
      <c r="J21" s="52">
        <v>7047</v>
      </c>
      <c r="K21" s="52">
        <v>8112</v>
      </c>
      <c r="L21" s="52">
        <v>11403</v>
      </c>
      <c r="M21" s="52">
        <v>12179</v>
      </c>
      <c r="N21" s="52">
        <v>10256</v>
      </c>
      <c r="O21" s="52">
        <v>11032</v>
      </c>
      <c r="P21" s="52">
        <v>10468</v>
      </c>
      <c r="Q21" s="52">
        <v>11358</v>
      </c>
      <c r="R21" s="52">
        <v>10718</v>
      </c>
      <c r="S21" s="52">
        <v>8153</v>
      </c>
      <c r="T21" s="101"/>
      <c r="U21" s="101"/>
    </row>
    <row r="22" spans="1:21">
      <c r="A22" s="99"/>
      <c r="B22" s="47">
        <v>3717758136</v>
      </c>
      <c r="C22" s="50" t="s">
        <v>206</v>
      </c>
      <c r="D22" s="52">
        <v>2126</v>
      </c>
      <c r="E22" s="52">
        <v>2453</v>
      </c>
      <c r="F22" s="52">
        <v>2662</v>
      </c>
      <c r="G22" s="52">
        <v>5501</v>
      </c>
      <c r="H22" s="52">
        <v>3550</v>
      </c>
      <c r="I22" s="52">
        <v>2986</v>
      </c>
      <c r="J22" s="52">
        <v>2095</v>
      </c>
      <c r="K22" s="52">
        <v>3726</v>
      </c>
      <c r="L22" s="52">
        <v>1514</v>
      </c>
      <c r="M22" s="52">
        <v>2752</v>
      </c>
      <c r="N22" s="52">
        <v>1899</v>
      </c>
      <c r="O22" s="52">
        <v>4224</v>
      </c>
      <c r="P22" s="52">
        <v>3929</v>
      </c>
      <c r="Q22" s="52">
        <v>3867</v>
      </c>
      <c r="R22" s="52">
        <v>1825</v>
      </c>
      <c r="S22" s="52">
        <v>3720</v>
      </c>
      <c r="T22" s="101"/>
      <c r="U22" s="101"/>
    </row>
    <row r="23" spans="1:21">
      <c r="A23" s="99"/>
      <c r="B23" s="47">
        <v>3717758128</v>
      </c>
      <c r="C23" s="50" t="s">
        <v>268</v>
      </c>
      <c r="D23" s="52">
        <v>11748</v>
      </c>
      <c r="E23" s="52">
        <v>2075</v>
      </c>
      <c r="F23" s="52">
        <v>9022</v>
      </c>
      <c r="G23" s="52">
        <v>1444</v>
      </c>
      <c r="H23" s="52">
        <v>7607</v>
      </c>
      <c r="I23" s="52">
        <v>2123</v>
      </c>
      <c r="J23" s="52">
        <v>8858</v>
      </c>
      <c r="K23" s="52">
        <v>1970</v>
      </c>
      <c r="L23" s="52">
        <v>9269</v>
      </c>
      <c r="M23" s="48">
        <v>918</v>
      </c>
      <c r="N23" s="52">
        <v>6175</v>
      </c>
      <c r="O23" s="52">
        <v>1055</v>
      </c>
      <c r="P23" s="52">
        <v>9955</v>
      </c>
      <c r="Q23" s="52">
        <v>2273</v>
      </c>
      <c r="R23" s="52">
        <v>6232</v>
      </c>
      <c r="S23" s="52">
        <v>2392</v>
      </c>
      <c r="T23" s="101"/>
      <c r="U23" s="101"/>
    </row>
    <row r="24" spans="1:21">
      <c r="A24" s="99"/>
      <c r="B24" s="47">
        <v>3717717090</v>
      </c>
      <c r="C24" s="50" t="s">
        <v>96</v>
      </c>
      <c r="D24" s="52">
        <v>11604</v>
      </c>
      <c r="E24" s="52">
        <v>9606</v>
      </c>
      <c r="F24" s="52">
        <v>6993</v>
      </c>
      <c r="G24" s="52">
        <v>3723</v>
      </c>
      <c r="H24" s="52">
        <v>6303</v>
      </c>
      <c r="I24" s="52">
        <v>3366</v>
      </c>
      <c r="J24" s="52">
        <v>4912</v>
      </c>
      <c r="K24" s="52">
        <v>2215</v>
      </c>
      <c r="L24" s="52">
        <v>7327</v>
      </c>
      <c r="M24" s="52">
        <v>10226</v>
      </c>
      <c r="N24" s="52">
        <v>6776</v>
      </c>
      <c r="O24" s="52">
        <v>2503</v>
      </c>
      <c r="P24" s="52">
        <v>11117</v>
      </c>
      <c r="Q24" s="52">
        <v>6148</v>
      </c>
      <c r="R24" s="52">
        <v>6041</v>
      </c>
      <c r="S24" s="52">
        <v>3790</v>
      </c>
      <c r="T24" s="101"/>
      <c r="U24" s="101"/>
    </row>
    <row r="25" spans="1:21">
      <c r="A25" s="48"/>
      <c r="B25" s="48"/>
      <c r="C25" s="48"/>
      <c r="D25" s="53">
        <v>181240</v>
      </c>
      <c r="E25" s="53">
        <v>133971</v>
      </c>
      <c r="F25" s="53">
        <v>161739</v>
      </c>
      <c r="G25" s="53">
        <v>114024</v>
      </c>
      <c r="H25" s="53">
        <v>149616</v>
      </c>
      <c r="I25" s="53">
        <v>108728</v>
      </c>
      <c r="J25" s="53">
        <v>142857</v>
      </c>
      <c r="K25" s="53">
        <v>86285</v>
      </c>
      <c r="L25" s="53">
        <v>168919</v>
      </c>
      <c r="M25" s="53">
        <v>119508</v>
      </c>
      <c r="N25" s="53">
        <v>135332</v>
      </c>
      <c r="O25" s="53">
        <v>90782</v>
      </c>
      <c r="P25" s="53">
        <v>171284</v>
      </c>
      <c r="Q25" s="53">
        <v>133662</v>
      </c>
      <c r="R25" s="53">
        <v>127810</v>
      </c>
      <c r="S25" s="53">
        <v>105559</v>
      </c>
      <c r="T25" s="101"/>
      <c r="U25" s="101"/>
    </row>
    <row r="27" spans="1:21">
      <c r="D27" s="54" t="s">
        <v>265</v>
      </c>
      <c r="E27" s="54" t="s">
        <v>266</v>
      </c>
    </row>
    <row r="28" spans="1:21">
      <c r="C28" t="s">
        <v>270</v>
      </c>
      <c r="D28" s="55">
        <f>D25+F25+H25+J25</f>
        <v>635452</v>
      </c>
      <c r="E28" s="55">
        <f>E25+G25+I25+K25</f>
        <v>443008</v>
      </c>
      <c r="F28" s="51">
        <f>SUM(D28:E28)</f>
        <v>1078460</v>
      </c>
    </row>
    <row r="29" spans="1:21">
      <c r="C29" t="s">
        <v>271</v>
      </c>
      <c r="D29" s="51">
        <f>L25+N25+P25+R25</f>
        <v>603345</v>
      </c>
      <c r="E29" s="51">
        <f>M25+O25+Q25+S25</f>
        <v>449511</v>
      </c>
      <c r="F29" s="51">
        <f>SUM(D29:E29)</f>
        <v>1052856</v>
      </c>
    </row>
  </sheetData>
  <autoFilter ref="C1:C29" xr:uid="{2F451D22-0707-47D3-AFD5-B5DC1CC0AB67}"/>
  <mergeCells count="37">
    <mergeCell ref="T3:U3"/>
    <mergeCell ref="A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T2:U2"/>
    <mergeCell ref="A4:A5"/>
    <mergeCell ref="T4:U4"/>
    <mergeCell ref="T5:U5"/>
    <mergeCell ref="A6:A8"/>
    <mergeCell ref="T6:U6"/>
    <mergeCell ref="T7:U7"/>
    <mergeCell ref="T8:U8"/>
    <mergeCell ref="A9:A24"/>
    <mergeCell ref="T9:U9"/>
    <mergeCell ref="T10:U10"/>
    <mergeCell ref="T11:U11"/>
    <mergeCell ref="T12:U12"/>
    <mergeCell ref="T13:U13"/>
    <mergeCell ref="T14:U14"/>
    <mergeCell ref="T15:U15"/>
    <mergeCell ref="T16:U16"/>
    <mergeCell ref="T17:U17"/>
    <mergeCell ref="T24:U24"/>
    <mergeCell ref="T25:U25"/>
    <mergeCell ref="T18:U18"/>
    <mergeCell ref="T19:U19"/>
    <mergeCell ref="T20:U20"/>
    <mergeCell ref="T21:U21"/>
    <mergeCell ref="T22:U22"/>
    <mergeCell ref="T23:U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FF07E-2518-4BD2-882D-99EAD79518CB}">
  <dimension ref="A1"/>
  <sheetViews>
    <sheetView workbookViewId="0">
      <selection activeCell="J31" sqref="J31"/>
    </sheetView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EECB2-C257-438B-9B2A-1224B5434219}">
  <dimension ref="A1:N34"/>
  <sheetViews>
    <sheetView workbookViewId="0">
      <selection activeCell="B12" sqref="B12"/>
    </sheetView>
  </sheetViews>
  <sheetFormatPr defaultRowHeight="15"/>
  <cols>
    <col min="1" max="1" width="24.140625" customWidth="1"/>
    <col min="2" max="2" width="20.7109375" customWidth="1"/>
    <col min="3" max="8" width="15.5703125" customWidth="1"/>
    <col min="10" max="12" width="14" customWidth="1"/>
    <col min="14" max="14" width="13.7109375" customWidth="1"/>
  </cols>
  <sheetData>
    <row r="1" spans="1:14" ht="18.75">
      <c r="A1" s="56"/>
      <c r="B1" s="56"/>
      <c r="C1" s="100" t="s">
        <v>272</v>
      </c>
      <c r="D1" s="100"/>
      <c r="E1" s="100"/>
      <c r="F1" s="100"/>
      <c r="G1" s="100"/>
      <c r="H1" s="100"/>
      <c r="I1" s="58"/>
      <c r="J1" s="100" t="s">
        <v>273</v>
      </c>
      <c r="K1" s="100"/>
      <c r="L1" s="100"/>
      <c r="M1" s="59"/>
      <c r="N1" s="57" t="s">
        <v>274</v>
      </c>
    </row>
    <row r="2" spans="1:14">
      <c r="A2" s="60" t="s">
        <v>4</v>
      </c>
      <c r="B2" s="60"/>
      <c r="C2" s="61">
        <v>3717182846</v>
      </c>
      <c r="D2" s="61">
        <v>3712964994</v>
      </c>
      <c r="E2" s="61">
        <v>3712965249</v>
      </c>
      <c r="F2" s="61">
        <v>3717103725</v>
      </c>
      <c r="G2" s="61">
        <v>3717121626</v>
      </c>
      <c r="H2" s="61">
        <v>3717120670</v>
      </c>
      <c r="I2" s="61"/>
      <c r="J2" s="61">
        <v>3717690876</v>
      </c>
      <c r="K2" s="61">
        <v>3717118331</v>
      </c>
      <c r="L2" s="61">
        <v>3717119745</v>
      </c>
      <c r="M2" s="61"/>
      <c r="N2" s="61"/>
    </row>
    <row r="3" spans="1:14">
      <c r="A3" s="62"/>
      <c r="B3" s="60"/>
      <c r="C3" s="63"/>
      <c r="D3" s="62"/>
      <c r="E3" s="62"/>
      <c r="F3" s="62"/>
      <c r="G3" s="62"/>
      <c r="H3" s="62"/>
      <c r="I3" s="60"/>
      <c r="J3" s="62"/>
      <c r="K3" s="62"/>
      <c r="L3" s="62"/>
      <c r="M3" s="60"/>
      <c r="N3" s="62"/>
    </row>
    <row r="4" spans="1:14">
      <c r="A4" s="60" t="s">
        <v>275</v>
      </c>
      <c r="B4" s="60"/>
      <c r="C4" s="64">
        <f t="shared" ref="C4:H4" si="0">C10-C5</f>
        <v>15484</v>
      </c>
      <c r="D4" s="64">
        <f t="shared" si="0"/>
        <v>115685</v>
      </c>
      <c r="E4" s="64">
        <f t="shared" si="0"/>
        <v>104037</v>
      </c>
      <c r="F4" s="64">
        <f t="shared" si="0"/>
        <v>50762</v>
      </c>
      <c r="G4" s="64">
        <f t="shared" si="0"/>
        <v>124633</v>
      </c>
      <c r="H4" s="64">
        <f t="shared" si="0"/>
        <v>111430</v>
      </c>
      <c r="I4" s="64"/>
      <c r="J4" s="64">
        <f>J10-J5</f>
        <v>82434</v>
      </c>
      <c r="K4" s="64">
        <f>K10-K5</f>
        <v>35958</v>
      </c>
      <c r="L4" s="64">
        <f>L10-L5</f>
        <v>106096</v>
      </c>
      <c r="M4" s="64"/>
      <c r="N4" s="64">
        <f>N10-N5</f>
        <v>47922</v>
      </c>
    </row>
    <row r="5" spans="1:14">
      <c r="A5" s="60" t="s">
        <v>276</v>
      </c>
      <c r="B5" s="60"/>
      <c r="C5" s="65">
        <v>147</v>
      </c>
      <c r="D5" s="65">
        <v>1415</v>
      </c>
      <c r="E5" s="65">
        <v>448</v>
      </c>
      <c r="F5" s="65">
        <v>937</v>
      </c>
      <c r="G5" s="65">
        <v>434</v>
      </c>
      <c r="H5" s="65">
        <v>1012</v>
      </c>
      <c r="I5" s="65"/>
      <c r="J5" s="65">
        <v>1247</v>
      </c>
      <c r="K5" s="65">
        <v>519</v>
      </c>
      <c r="L5" s="65">
        <v>2128</v>
      </c>
      <c r="M5" s="65"/>
      <c r="N5" s="65">
        <v>0</v>
      </c>
    </row>
    <row r="6" spans="1:14">
      <c r="A6" s="60" t="s">
        <v>277</v>
      </c>
      <c r="B6" s="60"/>
      <c r="C6" s="66">
        <f t="shared" ref="C6:H6" si="1">C11-C7</f>
        <v>44284</v>
      </c>
      <c r="D6" s="66">
        <f t="shared" si="1"/>
        <v>409589</v>
      </c>
      <c r="E6" s="66">
        <f t="shared" si="1"/>
        <v>617767</v>
      </c>
      <c r="F6" s="66">
        <f t="shared" si="1"/>
        <v>190444</v>
      </c>
      <c r="G6" s="66">
        <f t="shared" si="1"/>
        <v>372544</v>
      </c>
      <c r="H6" s="66">
        <f t="shared" si="1"/>
        <v>369207</v>
      </c>
      <c r="I6" s="66"/>
      <c r="J6" s="66">
        <f>J11-J7</f>
        <v>418070</v>
      </c>
      <c r="K6" s="66">
        <f>K11-K7</f>
        <v>123270</v>
      </c>
      <c r="L6" s="66">
        <f>L11-L7</f>
        <v>117311</v>
      </c>
      <c r="M6" s="66"/>
      <c r="N6" s="66">
        <f>N11-N7</f>
        <v>573215</v>
      </c>
    </row>
    <row r="7" spans="1:14">
      <c r="A7" s="60" t="s">
        <v>278</v>
      </c>
      <c r="B7" s="60"/>
      <c r="C7" s="65">
        <v>312</v>
      </c>
      <c r="D7" s="65">
        <v>11334</v>
      </c>
      <c r="E7" s="65">
        <v>3200</v>
      </c>
      <c r="F7" s="65">
        <v>3410</v>
      </c>
      <c r="G7" s="65">
        <v>1860</v>
      </c>
      <c r="H7" s="65">
        <v>5150</v>
      </c>
      <c r="I7" s="65"/>
      <c r="J7" s="65">
        <v>10174</v>
      </c>
      <c r="K7" s="65">
        <v>3967</v>
      </c>
      <c r="L7" s="65">
        <v>5820</v>
      </c>
      <c r="M7" s="65"/>
      <c r="N7" s="65">
        <v>0</v>
      </c>
    </row>
    <row r="8" spans="1:14">
      <c r="A8" s="60"/>
      <c r="B8" s="60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</row>
    <row r="9" spans="1:14">
      <c r="A9" s="60"/>
      <c r="B9" s="60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</row>
    <row r="10" spans="1:14">
      <c r="A10" s="60" t="s">
        <v>279</v>
      </c>
      <c r="B10" s="60"/>
      <c r="C10" s="65">
        <v>15631</v>
      </c>
      <c r="D10" s="65">
        <v>117100</v>
      </c>
      <c r="E10" s="65">
        <v>104485</v>
      </c>
      <c r="F10" s="65">
        <v>51699</v>
      </c>
      <c r="G10" s="65">
        <v>125067</v>
      </c>
      <c r="H10" s="65">
        <v>112442</v>
      </c>
      <c r="I10" s="65"/>
      <c r="J10" s="65">
        <v>83681</v>
      </c>
      <c r="K10" s="65">
        <v>36477</v>
      </c>
      <c r="L10" s="65">
        <v>108224</v>
      </c>
      <c r="M10" s="65"/>
      <c r="N10" s="65">
        <v>47922</v>
      </c>
    </row>
    <row r="11" spans="1:14">
      <c r="A11" s="60" t="s">
        <v>280</v>
      </c>
      <c r="B11" s="60"/>
      <c r="C11" s="68">
        <v>44596</v>
      </c>
      <c r="D11" s="68">
        <v>420923</v>
      </c>
      <c r="E11" s="68">
        <v>620967</v>
      </c>
      <c r="F11" s="68">
        <v>193854</v>
      </c>
      <c r="G11" s="68">
        <v>374404</v>
      </c>
      <c r="H11" s="68">
        <v>374357</v>
      </c>
      <c r="I11" s="68"/>
      <c r="J11" s="68">
        <v>428244</v>
      </c>
      <c r="K11" s="68">
        <v>127237</v>
      </c>
      <c r="L11" s="68">
        <v>123131</v>
      </c>
      <c r="M11" s="68"/>
      <c r="N11" s="68">
        <v>573215</v>
      </c>
    </row>
    <row r="12" spans="1:14">
      <c r="A12" s="60"/>
      <c r="B12" s="60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</row>
    <row r="13" spans="1:14">
      <c r="A13" s="62"/>
      <c r="B13" s="60"/>
      <c r="C13" s="63"/>
      <c r="D13" s="63"/>
      <c r="E13" s="63"/>
      <c r="F13" s="63"/>
      <c r="G13" s="63"/>
      <c r="H13" s="63"/>
      <c r="I13" s="67"/>
      <c r="J13" s="63"/>
      <c r="K13" s="63"/>
      <c r="L13" s="63"/>
      <c r="M13" s="67"/>
      <c r="N13" s="63"/>
    </row>
    <row r="14" spans="1:14">
      <c r="A14" s="60" t="s">
        <v>281</v>
      </c>
      <c r="B14" s="60"/>
      <c r="C14" s="61">
        <f t="shared" ref="C14:H14" si="2">SUM(C4:C7)</f>
        <v>60227</v>
      </c>
      <c r="D14" s="61">
        <f t="shared" si="2"/>
        <v>538023</v>
      </c>
      <c r="E14" s="61">
        <f t="shared" si="2"/>
        <v>725452</v>
      </c>
      <c r="F14" s="61">
        <f t="shared" si="2"/>
        <v>245553</v>
      </c>
      <c r="G14" s="61">
        <f t="shared" si="2"/>
        <v>499471</v>
      </c>
      <c r="H14" s="61">
        <f t="shared" si="2"/>
        <v>486799</v>
      </c>
      <c r="I14" s="67"/>
      <c r="J14" s="61">
        <f>SUM(J4:J7)</f>
        <v>511925</v>
      </c>
      <c r="K14" s="61">
        <f>SUM(K4:K7)</f>
        <v>163714</v>
      </c>
      <c r="L14" s="61">
        <f>SUM(L4:L7)</f>
        <v>231355</v>
      </c>
      <c r="M14" s="67"/>
      <c r="N14" s="61">
        <f>SUM(N4:N7)</f>
        <v>621137</v>
      </c>
    </row>
    <row r="15" spans="1:14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</row>
    <row r="16" spans="1:14">
      <c r="A16" s="60" t="s">
        <v>282</v>
      </c>
      <c r="B16" s="60"/>
      <c r="C16" s="66">
        <f>SUM(C4:N4)</f>
        <v>794441</v>
      </c>
      <c r="D16" s="66"/>
      <c r="E16" s="60"/>
      <c r="G16" s="66"/>
      <c r="H16" s="66"/>
      <c r="I16" s="66"/>
      <c r="J16" s="66"/>
      <c r="K16" s="66"/>
      <c r="L16" s="66"/>
      <c r="M16" s="66"/>
      <c r="N16" s="66"/>
    </row>
    <row r="17" spans="1:14">
      <c r="A17" s="60" t="s">
        <v>283</v>
      </c>
      <c r="B17" s="60"/>
      <c r="C17" s="66">
        <f>SUM(C6:N6)</f>
        <v>3235701</v>
      </c>
      <c r="D17" s="66"/>
      <c r="E17" s="60"/>
      <c r="G17" s="66"/>
      <c r="H17" s="66"/>
      <c r="I17" s="66"/>
      <c r="J17" s="66"/>
      <c r="K17" s="66"/>
      <c r="L17" s="66"/>
      <c r="M17" s="66"/>
      <c r="N17" s="66"/>
    </row>
    <row r="18" spans="1:14">
      <c r="A18" s="60" t="s">
        <v>284</v>
      </c>
      <c r="B18" s="60"/>
      <c r="C18" s="66">
        <f>SUM(C5:N5)</f>
        <v>8287</v>
      </c>
      <c r="D18" s="66"/>
      <c r="E18" s="60"/>
      <c r="G18" s="66"/>
      <c r="H18" s="66"/>
      <c r="I18" s="66"/>
      <c r="J18" s="66"/>
      <c r="K18" s="66"/>
      <c r="L18" s="66"/>
      <c r="M18" s="66"/>
      <c r="N18" s="66"/>
    </row>
    <row r="19" spans="1:14">
      <c r="A19" s="60" t="s">
        <v>285</v>
      </c>
      <c r="B19" s="60"/>
      <c r="C19" s="66">
        <f>SUM(C7:N7)</f>
        <v>45227</v>
      </c>
      <c r="D19" s="66"/>
      <c r="E19" s="60"/>
      <c r="G19" s="66"/>
      <c r="H19" s="66"/>
      <c r="I19" s="66"/>
      <c r="J19" s="66"/>
      <c r="K19" s="66"/>
      <c r="L19" s="66"/>
      <c r="M19" s="66"/>
      <c r="N19" s="66"/>
    </row>
    <row r="20" spans="1:14">
      <c r="A20" s="62"/>
      <c r="B20" s="60"/>
      <c r="C20" s="62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</row>
    <row r="21" spans="1:14">
      <c r="A21" s="60" t="s">
        <v>286</v>
      </c>
      <c r="B21" s="60"/>
      <c r="C21" s="61">
        <f>SUM(C16:C19)</f>
        <v>4083656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</row>
    <row r="22" spans="1:14">
      <c r="A22" s="62"/>
      <c r="B22" s="60"/>
      <c r="C22" s="62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spans="1:14">
      <c r="A23" s="60" t="s">
        <v>287</v>
      </c>
      <c r="B23" s="60"/>
      <c r="C23" s="65">
        <v>66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</row>
    <row r="24" spans="1:14">
      <c r="A24" s="62"/>
      <c r="B24" s="60"/>
      <c r="C24" s="62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</row>
    <row r="25" spans="1:14">
      <c r="A25" s="60" t="s">
        <v>288</v>
      </c>
      <c r="B25" s="60"/>
      <c r="C25" s="69">
        <f>C21/C23</f>
        <v>61873.57575757576</v>
      </c>
      <c r="D25" s="60"/>
      <c r="E25" s="72">
        <f>(C16/66)*12</f>
        <v>144443.81818181818</v>
      </c>
      <c r="F25" s="66" t="s">
        <v>289</v>
      </c>
      <c r="G25" t="s">
        <v>290</v>
      </c>
      <c r="H25" s="60"/>
      <c r="I25" s="60"/>
      <c r="J25" s="60"/>
      <c r="K25" s="60"/>
      <c r="L25" s="60"/>
      <c r="M25" s="60"/>
      <c r="N25" s="60"/>
    </row>
    <row r="26" spans="1:14">
      <c r="A26" s="67" t="s">
        <v>291</v>
      </c>
      <c r="B26" s="60"/>
      <c r="C26" s="69">
        <f>C25*12</f>
        <v>742482.90909090918</v>
      </c>
      <c r="D26" s="60"/>
      <c r="E26" s="72">
        <f>(C17/66)*12</f>
        <v>588309.27272727271</v>
      </c>
      <c r="F26" s="66" t="s">
        <v>289</v>
      </c>
      <c r="G26" t="s">
        <v>292</v>
      </c>
      <c r="H26" s="60"/>
      <c r="I26" s="60"/>
      <c r="J26" s="60"/>
      <c r="K26" s="60"/>
      <c r="L26" s="60"/>
      <c r="M26" s="60"/>
      <c r="N26" s="60"/>
    </row>
    <row r="27" spans="1:14">
      <c r="A27" s="60"/>
      <c r="B27" s="60"/>
      <c r="C27" s="60"/>
      <c r="D27" s="60"/>
      <c r="E27" s="72">
        <f>(C18/66)*12</f>
        <v>1506.7272727272727</v>
      </c>
      <c r="F27" s="66" t="s">
        <v>289</v>
      </c>
      <c r="G27" t="s">
        <v>293</v>
      </c>
      <c r="H27" s="60"/>
      <c r="I27" s="60"/>
      <c r="J27" s="60"/>
      <c r="K27" s="60"/>
      <c r="L27" s="60"/>
      <c r="M27" s="60"/>
      <c r="N27" s="60"/>
    </row>
    <row r="28" spans="1:14">
      <c r="A28" s="70" t="s">
        <v>294</v>
      </c>
      <c r="B28" s="60"/>
      <c r="C28" s="60"/>
      <c r="D28" s="60"/>
      <c r="E28" s="72">
        <f>(C19/66)*12</f>
        <v>8223.0909090909081</v>
      </c>
      <c r="F28" s="66" t="s">
        <v>289</v>
      </c>
      <c r="G28" t="s">
        <v>295</v>
      </c>
      <c r="H28" s="60"/>
      <c r="I28" s="60"/>
      <c r="J28" s="60"/>
      <c r="K28" s="60"/>
      <c r="L28" s="60"/>
      <c r="M28" s="60"/>
      <c r="N28" s="60"/>
    </row>
    <row r="30" spans="1:14">
      <c r="E30" s="28"/>
    </row>
    <row r="32" spans="1:14">
      <c r="D32" s="12"/>
    </row>
    <row r="33" spans="2:4">
      <c r="B33" s="71"/>
      <c r="C33" s="12"/>
      <c r="D33" s="12"/>
    </row>
    <row r="34" spans="2:4">
      <c r="B34" s="28"/>
      <c r="D34" s="12"/>
    </row>
  </sheetData>
  <mergeCells count="2">
    <mergeCell ref="C1:H1"/>
    <mergeCell ref="J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A28B0-C5A3-4F4D-B300-571AA9FA938B}">
  <dimension ref="A1:M18"/>
  <sheetViews>
    <sheetView showGridLines="0" tabSelected="1" zoomScaleNormal="100" workbookViewId="0">
      <selection activeCell="C9" sqref="C9"/>
    </sheetView>
  </sheetViews>
  <sheetFormatPr defaultRowHeight="15"/>
  <cols>
    <col min="1" max="1" width="27" customWidth="1"/>
    <col min="2" max="2" width="9.28515625" customWidth="1"/>
    <col min="3" max="3" width="20.5703125" bestFit="1" customWidth="1"/>
    <col min="4" max="4" width="21.28515625" customWidth="1"/>
    <col min="5" max="5" width="26.140625" customWidth="1"/>
    <col min="6" max="6" width="5.140625" customWidth="1"/>
    <col min="7" max="7" width="4.85546875" customWidth="1"/>
    <col min="8" max="8" width="13.42578125" bestFit="1" customWidth="1"/>
    <col min="9" max="12" width="11" customWidth="1"/>
    <col min="13" max="13" width="8.7109375" bestFit="1" customWidth="1"/>
  </cols>
  <sheetData>
    <row r="1" spans="1:13" ht="40.5" customHeight="1">
      <c r="A1" s="81"/>
      <c r="B1" s="81"/>
      <c r="C1" s="90" t="s">
        <v>296</v>
      </c>
      <c r="D1" s="81"/>
      <c r="E1" s="81"/>
    </row>
    <row r="2" spans="1:13" ht="21.75" customHeight="1">
      <c r="A2" s="88"/>
      <c r="B2" s="88"/>
      <c r="C2" s="98" t="s">
        <v>297</v>
      </c>
      <c r="D2" s="98" t="s">
        <v>298</v>
      </c>
      <c r="E2" s="98" t="s">
        <v>299</v>
      </c>
      <c r="F2" s="82"/>
      <c r="G2" s="82"/>
    </row>
    <row r="3" spans="1:13" ht="11.25" hidden="1" customHeight="1">
      <c r="A3" s="88"/>
      <c r="B3" s="88"/>
      <c r="C3" s="96"/>
      <c r="D3" s="96"/>
      <c r="E3" s="96"/>
      <c r="F3" s="82"/>
      <c r="G3" s="82"/>
    </row>
    <row r="4" spans="1:13" ht="17.25" customHeight="1">
      <c r="A4" s="88"/>
      <c r="B4" s="88"/>
      <c r="C4" s="97" t="s">
        <v>300</v>
      </c>
      <c r="D4" s="97" t="s">
        <v>301</v>
      </c>
      <c r="E4" s="97" t="s">
        <v>302</v>
      </c>
      <c r="F4" s="82"/>
      <c r="G4" s="82"/>
    </row>
    <row r="5" spans="1:13" ht="33.75" customHeight="1">
      <c r="A5" s="27"/>
      <c r="B5" s="83" t="s">
        <v>303</v>
      </c>
      <c r="C5" s="91" t="s">
        <v>304</v>
      </c>
      <c r="D5" s="91" t="s">
        <v>305</v>
      </c>
      <c r="E5" s="91" t="s">
        <v>306</v>
      </c>
      <c r="F5" s="82"/>
      <c r="G5" s="82"/>
      <c r="H5" s="84" t="s">
        <v>307</v>
      </c>
      <c r="I5" s="84" t="s">
        <v>308</v>
      </c>
      <c r="J5" s="84" t="s">
        <v>309</v>
      </c>
      <c r="K5" s="84" t="s">
        <v>310</v>
      </c>
      <c r="L5" s="84" t="s">
        <v>311</v>
      </c>
      <c r="M5" s="84" t="s">
        <v>312</v>
      </c>
    </row>
    <row r="6" spans="1:13" ht="21" customHeight="1">
      <c r="A6" s="27" t="s">
        <v>313</v>
      </c>
      <c r="B6" s="85">
        <v>4</v>
      </c>
      <c r="C6" s="85">
        <v>9</v>
      </c>
      <c r="D6" s="85">
        <v>1</v>
      </c>
      <c r="E6" s="85"/>
      <c r="H6" s="27">
        <v>550000</v>
      </c>
      <c r="I6" s="27">
        <v>260000</v>
      </c>
      <c r="J6" s="27">
        <v>8500</v>
      </c>
      <c r="K6" s="27">
        <v>9000</v>
      </c>
      <c r="L6" s="27">
        <f>SUM(H6:K6)</f>
        <v>827500</v>
      </c>
      <c r="M6" s="27" t="s">
        <v>314</v>
      </c>
    </row>
    <row r="7" spans="1:13" ht="21" customHeight="1">
      <c r="A7" s="27" t="s">
        <v>315</v>
      </c>
      <c r="B7" s="85">
        <v>6</v>
      </c>
      <c r="C7" s="85">
        <v>23</v>
      </c>
      <c r="D7" s="85">
        <v>3</v>
      </c>
      <c r="E7" s="85">
        <v>3</v>
      </c>
      <c r="H7" s="27">
        <v>620000</v>
      </c>
      <c r="I7" s="27">
        <v>445000</v>
      </c>
      <c r="J7" s="27"/>
      <c r="K7" s="27"/>
      <c r="L7" s="27">
        <f>SUM(H7:K7)</f>
        <v>1065000</v>
      </c>
      <c r="M7" s="27" t="s">
        <v>314</v>
      </c>
    </row>
    <row r="8" spans="1:13" ht="21" customHeight="1">
      <c r="A8" s="27" t="s">
        <v>316</v>
      </c>
      <c r="B8" s="85">
        <v>12</v>
      </c>
      <c r="C8" s="85">
        <v>8</v>
      </c>
      <c r="D8" s="85">
        <v>2</v>
      </c>
      <c r="E8" s="85">
        <v>1</v>
      </c>
      <c r="H8" s="27">
        <v>145000</v>
      </c>
      <c r="I8" s="27">
        <v>590000</v>
      </c>
      <c r="J8" s="27">
        <v>1500</v>
      </c>
      <c r="K8" s="27">
        <v>8200</v>
      </c>
      <c r="L8" s="27">
        <f>SUM(H8:K8)</f>
        <v>744700</v>
      </c>
      <c r="M8" s="27" t="s">
        <v>314</v>
      </c>
    </row>
    <row r="9" spans="1:13" ht="24" customHeight="1">
      <c r="A9" s="92"/>
      <c r="B9" s="93"/>
      <c r="C9" s="94">
        <f>SUM(C5:C8)</f>
        <v>40</v>
      </c>
      <c r="D9" s="94">
        <f>SUM(D5:D8)</f>
        <v>6</v>
      </c>
      <c r="E9" s="94">
        <f>SUM(E5:E8)</f>
        <v>4</v>
      </c>
      <c r="H9" s="27"/>
      <c r="I9" s="27"/>
      <c r="J9" s="27"/>
      <c r="K9" s="27"/>
      <c r="L9" s="27"/>
      <c r="M9" s="27"/>
    </row>
    <row r="10" spans="1:13">
      <c r="H10" s="27">
        <f>SUM(H6:H9)</f>
        <v>1315000</v>
      </c>
      <c r="I10" s="27">
        <f>SUM(I6:I9)</f>
        <v>1295000</v>
      </c>
      <c r="J10" s="27">
        <f>SUM(J6:J9)</f>
        <v>10000</v>
      </c>
      <c r="K10" s="27">
        <f>SUM(K6:K9)</f>
        <v>17200</v>
      </c>
      <c r="L10" s="27">
        <f>SUM(L6:L9)</f>
        <v>2637200</v>
      </c>
      <c r="M10" s="27"/>
    </row>
    <row r="11" spans="1:13">
      <c r="A11" s="86"/>
      <c r="B11" s="87"/>
      <c r="C11" s="90" t="s">
        <v>317</v>
      </c>
      <c r="D11" s="87"/>
      <c r="E11" s="87"/>
      <c r="H11" s="27"/>
      <c r="I11" s="27"/>
      <c r="J11" s="27"/>
      <c r="K11" s="27"/>
      <c r="L11" s="27"/>
      <c r="M11" s="27"/>
    </row>
    <row r="12" spans="1:13" ht="18" customHeight="1">
      <c r="A12" s="80"/>
      <c r="B12" s="88"/>
      <c r="C12" s="89" t="s">
        <v>300</v>
      </c>
      <c r="D12" s="89" t="s">
        <v>301</v>
      </c>
      <c r="E12" s="89" t="s">
        <v>302</v>
      </c>
      <c r="H12" s="27" t="s">
        <v>318</v>
      </c>
      <c r="I12" s="27">
        <f>H10+J10</f>
        <v>1325000</v>
      </c>
      <c r="J12" s="27"/>
      <c r="K12" s="27"/>
      <c r="L12" s="27"/>
      <c r="M12" s="27"/>
    </row>
    <row r="13" spans="1:13">
      <c r="A13" s="27" t="s">
        <v>313</v>
      </c>
      <c r="B13" s="85">
        <v>4</v>
      </c>
      <c r="C13" s="85">
        <v>9</v>
      </c>
      <c r="D13" s="85">
        <v>1</v>
      </c>
      <c r="E13" s="85"/>
      <c r="H13" s="27" t="s">
        <v>280</v>
      </c>
      <c r="I13" s="27">
        <f>I10+K10</f>
        <v>1312200</v>
      </c>
      <c r="J13" s="27"/>
      <c r="K13" s="27"/>
      <c r="L13" s="27"/>
      <c r="M13" s="27"/>
    </row>
    <row r="14" spans="1:13" ht="27.75" customHeight="1">
      <c r="A14" s="27" t="s">
        <v>315</v>
      </c>
      <c r="B14" s="85">
        <v>6</v>
      </c>
      <c r="C14" s="91" t="s">
        <v>319</v>
      </c>
      <c r="D14" s="85">
        <v>3</v>
      </c>
      <c r="E14" s="85">
        <v>2</v>
      </c>
      <c r="H14" s="27"/>
      <c r="I14" s="27">
        <f>I12+I13</f>
        <v>2637200</v>
      </c>
      <c r="J14" s="27"/>
      <c r="K14" s="27"/>
      <c r="L14" s="27"/>
      <c r="M14" s="27"/>
    </row>
    <row r="15" spans="1:13" ht="23.25" customHeight="1">
      <c r="A15" s="27" t="s">
        <v>316</v>
      </c>
      <c r="B15" s="85">
        <v>12</v>
      </c>
      <c r="C15" s="85">
        <v>8</v>
      </c>
      <c r="D15" s="85">
        <v>2</v>
      </c>
      <c r="E15" s="85">
        <v>1</v>
      </c>
    </row>
    <row r="16" spans="1:13" ht="24.75" customHeight="1">
      <c r="A16" s="92"/>
      <c r="B16" s="93"/>
      <c r="C16" s="94">
        <f>SUM(C13+20+C15)</f>
        <v>37</v>
      </c>
      <c r="D16" s="94">
        <f>SUM(D12:D15)</f>
        <v>6</v>
      </c>
      <c r="E16" s="94">
        <v>3</v>
      </c>
    </row>
    <row r="18" spans="3:3" ht="75">
      <c r="C18" s="95" t="s">
        <v>320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7541568C74AB4D836722D92F693C0F" ma:contentTypeVersion="4" ma:contentTypeDescription="Een nieuw document maken." ma:contentTypeScope="" ma:versionID="2f1bb01ef67896593802e9cba715cee2">
  <xsd:schema xmlns:xsd="http://www.w3.org/2001/XMLSchema" xmlns:xs="http://www.w3.org/2001/XMLSchema" xmlns:p="http://schemas.microsoft.com/office/2006/metadata/properties" xmlns:ns2="596b2bb5-7644-4863-8ef2-2e365ca1775b" targetNamespace="http://schemas.microsoft.com/office/2006/metadata/properties" ma:root="true" ma:fieldsID="1b1b093f9d246b1c8b4bbc743117c3e9" ns2:_="">
    <xsd:import namespace="596b2bb5-7644-4863-8ef2-2e365ca177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b2bb5-7644-4863-8ef2-2e365ca177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B9CDEC-AE7B-47E8-B4A4-17E8647CD887}"/>
</file>

<file path=customXml/itemProps2.xml><?xml version="1.0" encoding="utf-8"?>
<ds:datastoreItem xmlns:ds="http://schemas.openxmlformats.org/officeDocument/2006/customXml" ds:itemID="{82C79879-0D3C-4D8F-BBA5-4A19932E0BF8}"/>
</file>

<file path=customXml/itemProps3.xml><?xml version="1.0" encoding="utf-8"?>
<ds:datastoreItem xmlns:ds="http://schemas.openxmlformats.org/officeDocument/2006/customXml" ds:itemID="{39910F90-D1E2-4F1D-B841-FAD094909D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Gooise Meren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Hooper, Errald</dc:creator>
  <cp:keywords/>
  <dc:description/>
  <cp:lastModifiedBy>Hulzen, Marije van</cp:lastModifiedBy>
  <cp:revision/>
  <dcterms:created xsi:type="dcterms:W3CDTF">2025-01-07T12:48:26Z</dcterms:created>
  <dcterms:modified xsi:type="dcterms:W3CDTF">2025-05-28T14:15:19Z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0x010100347541568C74AB4D836722D92F693C0F</vt:lpwstr>
  </property>
</Properties>
</file>