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fileSharing readOnlyRecommended="1"/>
  <workbookPr defaultThemeVersion="124226"/>
  <mc:AlternateContent xmlns:mc="http://schemas.openxmlformats.org/markup-compatibility/2006">
    <mc:Choice Requires="x15">
      <x15ac:absPath xmlns:x15ac="http://schemas.microsoft.com/office/spreadsheetml/2010/11/ac" url="https://unitedqualitybv.sharepoint.com/klanten/Docs/Hilvarenbeek/EA milieustraat en verwerking (1324)/07. Nota van inlichtingen/"/>
    </mc:Choice>
  </mc:AlternateContent>
  <xr:revisionPtr revIDLastSave="321" documentId="8_{22054B3A-327F-4955-B6A4-988559B3CF84}" xr6:coauthVersionLast="47" xr6:coauthVersionMax="47" xr10:uidLastSave="{6C957FFA-8D3D-4F70-B030-A61335F9C554}"/>
  <bookViews>
    <workbookView xWindow="-28920" yWindow="-60" windowWidth="29040" windowHeight="15720" tabRatio="909" xr2:uid="{00000000-000D-0000-FFFF-FFFF00000000}"/>
  </bookViews>
  <sheets>
    <sheet name="T0 Voorblad" sheetId="95" r:id="rId1"/>
    <sheet name="T19 Inschrijfprijs" sheetId="144" r:id="rId2"/>
    <sheet name="T20 Beheer en exploitatie" sheetId="145" r:id="rId3"/>
    <sheet name="T21 Prijs transport+verwerking" sheetId="146" r:id="rId4"/>
    <sheet name=" T22 Prijs KCA " sheetId="147" r:id="rId5"/>
  </sheets>
  <definedNames>
    <definedName name="_xlnm.Print_Area" localSheetId="4">' T22 Prijs KCA '!$A$1:$G$59</definedName>
    <definedName name="_xlnm.Print_Area" localSheetId="0">'T0 Voorblad'!$A$1:$E$35</definedName>
    <definedName name="_xlnm.Print_Area" localSheetId="1">'T19 Inschrijfprijs'!$A:$C</definedName>
    <definedName name="_xlnm.Print_Area" localSheetId="2">'T20 Beheer en exploitatie'!$A$1:$F$36</definedName>
    <definedName name="_xlnm.Print_Area" localSheetId="3">'T21 Prijs transport+verwerking'!$A$1:$G$126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4" i="146" l="1"/>
  <c r="F54" i="146" s="1"/>
  <c r="F17" i="146"/>
  <c r="C33" i="146"/>
  <c r="C25" i="146"/>
  <c r="F16" i="146"/>
  <c r="F11" i="145"/>
  <c r="F10" i="145"/>
  <c r="F9" i="145"/>
  <c r="F8" i="145"/>
  <c r="F5" i="145" l="1"/>
  <c r="E64" i="146" l="1"/>
  <c r="F64" i="146" s="1"/>
  <c r="F60" i="146"/>
  <c r="F59" i="146"/>
  <c r="F67" i="146"/>
  <c r="F68" i="146"/>
  <c r="F69" i="146"/>
  <c r="F70" i="146"/>
  <c r="F71" i="146"/>
  <c r="F65" i="146" l="1"/>
  <c r="F52" i="146"/>
  <c r="F7" i="146" l="1"/>
  <c r="G39" i="147" l="1"/>
  <c r="G38" i="147"/>
  <c r="G37" i="147"/>
  <c r="G36" i="147"/>
  <c r="G35" i="147"/>
  <c r="G34" i="147"/>
  <c r="G33" i="147"/>
  <c r="G32" i="147"/>
  <c r="G31" i="147"/>
  <c r="G30" i="147"/>
  <c r="G29" i="147"/>
  <c r="G28" i="147"/>
  <c r="G27" i="147"/>
  <c r="G26" i="147"/>
  <c r="G25" i="147"/>
  <c r="G24" i="147"/>
  <c r="G23" i="147"/>
  <c r="G22" i="147"/>
  <c r="G21" i="147"/>
  <c r="G20" i="147"/>
  <c r="G19" i="147"/>
  <c r="G18" i="147"/>
  <c r="G17" i="147"/>
  <c r="G16" i="147"/>
  <c r="G15" i="147"/>
  <c r="G14" i="147"/>
  <c r="G13" i="147"/>
  <c r="G7" i="147"/>
  <c r="G8" i="147" s="1"/>
  <c r="F113" i="146"/>
  <c r="F112" i="146"/>
  <c r="F111" i="146"/>
  <c r="F110" i="146"/>
  <c r="F109" i="146"/>
  <c r="F108" i="146"/>
  <c r="F107" i="146"/>
  <c r="F100" i="146"/>
  <c r="F99" i="146"/>
  <c r="F98" i="146"/>
  <c r="F95" i="146"/>
  <c r="F94" i="146"/>
  <c r="F93" i="146"/>
  <c r="F90" i="146"/>
  <c r="F89" i="146"/>
  <c r="F88" i="146"/>
  <c r="F85" i="146"/>
  <c r="F84" i="146"/>
  <c r="F83" i="146"/>
  <c r="F80" i="146"/>
  <c r="F79" i="146"/>
  <c r="F78" i="146"/>
  <c r="F75" i="146"/>
  <c r="F74" i="146"/>
  <c r="F55" i="146"/>
  <c r="F53" i="146"/>
  <c r="F51" i="146"/>
  <c r="E48" i="146"/>
  <c r="F48" i="146" s="1"/>
  <c r="F44" i="146"/>
  <c r="F43" i="146"/>
  <c r="F40" i="146"/>
  <c r="F39" i="146"/>
  <c r="F38" i="146"/>
  <c r="E35" i="146"/>
  <c r="F35" i="146" s="1"/>
  <c r="F31" i="146"/>
  <c r="F30" i="146"/>
  <c r="E27" i="146"/>
  <c r="F27" i="146" s="1"/>
  <c r="F23" i="146"/>
  <c r="F22" i="146"/>
  <c r="F19" i="146"/>
  <c r="F18" i="146"/>
  <c r="F15" i="146"/>
  <c r="F12" i="146"/>
  <c r="F11" i="146"/>
  <c r="F10" i="146"/>
  <c r="F6" i="146"/>
  <c r="F5" i="146"/>
  <c r="F4" i="146"/>
  <c r="F23" i="145"/>
  <c r="F22" i="145"/>
  <c r="F21" i="145"/>
  <c r="F20" i="145"/>
  <c r="F19" i="145"/>
  <c r="F18" i="145"/>
  <c r="F4" i="145"/>
  <c r="F12" i="145" s="1"/>
  <c r="F14" i="145" l="1"/>
  <c r="C4" i="144" s="1"/>
  <c r="F13" i="146"/>
  <c r="F8" i="146"/>
  <c r="F86" i="146"/>
  <c r="F76" i="146"/>
  <c r="F91" i="146"/>
  <c r="F41" i="146"/>
  <c r="F96" i="146"/>
  <c r="F49" i="146"/>
  <c r="F101" i="146"/>
  <c r="F20" i="146"/>
  <c r="F56" i="146"/>
  <c r="F81" i="146"/>
  <c r="F72" i="146"/>
  <c r="G40" i="147"/>
  <c r="G42" i="147" s="1"/>
  <c r="C6" i="144" s="1"/>
  <c r="F36" i="146"/>
  <c r="F28" i="146"/>
  <c r="F104" i="146" l="1"/>
  <c r="C5" i="144" s="1"/>
  <c r="C7" i="144" s="1"/>
</calcChain>
</file>

<file path=xl/sharedStrings.xml><?xml version="1.0" encoding="utf-8"?>
<sst xmlns="http://schemas.openxmlformats.org/spreadsheetml/2006/main" count="561" uniqueCount="360">
  <si>
    <t>Nr.</t>
  </si>
  <si>
    <t>Inhoud:</t>
  </si>
  <si>
    <t xml:space="preserve">Verwerking </t>
  </si>
  <si>
    <t>Batterijen</t>
  </si>
  <si>
    <t>Afgewerkte olie</t>
  </si>
  <si>
    <t>Prijsinvulformulier (Beheer en exploitatie)</t>
  </si>
  <si>
    <t>Handtekening</t>
  </si>
  <si>
    <t>Datum ondertekening</t>
  </si>
  <si>
    <t>Naam ondertekenaar</t>
  </si>
  <si>
    <t>Naam inschrijver</t>
  </si>
  <si>
    <t>Dit prijsformulier moet door inschrijver rechtsgeldig ondertekend worden.</t>
  </si>
  <si>
    <t>De genoemde hoeveelheid (het aantal) wordt gebruikt voor de beoordeling. Aan de genoemde hoeveelheden kunnen geen rechten worden ontleend. De prijs per eenheid is van toepassing ongeacht het daadwerkelijke aantal.</t>
  </si>
  <si>
    <t>ALG</t>
  </si>
  <si>
    <t xml:space="preserve">Voorwaarden </t>
  </si>
  <si>
    <t>Subtotalen (AxB) excl. BTW</t>
  </si>
  <si>
    <t>Eenheid</t>
  </si>
  <si>
    <t>Aantal (B)</t>
  </si>
  <si>
    <t>Prijs* per eenheid (A) excl. BTW</t>
  </si>
  <si>
    <t>Omschrijving</t>
  </si>
  <si>
    <t xml:space="preserve">Nr. </t>
  </si>
  <si>
    <t>uur</t>
  </si>
  <si>
    <t>O-6</t>
  </si>
  <si>
    <t>O-5</t>
  </si>
  <si>
    <t>O-4</t>
  </si>
  <si>
    <t>dag</t>
  </si>
  <si>
    <t>O-3</t>
  </si>
  <si>
    <t>O-2</t>
  </si>
  <si>
    <t>O-1</t>
  </si>
  <si>
    <t>Inschrijfprijs - Deel A</t>
  </si>
  <si>
    <t>Jaar</t>
  </si>
  <si>
    <t>Totaal</t>
  </si>
  <si>
    <t>Deel B</t>
  </si>
  <si>
    <t>Deel A</t>
  </si>
  <si>
    <t>Inschrijfprijs per deel</t>
  </si>
  <si>
    <t>Inschrijfprijs voor beoordeling</t>
  </si>
  <si>
    <t>Deel C</t>
  </si>
  <si>
    <t>Naam inschrijver:</t>
  </si>
  <si>
    <t>Prijsinvulformulier (KCA)</t>
  </si>
  <si>
    <t>Prijsinvulformulier (Transport en verwerking)</t>
  </si>
  <si>
    <t>P-1.1</t>
  </si>
  <si>
    <t xml:space="preserve">P-1 </t>
  </si>
  <si>
    <t>Prijsinvulformulier (Inschrijfprijs)</t>
  </si>
  <si>
    <t>Inschrijver vult uitsluitend en verplicht de gele velden in:</t>
  </si>
  <si>
    <t>Inschrijver past alleen de geel gearceerde cellen aan. Inschrijver is verplicht de gele cellen in te vullen. Dit op straffe van uitsluiting.</t>
  </si>
  <si>
    <t>Loodaccu's</t>
  </si>
  <si>
    <t>Prijs Transport en verwerking overige afvalstromen</t>
  </si>
  <si>
    <t>Prijs Transport en verwerking KCA</t>
  </si>
  <si>
    <t>Uurtarief voor het aftransporteren van containers/inzamelmiddelen naar een verwerker (ma t/m vr).</t>
  </si>
  <si>
    <t>Uurtarief voor het aftransporteren van containers/inzamelmiddelen naar een verwerker (za).</t>
  </si>
  <si>
    <t>Ondertekening (4)</t>
  </si>
  <si>
    <t>Alle door inschrijver verstrekte tarieven en (eenheids)prijzen zijn marktconform en realistisch. Indien blijkt dat er niet marktconform of realistisch wordt aangeboden, is opdrachtgever gerechtigd de inschrijving ongeldig te verklaren.</t>
  </si>
  <si>
    <t>Aanpassing van de openingstijden (za) van de milieustraat per uur, aansluitend of voorafgaand aan de vigerende openingstijden. Bij uitbreiding van het tijdsvenster wordt deze uurprijs door opdrachtgever vergoedt aan inschrijver; bij reductie van de openingstijden wordt deze uurprijs in mindering gebracht.</t>
  </si>
  <si>
    <t>Aanpassing van de openingstijden (ma t/m vr) van de milieustraat per uur, aansluitend of voorafgaand aan de vigerende openingstijden. Bij uitbreiding van het tijdsvenster wordt deze uurprijs door opdrachtgever vergoedt aan inschrijver; bij reductie van de openingstijden wordt deze uurprijs in mindering gebracht.</t>
  </si>
  <si>
    <t xml:space="preserve">Naam inschrijver: </t>
  </si>
  <si>
    <t>Inschrijver vult uitsluitend en verplicht de gele cellen velden in.</t>
  </si>
  <si>
    <t>Kwikhoudend afval</t>
  </si>
  <si>
    <t>TL-lampen, overig</t>
  </si>
  <si>
    <t>Koelvloeistof</t>
  </si>
  <si>
    <t>Oliefilters</t>
  </si>
  <si>
    <t>Lampen, ongesorteerd</t>
  </si>
  <si>
    <t>Fixeer</t>
  </si>
  <si>
    <t>Naaldenvat (50 liter)</t>
  </si>
  <si>
    <t>Spuitbussen (aerosolen)</t>
  </si>
  <si>
    <t>Naaldenbeker (3 liter)</t>
  </si>
  <si>
    <t>Ziekenhuisvat 50 liter</t>
  </si>
  <si>
    <t>Europese Aanbesteding
Beheer en exploitatie, beschikbaar stellen inzamelmiddelen, aftransport en verwerking van afvalstromen van de Milieustraat</t>
  </si>
  <si>
    <t>Reinigingsmiddelen ovb loog 
Vloeibare basen</t>
  </si>
  <si>
    <t>Blikken of emmers met verfresten</t>
  </si>
  <si>
    <t>Kantoorafval KCA</t>
  </si>
  <si>
    <t>Bestrijdingsmiddelen &amp; Pesticiden</t>
  </si>
  <si>
    <t>Laagcalorische vloeistof</t>
  </si>
  <si>
    <t>Latex verfresten (watergedragen)</t>
  </si>
  <si>
    <t>Lijm, vast/pasteus</t>
  </si>
  <si>
    <t>Medicijnen &amp; Cosmetica</t>
  </si>
  <si>
    <t>Oplosmiddel halogeenarm</t>
  </si>
  <si>
    <t>Verf &amp; inkt vast/pasteus</t>
  </si>
  <si>
    <t>Risicohoudend medisch afval / 
Ziekenhuis afval ongespecificeerd</t>
  </si>
  <si>
    <t>Gemeente Hilvarenbeek</t>
  </si>
  <si>
    <t>Milieustraat Hilvarenbeek</t>
  </si>
  <si>
    <t>Exploitatie en beheer milieustraat Hilvarenbeek per jaar, inclusief alle voorkomende kosten zoals genoemd in het Programma van Eisen en de kwalitatieve gunningscriteria en alle overige aanbestedingsdocumenten. 
Inclusief bemensing</t>
  </si>
  <si>
    <t>Tarief per uur bij het openen van de milieustraat voor het aanleveren van afvalstromen op een andere dag in de week, dan in de startsituatie. Bij uitbreiding wordt deze uurprijs door opdrachtgever vergoedt aan inschrijver.</t>
  </si>
  <si>
    <t>* De prijzen zoals ingevuld op het prijs invul formulier zijn inclusief alle kosten voortkomend uit het programma van eisen (en kwalitatieve gunningscriteria) en de overige aanbestedingsdocumenten. Het invullen van een 0 prijs is verboden. Als het kosten voor de opdrachtgever betreffen is de minimaal in te dienen prijs is € 0,01. Als het opbrengsten voor opdrachtgever betreffen is de minimaal in te dienen prijs €-0,01. Prijzen die opbrengsten voor opdrachtgever betreffen moet inschrijver als negatief getal invullen.</t>
  </si>
  <si>
    <t>Inschrijver vult uitsluitend en verplicht de gele velden in.</t>
  </si>
  <si>
    <t>Overslaglocatie /
Verwerkingslocatie</t>
  </si>
  <si>
    <t>P-2.1</t>
  </si>
  <si>
    <t>Prijs beschikbaar stellen container ASBEST inclusief levering containerbags/inliners</t>
  </si>
  <si>
    <t>per container per maand</t>
  </si>
  <si>
    <t>P-2.2</t>
  </si>
  <si>
    <t>Prijs aftransport ASBEST</t>
  </si>
  <si>
    <t>per retourrit</t>
  </si>
  <si>
    <t>P-2.3</t>
  </si>
  <si>
    <t>Prijs verwerking ASBEST</t>
  </si>
  <si>
    <t>ton</t>
  </si>
  <si>
    <t>P-2</t>
  </si>
  <si>
    <t>SubTotaal ASBEST</t>
  </si>
  <si>
    <t>P-3.1</t>
  </si>
  <si>
    <t>Prijs  beschikbaar stellen container BANDEN (zonder velg)</t>
  </si>
  <si>
    <t>P-3.3</t>
  </si>
  <si>
    <t>Prijs aftransport BANDEN (zonder velg)</t>
  </si>
  <si>
    <t>P-3.4</t>
  </si>
  <si>
    <t>Prijs verwerking BANDEN (zonder velg)</t>
  </si>
  <si>
    <t>P-3</t>
  </si>
  <si>
    <t>SubTotaal BANDEN</t>
  </si>
  <si>
    <t>P-4.1</t>
  </si>
  <si>
    <t>P-4.2</t>
  </si>
  <si>
    <t>Prijs aftransport FRITUURVET</t>
  </si>
  <si>
    <t>P-4.3</t>
  </si>
  <si>
    <t>Prijs verwerking FRITUURVET</t>
  </si>
  <si>
    <t>P-4</t>
  </si>
  <si>
    <t>SubTotaal FRITUURVET</t>
  </si>
  <si>
    <t>P-5.1</t>
  </si>
  <si>
    <t>Prijs beschikbaar stellen container AB-HOUT</t>
  </si>
  <si>
    <t>P-5.2</t>
  </si>
  <si>
    <t>Prijs aftransport AB-HOUT</t>
  </si>
  <si>
    <t xml:space="preserve">Omschrijving </t>
  </si>
  <si>
    <t>Marktprijs (per ton)</t>
  </si>
  <si>
    <t>Marktprijs januari 2025: EUWID Recycling und Entsorgung, Behandeltes Altholz vorgebrochen (0-300 mm), Nordwesten (gemiddelde prijs)</t>
  </si>
  <si>
    <t>Op- of afslag t.o.v. de marktprijs</t>
  </si>
  <si>
    <t xml:space="preserve">Aantal (B) </t>
  </si>
  <si>
    <t>Prijs per ton voor verwerking (A) excl. btw</t>
  </si>
  <si>
    <t>Subtotalen (BxA) excl. btw</t>
  </si>
  <si>
    <t>P-5.3</t>
  </si>
  <si>
    <t>Verwerking van AB-HOUT 
Afslag: negatief getal
Opslag: positief getal</t>
  </si>
  <si>
    <t>P-5</t>
  </si>
  <si>
    <t>SubTotaal AB-HOUT</t>
  </si>
  <si>
    <t>P-6.1</t>
  </si>
  <si>
    <t>Prijs beschikbaar stellen container C-HOUT</t>
  </si>
  <si>
    <t>P-6.2</t>
  </si>
  <si>
    <t>Prijs aftransport C-HOUT</t>
  </si>
  <si>
    <t>P-6.3</t>
  </si>
  <si>
    <t>Prijs verwerking C-HOUT</t>
  </si>
  <si>
    <t>P-6</t>
  </si>
  <si>
    <t>SubTotaal C-HOUT</t>
  </si>
  <si>
    <t>P-7.1</t>
  </si>
  <si>
    <t>Prijs beschikbaar stellen inzamelmiddel HARDE KUNSTSTOFFEN</t>
  </si>
  <si>
    <t>P-7.2</t>
  </si>
  <si>
    <t>Prijs aftransport HARDE KUNSTSTOFFEN</t>
  </si>
  <si>
    <t>P-7.3</t>
  </si>
  <si>
    <t>Prijs verwerking HARDE KUNSTSTOFFEN</t>
  </si>
  <si>
    <t>P-7</t>
  </si>
  <si>
    <t>SubTotaal HARDE KUNSTSTOFFEN</t>
  </si>
  <si>
    <t>P-8.1</t>
  </si>
  <si>
    <t>Prijs beschikbaar stellen inzamelmiddel METALEN</t>
  </si>
  <si>
    <t>P-8.3</t>
  </si>
  <si>
    <t>Prijs aftransport METALEN</t>
  </si>
  <si>
    <t>Prijs verwerking METALEN</t>
  </si>
  <si>
    <t>P-8</t>
  </si>
  <si>
    <t>SubTotaal METALEN</t>
  </si>
  <si>
    <t>P-9.1</t>
  </si>
  <si>
    <t>P-9.2</t>
  </si>
  <si>
    <t>P-9.3</t>
  </si>
  <si>
    <t>Prijs verwerking MATRASSEN</t>
  </si>
  <si>
    <t>P-9</t>
  </si>
  <si>
    <t>SubTotaal MATRASSEN</t>
  </si>
  <si>
    <t>P-10.1</t>
  </si>
  <si>
    <t>Prijs beschikbaar stellen inzamelmiddel (beugel/houder) EPS</t>
  </si>
  <si>
    <t>per beugel per maand</t>
  </si>
  <si>
    <t>P-10.2</t>
  </si>
  <si>
    <t>Prijs aanschaf EPS zakken</t>
  </si>
  <si>
    <t>per zak</t>
  </si>
  <si>
    <t>P-10.3</t>
  </si>
  <si>
    <t>Prijs aftransport EPS</t>
  </si>
  <si>
    <t>Prijs verwerking EPS</t>
  </si>
  <si>
    <t>P-10</t>
  </si>
  <si>
    <t>SubTotaal EPS</t>
  </si>
  <si>
    <t>P-11.2</t>
  </si>
  <si>
    <t>Prijs aftransport GROF TUINAFVAL</t>
  </si>
  <si>
    <t>P-11.3</t>
  </si>
  <si>
    <t>Prijs verwerking GROF TUINAFVAL</t>
  </si>
  <si>
    <t>P-11</t>
  </si>
  <si>
    <t>SubTotaal GROF TUINAFVAL</t>
  </si>
  <si>
    <t>P-12.2</t>
  </si>
  <si>
    <t>Prijs aftransport GHA</t>
  </si>
  <si>
    <t>Prijs verwerking GHA, excl. WBM</t>
  </si>
  <si>
    <t>Prijs WBM (tarief 2025, wordt jaarlijks aangepast)</t>
  </si>
  <si>
    <t>P-12</t>
  </si>
  <si>
    <t>SubTotaal GHA</t>
  </si>
  <si>
    <t>P-13.1</t>
  </si>
  <si>
    <t>Prijs beschikbaar stellen container VLAKGLAS</t>
  </si>
  <si>
    <t>P-13.2</t>
  </si>
  <si>
    <t>Prijs aftransport VLAKGLAS</t>
  </si>
  <si>
    <t>P-13.3</t>
  </si>
  <si>
    <t>Prijs verwerking VLAKGLAS</t>
  </si>
  <si>
    <t>P-13</t>
  </si>
  <si>
    <t>SubTotaal VLAKGLAS</t>
  </si>
  <si>
    <t>P-14.1</t>
  </si>
  <si>
    <t>Prijs beschikbaar stellen container GIPS</t>
  </si>
  <si>
    <t>P-14.2</t>
  </si>
  <si>
    <t>Prijs aftransport GIPS</t>
  </si>
  <si>
    <t>P-14.3</t>
  </si>
  <si>
    <t>Prijs verwerking GIPS</t>
  </si>
  <si>
    <t>P-14</t>
  </si>
  <si>
    <t>SubTotaal GIPS</t>
  </si>
  <si>
    <t>P-15.1</t>
  </si>
  <si>
    <t>Prijs beschikbaar stellen container DAKAFVAL</t>
  </si>
  <si>
    <t>P-15.2</t>
  </si>
  <si>
    <t>Prijs aftransport DAKAFVAL</t>
  </si>
  <si>
    <t>P-15.3</t>
  </si>
  <si>
    <t>Prijs verwerking DAKAFVAL</t>
  </si>
  <si>
    <t>P-15</t>
  </si>
  <si>
    <t>SubTotaal DAKAFVAL</t>
  </si>
  <si>
    <t>P-16.1</t>
  </si>
  <si>
    <t>Prijs beschikbaar stellen container GEMENGD PUIN</t>
  </si>
  <si>
    <t>P-16.2</t>
  </si>
  <si>
    <t>Prijs aftransport GEMENGD PUIN</t>
  </si>
  <si>
    <t>P-16.3</t>
  </si>
  <si>
    <t>Prijs verwerking GEMENGD PUIN</t>
  </si>
  <si>
    <t>P-16</t>
  </si>
  <si>
    <t>SubTotaal GEMENGD PUIN</t>
  </si>
  <si>
    <t xml:space="preserve">Inschrijfprijs - Deel B </t>
  </si>
  <si>
    <t>Omschrijving: 
Optioneel diverse type en inhoudsmaten afzetcontainers</t>
  </si>
  <si>
    <t>P-17</t>
  </si>
  <si>
    <t>Prijs beschikbaar stellen container 6 m3 portaal</t>
  </si>
  <si>
    <t>P-18</t>
  </si>
  <si>
    <t>Prijs beschikbaar stellen container 10 m3 portaal</t>
  </si>
  <si>
    <t>P-19</t>
  </si>
  <si>
    <t>Prijs beschikbaar stellen container 10 m3 portaal (gesloten)</t>
  </si>
  <si>
    <t>P-20</t>
  </si>
  <si>
    <t>Prijs beschikbaar stellen container 12 m3 haak</t>
  </si>
  <si>
    <t>P-21</t>
  </si>
  <si>
    <t>Prijs beschikbaar stellen container 15 m3 haak</t>
  </si>
  <si>
    <t>P-22</t>
  </si>
  <si>
    <t>Prijs beschikbaar stellen container 20 m3 haak</t>
  </si>
  <si>
    <t>P-23</t>
  </si>
  <si>
    <t>Prijs beschikbaar stellen container 20 m3 haak (gesloten)</t>
  </si>
  <si>
    <t>Inschrijver dient voor de prijs voor het beschikbaar stellen van de container (inzamelmiddel per stroom) uit te gaan van het type container dat is opgenomen in "T2 Overzicht afvalstromen" van het programma van eisen. Opdrachtgever heeft tijdens de contractduur de mogelijkheid om het type container aan te passen.</t>
  </si>
  <si>
    <t>Ondertekening (6)</t>
  </si>
  <si>
    <t>Inzameling</t>
  </si>
  <si>
    <t>Inschrijver ontvangt een vaste vergoeding voor het leegrijden van een depot. Per maand wordt het daadwerkelijk aantal inzamelactiviteiten conform deze vaste prijs afgerekend.</t>
  </si>
  <si>
    <t>Prijs per eenheid (1)</t>
  </si>
  <si>
    <t>Aantal (2)</t>
  </si>
  <si>
    <t>Subtotaal</t>
  </si>
  <si>
    <t>Prijs leeg rijden van KCA depot</t>
  </si>
  <si>
    <t>Prijs per stuk</t>
  </si>
  <si>
    <t>opbrengsten</t>
  </si>
  <si>
    <t>NR.</t>
  </si>
  <si>
    <t>Categorie</t>
  </si>
  <si>
    <t>Deelstroom</t>
  </si>
  <si>
    <t>verduidelijking</t>
  </si>
  <si>
    <t>Aantal (kg) (2)</t>
  </si>
  <si>
    <t>PR-25.01</t>
  </si>
  <si>
    <t>KCA, incl emballage</t>
  </si>
  <si>
    <t>Kosten of opbrengst</t>
  </si>
  <si>
    <t>Anorganische / Vloeibare zuren</t>
  </si>
  <si>
    <t>Drukhouders, Gascilinders en Brandblussers</t>
  </si>
  <si>
    <t>Film ontwikkelaar</t>
  </si>
  <si>
    <t>Voorwaarde</t>
  </si>
  <si>
    <t>Inschrijver past alleen de geel gearceerde cellen aan. Inschrijver is verplicht de gele cellen in te vullen. Dit op straffe van uitsluiting</t>
  </si>
  <si>
    <t>Subtotalen (AxB) excl. BTW op jaarbasis</t>
  </si>
  <si>
    <t>P-2.4</t>
  </si>
  <si>
    <t>Inzameling vanaf gemeentelijke depot (op afroep 'leeg rijden'. Uitgangspunt 2x per maand)</t>
  </si>
  <si>
    <t>P-4.4</t>
  </si>
  <si>
    <t>Prijs beschikbaar stellen inzamelmiddel FRITUURVET 
(minicontainer 240 liter)</t>
  </si>
  <si>
    <t>Prijs beschikbaar stellen inzamelmiddel FRITUURVET 
(IBC 1.000 liter)</t>
  </si>
  <si>
    <t>Prijs beschikbaar stellen EPS-balenpers.</t>
  </si>
  <si>
    <t>per EPS-pers per maand</t>
  </si>
  <si>
    <t>per pers per maand</t>
  </si>
  <si>
    <t>Prijs beschikbaar stellen inzamelmiddel MATRASSEN (matraskar)</t>
  </si>
  <si>
    <t>per matraskar per maand</t>
  </si>
  <si>
    <t>Prijs beschikbaar stellen inzamelmiddel MATRASSEN (matraspers)</t>
  </si>
  <si>
    <t>Inschrijver vermeldt de correcte gegevens van de eerste ontvangstlocatie, alsmede de eigenaar van de betreffende locatie.</t>
  </si>
  <si>
    <t>P-8.2</t>
  </si>
  <si>
    <t>T19</t>
  </si>
  <si>
    <t>T20</t>
  </si>
  <si>
    <t>T21</t>
  </si>
  <si>
    <t>T22</t>
  </si>
  <si>
    <t>Dagdeel voor het inzetten van de GRIP-wagen inclusief één medewerker (incl. aan- en afrijtijden).</t>
  </si>
  <si>
    <t>Dagdeel voor het inzetten van een extra medewerker voor de GRIP-wagen (incl. aan- en afrijtijden).</t>
  </si>
  <si>
    <t>Starttarief indien de milieustraat ook opengesteld wordt op een andere dag in de week voor het aanleveren van afvalstromen.</t>
  </si>
  <si>
    <t>Uurtarief in geval van aansluitende uitbreiding voor het inzetten van de GRIP-wagen inclusief één medewerker (incl. aan- en afrijtijden).</t>
  </si>
  <si>
    <t>Uurtarief in geval van aansluitende uitbreiding voor het inzetten van een extra medewerker voor de GRIP-wagen (incl. aan- en afrijtijden).</t>
  </si>
  <si>
    <t>SubTotaal OPK</t>
  </si>
  <si>
    <t>Prijs beschikbaar stellen inzamelmiddel OPK</t>
  </si>
  <si>
    <t>Prijs aftransport OPK</t>
  </si>
  <si>
    <t>Prijs verwerking OPK</t>
  </si>
  <si>
    <t>OPTIONEEL</t>
  </si>
  <si>
    <t>Marktprijs maart 2025: MOP NL &amp; België Bont/Hoog</t>
  </si>
  <si>
    <t>P-11.1</t>
  </si>
  <si>
    <t>P-11.4</t>
  </si>
  <si>
    <t>P-11.5</t>
  </si>
  <si>
    <t>P-9.4</t>
  </si>
  <si>
    <t>P-12.1</t>
  </si>
  <si>
    <t>P-17.1</t>
  </si>
  <si>
    <t>P-17.2</t>
  </si>
  <si>
    <t>P-17.3</t>
  </si>
  <si>
    <t>P-24</t>
  </si>
  <si>
    <t>PR-26.01</t>
  </si>
  <si>
    <t>PR-26.02</t>
  </si>
  <si>
    <t>PR-26.03</t>
  </si>
  <si>
    <t>PR-26.04</t>
  </si>
  <si>
    <t>PR-26.05</t>
  </si>
  <si>
    <t>PR-26.06</t>
  </si>
  <si>
    <t>PR-26.07</t>
  </si>
  <si>
    <t>PR-26.08</t>
  </si>
  <si>
    <t>PR-26.09</t>
  </si>
  <si>
    <t>PR-26.10</t>
  </si>
  <si>
    <t>PR-26.11</t>
  </si>
  <si>
    <t>PR-26.12</t>
  </si>
  <si>
    <t>PR-26.13</t>
  </si>
  <si>
    <t>PR-26.14</t>
  </si>
  <si>
    <t>PR-26.15</t>
  </si>
  <si>
    <t>PR-26.16</t>
  </si>
  <si>
    <t>PR-26.17</t>
  </si>
  <si>
    <t>PR-26.18</t>
  </si>
  <si>
    <t>PR-26.19</t>
  </si>
  <si>
    <t>PR-26.20</t>
  </si>
  <si>
    <t>PR-26.21</t>
  </si>
  <si>
    <t>PR-26.22</t>
  </si>
  <si>
    <t>PR-26.23</t>
  </si>
  <si>
    <t>PR-26.24</t>
  </si>
  <si>
    <t>PR-26.25</t>
  </si>
  <si>
    <t>PR-26.26</t>
  </si>
  <si>
    <t>PR-26.27</t>
  </si>
  <si>
    <t>PR-26</t>
  </si>
  <si>
    <t>Uurtarief in geval van beleidsmatige ondersteuning 
(in relatie tot kwalitatief gunningscriterium KG-2)</t>
  </si>
  <si>
    <t>P-8.4</t>
  </si>
  <si>
    <t>P-10.4</t>
  </si>
  <si>
    <t>P-5.4</t>
  </si>
  <si>
    <t>P-6.4</t>
  </si>
  <si>
    <t>Marktprijs maart 2025: Vraag&amp;Aanbod gruisijzer</t>
  </si>
  <si>
    <t>P-1.2</t>
  </si>
  <si>
    <t>P-1.3</t>
  </si>
  <si>
    <t>P-1.4</t>
  </si>
  <si>
    <t>P-1.5</t>
  </si>
  <si>
    <t>P-1.6</t>
  </si>
  <si>
    <t>Prijs Beheer en exploitatie, beleidsmatige ondersteuning, GRIP-wagen</t>
  </si>
  <si>
    <t>Subtotaal Exploitatie en beheer milieustraat, Beleidsmatige ondersteuning, GRIP-wagen</t>
  </si>
  <si>
    <t>Wegingsfactor optionele dienstverlening GRIP-wagen in de inschrijfprijs</t>
  </si>
  <si>
    <t>Optionele dienstverlening ten behoeve van GRIP-wagen (worden voor 50% meegenomen in de inschrijfprijs)</t>
  </si>
  <si>
    <t>Optionele meerprijs ten behoeve van uitbreiding dienstverlening Milieustraat  (worden niet meegenomen in de inschrijfprijs)</t>
  </si>
  <si>
    <t>A</t>
  </si>
  <si>
    <t>B</t>
  </si>
  <si>
    <t>C</t>
  </si>
  <si>
    <t>D</t>
  </si>
  <si>
    <t>Ondertekening (D)</t>
  </si>
  <si>
    <t>Ondertekening</t>
  </si>
  <si>
    <t>(C) 
Adresgegevens 
ontvangstlocatie:
Eigenaar:</t>
  </si>
  <si>
    <t>I.</t>
  </si>
  <si>
    <t>II.</t>
  </si>
  <si>
    <t>Vaste prijs voor de genoemde dienstverlening conform alle voorwaarden uit het programma van eisen en aanbestedingsdocumenten. Dit inclusief het aanbieden en beschikbaar houden van de eerste overslaglocatie. Het invullen van een 0 prijs is verboden. Als het kosten voor de opdrachtgever betreffen is de minimaal in te dienen prijs is € 0,01. Als het opbrengsten voor opdrachtgever betreffen is de minimaal in te dienen prijs €-0,01. Prijzen die opbrengsten voor opdrachtgever betreffen moet inschrijver als negatief getal invullen.</t>
  </si>
  <si>
    <t>Dit is het subtotaal van onderdeel I. Inzameling. Dit moet een positief getal zijn. Dit vormt input voor de totale inschrijfprijs.</t>
  </si>
  <si>
    <t>SubTotaal onderdeel I. Inzameling (3)</t>
  </si>
  <si>
    <t>SubTotaal Onderdeel II. Verwerking (4)</t>
  </si>
  <si>
    <t>Dit is het subtotaal van onderdeel II. Verwerking. Dit mag een negatief getal zijn. Dit vormt input voor de totale inschrijfprijs.</t>
  </si>
  <si>
    <t>Dit is de totale inschrijfprijs (subtotaal I. plus subtotaal II.). De totale inschrijfprijs wordt gebruikt voor de beoordeling van het onderdeel prijs.</t>
  </si>
  <si>
    <t>Totaal onderdeel I. en onderdeel II. =
 Inschrijfprijs (5) - DEEL C</t>
  </si>
  <si>
    <t>per uur per persoon</t>
  </si>
  <si>
    <t>per uur per peroon</t>
  </si>
  <si>
    <t>PR-25</t>
  </si>
  <si>
    <t>Aangepaste versie n.a.v. 1ste NVI</t>
  </si>
  <si>
    <r>
      <t xml:space="preserve">T19. PRIJSINVULFORMULIER - Inschrijfprijs </t>
    </r>
    <r>
      <rPr>
        <b/>
        <sz val="14"/>
        <color rgb="FFFF0000"/>
        <rFont val="Century Gothic"/>
        <family val="2"/>
      </rPr>
      <t>Aangepaste versie n.a.v. 1ste NVI</t>
    </r>
  </si>
  <si>
    <r>
      <t>T21. PRIJSINVULFORMULIER - HUUR, TRANSPORT EN VERWERKING</t>
    </r>
    <r>
      <rPr>
        <b/>
        <sz val="14"/>
        <color rgb="FFFF0000"/>
        <rFont val="Century Gothic"/>
        <family val="2"/>
      </rPr>
      <t xml:space="preserve"> Aangepaste versie n.a.v. 1ste NVI</t>
    </r>
  </si>
  <si>
    <r>
      <t xml:space="preserve">T22. PRIJSINVULFORMULIER - TRANSPORT EN VERWERKING KCA </t>
    </r>
    <r>
      <rPr>
        <b/>
        <sz val="14"/>
        <color rgb="FFFF0000"/>
        <rFont val="Century Gothic"/>
        <family val="2"/>
      </rPr>
      <t>Aangepaste versie n.a.v. 1ste NVI</t>
    </r>
  </si>
  <si>
    <t>P-4.5</t>
  </si>
  <si>
    <t>Prijs beschikbaar stellen inzamelmiddel FRITUURVET 
(600 liter bak)</t>
  </si>
  <si>
    <t>P-9.5</t>
  </si>
  <si>
    <t>Prijs aftransport MATRASSEN (matraskar)</t>
  </si>
  <si>
    <t>Prijs aftransport MATRASSEN (matraspers)</t>
  </si>
  <si>
    <t>Vaste prijs voor de genoemde dienstverlening conform alle voorwaarden uit het programma van eisen en aanbestedingsdocumenten. Dit inclusief het aanbieden en beschikbaar houden van de eerste ontvangstlocatie. Het invullen van een 0 prijs is verboden. Uitzondering hierop zijn de huurkosten voor de inzamelmiddelen van de stromen Frituutvet, Matrassen en EPS en tevens de transportkosten voor Matrassen, doordat inschrijver de mogelijkheid heeft om een keuze te maken van de inzamelmethodiek.  Als het kosten voor de opdrachtgever betreffen is de minimaal in te dienen prijs is € 0,01. Als het opbrengsten voor opdrachtgever betreffen is de minimaal in te dienen prijs €-0,01. Prijzen die opbrengsten voor opdrachtgever betreffen moet inschrijver als negatief getal invullen.</t>
  </si>
  <si>
    <r>
      <t xml:space="preserve">T20. PRIJSINVULFORMULIER - 
BEHEER EN EXPLOITATIE, BELEIDSMATIGE ONDERSTEUNING, GRIP-WAGEN 
</t>
    </r>
    <r>
      <rPr>
        <b/>
        <sz val="14"/>
        <color rgb="FFFF0000"/>
        <rFont val="Century Gothic"/>
        <family val="2"/>
      </rPr>
      <t>Aangepaste versie n.a.v. 1ste NVI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</si>
</sst>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0_ ;\-#,##0\ "/>
    <numFmt numFmtId="166" formatCode="&quot;€&quot;\ #,##0.00"/>
  </numFmts>
  <fonts count="6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entury Gothic"/>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color rgb="FFFF0000"/>
      <name val="Century Gothic"/>
      <family val="2"/>
    </font>
    <font>
      <b/>
      <sz val="9"/>
      <name val="Century Gothic"/>
      <family val="2"/>
    </font>
    <font>
      <sz val="11"/>
      <color theme="1"/>
      <name val="Calibri"/>
      <family val="2"/>
      <scheme val="minor"/>
    </font>
    <font>
      <sz val="9"/>
      <color rgb="FFFF0000"/>
      <name val="Century Gothic"/>
      <family val="2"/>
    </font>
    <font>
      <b/>
      <sz val="12"/>
      <color indexed="9"/>
      <name val="Century Gothic"/>
      <family val="2"/>
    </font>
    <font>
      <b/>
      <sz val="9"/>
      <color indexed="9"/>
      <name val="Century Gothic"/>
      <family val="2"/>
    </font>
    <font>
      <sz val="10"/>
      <name val="Arial"/>
      <family val="2"/>
    </font>
    <font>
      <sz val="12"/>
      <name val="Century Gothic"/>
      <family val="2"/>
    </font>
    <font>
      <b/>
      <sz val="12"/>
      <color theme="0"/>
      <name val="Century Gothic"/>
      <family val="2"/>
    </font>
    <font>
      <strike/>
      <sz val="9"/>
      <name val="Century Gothic"/>
      <family val="2"/>
    </font>
    <font>
      <sz val="10"/>
      <color theme="0"/>
      <name val="Century Gothic"/>
      <family val="2"/>
    </font>
    <font>
      <b/>
      <sz val="28"/>
      <color rgb="FFFF0000"/>
      <name val="Century Gothic"/>
      <family val="2"/>
    </font>
    <font>
      <b/>
      <sz val="14"/>
      <name val="Century Gothic"/>
      <family val="2"/>
    </font>
    <font>
      <u/>
      <sz val="10"/>
      <name val="Century Gothic"/>
      <family val="2"/>
    </font>
    <font>
      <sz val="10"/>
      <color rgb="FFFF0000"/>
      <name val="Arial"/>
      <family val="2"/>
    </font>
    <font>
      <b/>
      <sz val="14"/>
      <color rgb="FFFF0000"/>
      <name val="Century Gothic"/>
      <family val="2"/>
    </font>
    <font>
      <u/>
      <sz val="12"/>
      <color indexed="30"/>
      <name val="Century Gothic"/>
      <family val="2"/>
    </font>
    <font>
      <sz val="12"/>
      <color indexed="30"/>
      <name val="Century Gothic"/>
      <family val="2"/>
    </font>
    <font>
      <b/>
      <sz val="9"/>
      <color rgb="FFFF0000"/>
      <name val="Century Gothic"/>
      <family val="2"/>
    </font>
    <font>
      <b/>
      <sz val="11"/>
      <name val="Century Gothic"/>
      <family val="2"/>
    </font>
    <font>
      <b/>
      <sz val="11"/>
      <color indexed="9"/>
      <name val="Century Gothic"/>
      <family val="2"/>
    </font>
    <font>
      <b/>
      <sz val="14"/>
      <color indexed="9"/>
      <name val="Century Gothic"/>
      <family val="2"/>
    </font>
    <font>
      <b/>
      <sz val="12"/>
      <name val="Century Gothic"/>
      <family val="2"/>
    </font>
    <font>
      <b/>
      <sz val="9"/>
      <color theme="1"/>
      <name val="Century Gothic"/>
      <family val="2"/>
    </font>
    <font>
      <sz val="9"/>
      <color theme="0"/>
      <name val="Century Gothic"/>
      <family val="2"/>
    </font>
    <font>
      <b/>
      <sz val="14"/>
      <color theme="0"/>
      <name val="Century Gothic"/>
      <family val="2"/>
    </font>
    <font>
      <sz val="8"/>
      <name val="Arial"/>
      <family val="2"/>
    </font>
    <font>
      <b/>
      <sz val="10"/>
      <color theme="1"/>
      <name val="Century Gothic"/>
      <family val="2"/>
    </font>
    <font>
      <b/>
      <sz val="16"/>
      <color theme="0"/>
      <name val="Century Gothic"/>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rgb="FF3366FF"/>
        <bgColor indexed="64"/>
      </patternFill>
    </fill>
    <fill>
      <patternFill patternType="solid">
        <fgColor rgb="FFFFFF00"/>
        <bgColor indexed="64"/>
      </patternFill>
    </fill>
    <fill>
      <patternFill patternType="solid">
        <fgColor theme="0"/>
        <bgColor indexed="64"/>
      </patternFill>
    </fill>
    <fill>
      <patternFill patternType="solid">
        <fgColor rgb="FF99CCFF"/>
        <bgColor indexed="64"/>
      </patternFill>
    </fill>
    <fill>
      <patternFill patternType="solid">
        <fgColor rgb="FF92D050"/>
        <bgColor indexed="64"/>
      </patternFill>
    </fill>
  </fills>
  <borders count="5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medium">
        <color indexed="64"/>
      </left>
      <right/>
      <top/>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right/>
      <top style="thin">
        <color auto="1"/>
      </top>
      <bottom style="thin">
        <color indexed="64"/>
      </bottom>
      <diagonal/>
    </border>
    <border>
      <left/>
      <right/>
      <top style="thin">
        <color auto="1"/>
      </top>
      <bottom/>
      <diagonal/>
    </border>
    <border>
      <left style="thin">
        <color indexed="64"/>
      </left>
      <right/>
      <top style="medium">
        <color indexed="64"/>
      </top>
      <bottom style="double">
        <color indexed="64"/>
      </bottom>
      <diagonal/>
    </border>
    <border>
      <left style="medium">
        <color indexed="64"/>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style="medium">
        <color indexed="64"/>
      </right>
      <top style="medium">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auto="1"/>
      </left>
      <right style="medium">
        <color indexed="64"/>
      </right>
      <top/>
      <bottom style="thin">
        <color indexed="64"/>
      </bottom>
      <diagonal/>
    </border>
    <border>
      <left style="medium">
        <color indexed="64"/>
      </left>
      <right style="thin">
        <color indexed="64"/>
      </right>
      <top/>
      <bottom style="double">
        <color indexed="64"/>
      </bottom>
      <diagonal/>
    </border>
    <border>
      <left/>
      <right/>
      <top style="double">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double">
        <color indexed="64"/>
      </bottom>
      <diagonal/>
    </border>
    <border>
      <left/>
      <right/>
      <top style="double">
        <color indexed="64"/>
      </top>
      <bottom style="medium">
        <color indexed="64"/>
      </bottom>
      <diagonal/>
    </border>
    <border>
      <left style="thin">
        <color indexed="64"/>
      </left>
      <right/>
      <top/>
      <bottom/>
      <diagonal/>
    </border>
    <border>
      <left/>
      <right/>
      <top style="thin">
        <color indexed="64"/>
      </top>
      <bottom/>
      <diagonal/>
    </border>
  </borders>
  <cellStyleXfs count="683">
    <xf numFmtId="0" fontId="0" fillId="0" borderId="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2" fillId="20" borderId="1"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0" fontId="23" fillId="21" borderId="2" applyNumberFormat="0" applyAlignment="0" applyProtection="0"/>
    <xf numFmtId="164" fontId="18" fillId="0" borderId="0" applyFont="0" applyFill="0" applyBorder="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4" fillId="0" borderId="3" applyNumberFormat="0" applyFill="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6" fillId="7" borderId="1" applyNumberFormat="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7" fillId="0" borderId="0"/>
    <xf numFmtId="0" fontId="3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3" fillId="0" borderId="8" applyNumberFormat="0" applyFill="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0" fontId="34" fillId="20" borderId="9" applyNumberFormat="0" applyAlignment="0" applyProtection="0"/>
    <xf numFmtId="44" fontId="37" fillId="0" borderId="0" applyFont="0" applyFill="0" applyBorder="0" applyAlignment="0" applyProtection="0"/>
    <xf numFmtId="44" fontId="37"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8" fillId="0" borderId="0"/>
    <xf numFmtId="0" fontId="37" fillId="0" borderId="0"/>
    <xf numFmtId="0" fontId="40" fillId="0" borderId="0"/>
    <xf numFmtId="0" fontId="37" fillId="0" borderId="0"/>
    <xf numFmtId="0" fontId="14" fillId="0" borderId="0"/>
    <xf numFmtId="44" fontId="18" fillId="0" borderId="0" applyFont="0" applyFill="0" applyBorder="0" applyAlignment="0" applyProtection="0"/>
    <xf numFmtId="44" fontId="18" fillId="0" borderId="0" applyFont="0" applyFill="0" applyBorder="0" applyAlignment="0" applyProtection="0"/>
    <xf numFmtId="0" fontId="13" fillId="0" borderId="0"/>
    <xf numFmtId="0" fontId="18" fillId="0" borderId="0"/>
    <xf numFmtId="0" fontId="44" fillId="0" borderId="0"/>
    <xf numFmtId="0" fontId="12"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9" fillId="0" borderId="0"/>
    <xf numFmtId="0" fontId="9" fillId="0" borderId="0"/>
    <xf numFmtId="0" fontId="18" fillId="0" borderId="0"/>
    <xf numFmtId="0" fontId="8" fillId="0" borderId="0"/>
    <xf numFmtId="0" fontId="8" fillId="0" borderId="0"/>
    <xf numFmtId="9" fontId="8" fillId="0" borderId="0" applyFont="0" applyFill="0" applyBorder="0" applyAlignment="0" applyProtection="0"/>
    <xf numFmtId="44" fontId="8" fillId="0" borderId="0" applyFont="0" applyFill="0" applyBorder="0" applyAlignment="0" applyProtection="0"/>
    <xf numFmtId="44" fontId="18" fillId="0" borderId="0" applyFont="0" applyFill="0" applyBorder="0" applyAlignment="0" applyProtection="0"/>
    <xf numFmtId="0" fontId="7" fillId="0" borderId="0"/>
    <xf numFmtId="0" fontId="6" fillId="0" borderId="0"/>
    <xf numFmtId="0" fontId="4" fillId="0" borderId="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2" fillId="0" borderId="0"/>
    <xf numFmtId="0" fontId="2" fillId="0" borderId="0"/>
    <xf numFmtId="0" fontId="2" fillId="0" borderId="0"/>
    <xf numFmtId="0" fontId="1" fillId="0" borderId="0"/>
  </cellStyleXfs>
  <cellXfs count="297">
    <xf numFmtId="0" fontId="0" fillId="0" borderId="0" xfId="0"/>
    <xf numFmtId="0" fontId="49" fillId="0" borderId="0" xfId="543" applyFont="1" applyAlignment="1">
      <alignment horizontal="center" vertical="center" wrapText="1"/>
    </xf>
    <xf numFmtId="0" fontId="18" fillId="0" borderId="0" xfId="543" applyAlignment="1">
      <alignment vertical="center"/>
    </xf>
    <xf numFmtId="0" fontId="17" fillId="0" borderId="0" xfId="543" applyFont="1" applyAlignment="1">
      <alignment vertical="center"/>
    </xf>
    <xf numFmtId="0" fontId="50" fillId="0" borderId="0" xfId="543" applyFont="1" applyAlignment="1">
      <alignment horizontal="center" vertical="center" wrapText="1"/>
    </xf>
    <xf numFmtId="0" fontId="18" fillId="0" borderId="0" xfId="543" applyAlignment="1">
      <alignment horizontal="center" vertical="center"/>
    </xf>
    <xf numFmtId="0" fontId="17" fillId="0" borderId="0" xfId="543" applyFont="1" applyAlignment="1">
      <alignment horizontal="center" vertical="center"/>
    </xf>
    <xf numFmtId="0" fontId="50" fillId="0" borderId="0" xfId="543" applyFont="1" applyAlignment="1">
      <alignment horizontal="center" vertical="center"/>
    </xf>
    <xf numFmtId="0" fontId="45" fillId="0" borderId="0" xfId="543" applyFont="1" applyAlignment="1">
      <alignment horizontal="center" vertical="center"/>
    </xf>
    <xf numFmtId="0" fontId="51" fillId="0" borderId="0" xfId="543" applyFont="1" applyAlignment="1">
      <alignment horizontal="left" vertical="center"/>
    </xf>
    <xf numFmtId="0" fontId="38" fillId="0" borderId="0" xfId="543" applyFont="1" applyAlignment="1">
      <alignment horizontal="left" vertical="center"/>
    </xf>
    <xf numFmtId="14" fontId="38" fillId="0" borderId="0" xfId="543" applyNumberFormat="1" applyFont="1" applyAlignment="1">
      <alignment horizontal="left" vertical="center"/>
    </xf>
    <xf numFmtId="0" fontId="52" fillId="0" borderId="0" xfId="543" applyFont="1" applyAlignment="1">
      <alignment vertical="center"/>
    </xf>
    <xf numFmtId="0" fontId="53" fillId="0" borderId="0" xfId="543" applyFont="1" applyAlignment="1">
      <alignment horizontal="center" vertical="center" wrapText="1"/>
    </xf>
    <xf numFmtId="0" fontId="18" fillId="0" borderId="0" xfId="543" applyAlignment="1">
      <alignment vertical="center" wrapText="1"/>
    </xf>
    <xf numFmtId="0" fontId="17" fillId="0" borderId="0" xfId="543" applyFont="1" applyAlignment="1">
      <alignment vertical="center" wrapText="1"/>
    </xf>
    <xf numFmtId="0" fontId="54" fillId="0" borderId="0" xfId="543" applyFont="1" applyAlignment="1">
      <alignment vertical="center"/>
    </xf>
    <xf numFmtId="0" fontId="55" fillId="0" borderId="0" xfId="543" applyFont="1" applyAlignment="1">
      <alignment vertical="center"/>
    </xf>
    <xf numFmtId="44" fontId="19" fillId="0" borderId="0" xfId="652" applyFont="1" applyFill="1" applyBorder="1" applyAlignment="1" applyProtection="1">
      <alignment horizontal="center" vertical="center" wrapText="1"/>
    </xf>
    <xf numFmtId="44" fontId="19" fillId="0" borderId="0" xfId="651" applyFont="1" applyFill="1" applyBorder="1" applyAlignment="1" applyProtection="1">
      <alignment horizontal="center" vertical="center" wrapText="1"/>
    </xf>
    <xf numFmtId="0" fontId="60" fillId="27" borderId="0" xfId="543" applyFont="1" applyFill="1" applyAlignment="1" applyProtection="1">
      <alignment horizontal="left" vertical="center"/>
      <protection locked="0"/>
    </xf>
    <xf numFmtId="0" fontId="48" fillId="0" borderId="0" xfId="543" applyFont="1" applyAlignment="1">
      <alignment horizontal="left" vertical="center"/>
    </xf>
    <xf numFmtId="0" fontId="17" fillId="28" borderId="0" xfId="543" applyFont="1" applyFill="1" applyAlignment="1">
      <alignment horizontal="left" vertical="center"/>
    </xf>
    <xf numFmtId="0" fontId="17" fillId="0" borderId="0" xfId="543" applyFont="1" applyAlignment="1">
      <alignment horizontal="left" vertical="center"/>
    </xf>
    <xf numFmtId="44" fontId="17" fillId="27" borderId="32" xfId="651" applyFont="1" applyFill="1" applyBorder="1" applyAlignment="1" applyProtection="1">
      <alignment horizontal="center" vertical="center" wrapText="1"/>
      <protection locked="0"/>
    </xf>
    <xf numFmtId="44" fontId="17" fillId="27" borderId="32" xfId="652" applyFont="1" applyFill="1" applyBorder="1" applyAlignment="1" applyProtection="1">
      <alignment horizontal="center" vertical="center" wrapText="1"/>
      <protection locked="0"/>
    </xf>
    <xf numFmtId="44" fontId="19" fillId="27" borderId="23" xfId="652" applyFont="1" applyFill="1" applyBorder="1" applyAlignment="1" applyProtection="1">
      <alignment horizontal="center" vertical="center" wrapText="1"/>
      <protection locked="0"/>
    </xf>
    <xf numFmtId="44" fontId="19" fillId="27" borderId="32" xfId="651" applyFont="1" applyFill="1" applyBorder="1" applyAlignment="1" applyProtection="1">
      <alignment horizontal="center" vertical="center" wrapText="1"/>
      <protection locked="0"/>
    </xf>
    <xf numFmtId="44" fontId="19" fillId="27" borderId="23" xfId="651" applyFont="1" applyFill="1" applyBorder="1" applyAlignment="1" applyProtection="1">
      <alignment horizontal="center" vertical="center" wrapText="1"/>
      <protection locked="0"/>
    </xf>
    <xf numFmtId="44" fontId="19" fillId="27" borderId="32" xfId="652" applyFont="1" applyFill="1" applyBorder="1" applyAlignment="1" applyProtection="1">
      <alignment horizontal="center" vertical="center" wrapText="1"/>
      <protection locked="0"/>
    </xf>
    <xf numFmtId="44" fontId="19" fillId="27" borderId="11" xfId="652" applyFont="1" applyFill="1" applyBorder="1" applyAlignment="1" applyProtection="1">
      <alignment horizontal="center" vertical="center" wrapText="1"/>
      <protection locked="0"/>
    </xf>
    <xf numFmtId="44" fontId="19" fillId="27" borderId="15" xfId="651" applyFont="1" applyFill="1" applyBorder="1" applyAlignment="1" applyProtection="1">
      <alignment horizontal="center" vertical="center" wrapText="1"/>
      <protection locked="0"/>
    </xf>
    <xf numFmtId="44" fontId="19" fillId="27" borderId="11" xfId="652" applyFont="1" applyFill="1" applyBorder="1" applyAlignment="1" applyProtection="1">
      <alignment vertical="center" wrapText="1"/>
      <protection locked="0"/>
    </xf>
    <xf numFmtId="44" fontId="19" fillId="27" borderId="32" xfId="652" applyFont="1" applyFill="1" applyBorder="1" applyAlignment="1" applyProtection="1">
      <alignment vertical="center" wrapText="1"/>
      <protection locked="0"/>
    </xf>
    <xf numFmtId="44" fontId="39" fillId="27" borderId="11" xfId="652" applyFont="1" applyFill="1" applyBorder="1" applyAlignment="1" applyProtection="1">
      <alignment vertical="center" wrapText="1"/>
      <protection locked="0"/>
    </xf>
    <xf numFmtId="166" fontId="5" fillId="27" borderId="32" xfId="681" applyNumberFormat="1" applyFont="1" applyFill="1" applyBorder="1" applyAlignment="1" applyProtection="1">
      <alignment horizontal="center" vertical="center" wrapText="1"/>
      <protection locked="0"/>
    </xf>
    <xf numFmtId="0" fontId="19" fillId="27" borderId="32" xfId="543" applyFont="1" applyFill="1" applyBorder="1" applyAlignment="1" applyProtection="1">
      <alignment horizontal="center" vertical="center" wrapText="1"/>
      <protection locked="0"/>
    </xf>
    <xf numFmtId="166" fontId="5" fillId="27" borderId="32" xfId="680" applyNumberFormat="1" applyFont="1" applyFill="1" applyBorder="1" applyAlignment="1" applyProtection="1">
      <alignment horizontal="center" vertical="center" wrapText="1"/>
      <protection locked="0"/>
    </xf>
    <xf numFmtId="44" fontId="17" fillId="27" borderId="33" xfId="652" applyFont="1" applyFill="1" applyBorder="1" applyAlignment="1" applyProtection="1">
      <alignment horizontal="center" vertical="center" wrapText="1"/>
      <protection locked="0"/>
    </xf>
    <xf numFmtId="0" fontId="5" fillId="27" borderId="32" xfId="552" applyFont="1" applyFill="1" applyBorder="1" applyAlignment="1" applyProtection="1">
      <alignment vertical="center"/>
      <protection locked="0"/>
    </xf>
    <xf numFmtId="0" fontId="60" fillId="27" borderId="55" xfId="543" applyFont="1" applyFill="1" applyBorder="1" applyAlignment="1" applyProtection="1">
      <alignment horizontal="left" vertical="center"/>
      <protection locked="0"/>
    </xf>
    <xf numFmtId="0" fontId="60" fillId="27" borderId="21" xfId="543" applyFont="1" applyFill="1" applyBorder="1" applyAlignment="1" applyProtection="1">
      <alignment horizontal="left" vertical="center"/>
      <protection locked="0"/>
    </xf>
    <xf numFmtId="44" fontId="19" fillId="0" borderId="11" xfId="651" applyFont="1" applyFill="1" applyBorder="1" applyAlignment="1" applyProtection="1">
      <alignment horizontal="center" vertical="center" wrapText="1"/>
    </xf>
    <xf numFmtId="44" fontId="5" fillId="30" borderId="32" xfId="652" applyFont="1" applyFill="1" applyBorder="1" applyAlignment="1" applyProtection="1">
      <alignment horizontal="center" vertical="center" wrapText="1"/>
    </xf>
    <xf numFmtId="44" fontId="19" fillId="0" borderId="47" xfId="651" applyFont="1" applyFill="1" applyBorder="1" applyAlignment="1" applyProtection="1">
      <alignment horizontal="center" vertical="center" wrapText="1"/>
    </xf>
    <xf numFmtId="44" fontId="19" fillId="0" borderId="53" xfId="651" applyFont="1" applyFill="1" applyBorder="1" applyAlignment="1" applyProtection="1">
      <alignment horizontal="center" vertical="center" wrapText="1"/>
    </xf>
    <xf numFmtId="44" fontId="19" fillId="0" borderId="18" xfId="652" applyFont="1" applyFill="1" applyBorder="1" applyAlignment="1" applyProtection="1">
      <alignment horizontal="center" vertical="center" wrapText="1"/>
    </xf>
    <xf numFmtId="0" fontId="17" fillId="27" borderId="34" xfId="543" applyFont="1" applyFill="1" applyBorder="1" applyAlignment="1" applyProtection="1">
      <alignment vertical="center" wrapText="1"/>
      <protection locked="0"/>
    </xf>
    <xf numFmtId="0" fontId="19" fillId="27" borderId="32" xfId="543" applyFont="1" applyFill="1" applyBorder="1" applyAlignment="1" applyProtection="1">
      <alignment horizontal="left" vertical="top" wrapText="1"/>
      <protection locked="0"/>
    </xf>
    <xf numFmtId="44" fontId="19" fillId="0" borderId="23" xfId="651" applyFont="1" applyFill="1" applyBorder="1" applyAlignment="1" applyProtection="1">
      <alignment horizontal="center" vertical="center" wrapText="1"/>
    </xf>
    <xf numFmtId="44" fontId="19" fillId="0" borderId="32" xfId="651" applyFont="1" applyFill="1" applyBorder="1" applyAlignment="1" applyProtection="1">
      <alignment horizontal="center" vertical="center" wrapText="1"/>
    </xf>
    <xf numFmtId="0" fontId="49" fillId="0" borderId="0" xfId="543" applyFont="1" applyAlignment="1">
      <alignment horizontal="center" vertical="center" wrapText="1"/>
    </xf>
    <xf numFmtId="0" fontId="50" fillId="0" borderId="0" xfId="543" applyFont="1" applyAlignment="1">
      <alignment horizontal="center" vertical="center" wrapText="1"/>
    </xf>
    <xf numFmtId="0" fontId="53" fillId="0" borderId="0" xfId="543" applyFont="1" applyAlignment="1">
      <alignment horizontal="center" vertical="center"/>
    </xf>
    <xf numFmtId="0" fontId="53" fillId="0" borderId="0" xfId="543" applyFont="1" applyAlignment="1">
      <alignment horizontal="center" vertical="center" wrapText="1"/>
    </xf>
    <xf numFmtId="0" fontId="60" fillId="27" borderId="32" xfId="543" applyFont="1" applyFill="1" applyBorder="1" applyAlignment="1" applyProtection="1">
      <alignment horizontal="left" vertical="center"/>
      <protection locked="0"/>
    </xf>
    <xf numFmtId="0" fontId="37" fillId="27" borderId="32" xfId="552" applyFill="1" applyBorder="1" applyAlignment="1" applyProtection="1">
      <alignment horizontal="center" vertical="center"/>
      <protection locked="0"/>
    </xf>
    <xf numFmtId="0" fontId="5" fillId="27" borderId="32" xfId="552" applyFont="1" applyFill="1" applyBorder="1" applyAlignment="1" applyProtection="1">
      <alignment horizontal="center" vertical="center"/>
      <protection locked="0"/>
    </xf>
    <xf numFmtId="0" fontId="42" fillId="24" borderId="24" xfId="543" applyFont="1" applyFill="1" applyBorder="1" applyAlignment="1" applyProtection="1">
      <alignment horizontal="left" vertical="center" wrapText="1"/>
    </xf>
    <xf numFmtId="0" fontId="42" fillId="24" borderId="55" xfId="543" applyFont="1" applyFill="1" applyBorder="1" applyAlignment="1" applyProtection="1">
      <alignment horizontal="left" vertical="center" wrapText="1"/>
    </xf>
    <xf numFmtId="0" fontId="18" fillId="0" borderId="0" xfId="543" applyProtection="1"/>
    <xf numFmtId="0" fontId="59" fillId="24" borderId="35" xfId="543" applyFont="1" applyFill="1" applyBorder="1" applyAlignment="1" applyProtection="1">
      <alignment horizontal="left" vertical="center" wrapText="1"/>
    </xf>
    <xf numFmtId="0" fontId="59" fillId="24" borderId="14" xfId="543" applyFont="1" applyFill="1" applyBorder="1" applyAlignment="1" applyProtection="1">
      <alignment horizontal="left" vertical="center" wrapText="1"/>
    </xf>
    <xf numFmtId="0" fontId="63" fillId="24" borderId="34" xfId="543" applyFont="1" applyFill="1" applyBorder="1" applyAlignment="1" applyProtection="1">
      <alignment horizontal="center" vertical="center" wrapText="1"/>
    </xf>
    <xf numFmtId="0" fontId="16" fillId="29" borderId="20" xfId="543" applyFont="1" applyFill="1" applyBorder="1" applyAlignment="1" applyProtection="1">
      <alignment horizontal="center" vertical="center" wrapText="1"/>
    </xf>
    <xf numFmtId="0" fontId="16" fillId="29" borderId="20" xfId="543" applyFont="1" applyFill="1" applyBorder="1" applyAlignment="1" applyProtection="1">
      <alignment vertical="center" wrapText="1"/>
    </xf>
    <xf numFmtId="0" fontId="16" fillId="29" borderId="33" xfId="543" applyFont="1" applyFill="1" applyBorder="1" applyAlignment="1" applyProtection="1">
      <alignment horizontal="center" vertical="center" wrapText="1"/>
    </xf>
    <xf numFmtId="0" fontId="19" fillId="0" borderId="23" xfId="543" applyFont="1" applyBorder="1" applyAlignment="1" applyProtection="1">
      <alignment horizontal="center" vertical="center" wrapText="1"/>
    </xf>
    <xf numFmtId="0" fontId="19" fillId="0" borderId="23" xfId="543" applyFont="1" applyBorder="1" applyAlignment="1" applyProtection="1">
      <alignment vertical="center" wrapText="1"/>
    </xf>
    <xf numFmtId="0" fontId="19" fillId="0" borderId="32" xfId="543" applyFont="1" applyBorder="1" applyAlignment="1" applyProtection="1">
      <alignment horizontal="center" vertical="center" wrapText="1"/>
    </xf>
    <xf numFmtId="0" fontId="19" fillId="0" borderId="32" xfId="543" applyFont="1" applyBorder="1" applyAlignment="1" applyProtection="1">
      <alignment vertical="center" wrapText="1"/>
    </xf>
    <xf numFmtId="0" fontId="19" fillId="0" borderId="11" xfId="543" applyFont="1" applyBorder="1" applyAlignment="1" applyProtection="1">
      <alignment horizontal="center" vertical="center" wrapText="1"/>
    </xf>
    <xf numFmtId="0" fontId="19" fillId="0" borderId="11" xfId="543" applyFont="1" applyBorder="1" applyAlignment="1" applyProtection="1">
      <alignment vertical="center" wrapText="1"/>
    </xf>
    <xf numFmtId="0" fontId="39" fillId="0" borderId="23" xfId="543" applyFont="1" applyBorder="1" applyAlignment="1" applyProtection="1">
      <alignment horizontal="center" vertical="center" wrapText="1"/>
    </xf>
    <xf numFmtId="0" fontId="39" fillId="0" borderId="23" xfId="543" applyFont="1" applyBorder="1" applyAlignment="1" applyProtection="1">
      <alignment vertical="center" wrapText="1"/>
    </xf>
    <xf numFmtId="0" fontId="43" fillId="24" borderId="32" xfId="543" applyFont="1" applyFill="1" applyBorder="1" applyAlignment="1" applyProtection="1">
      <alignment vertical="center" wrapText="1"/>
    </xf>
    <xf numFmtId="0" fontId="5" fillId="0" borderId="32" xfId="552" applyFont="1" applyBorder="1" applyAlignment="1" applyProtection="1">
      <alignment vertical="center"/>
    </xf>
    <xf numFmtId="0" fontId="63" fillId="24" borderId="14" xfId="543" applyFont="1" applyFill="1" applyBorder="1" applyAlignment="1" applyProtection="1">
      <alignment horizontal="center" vertical="center" wrapText="1"/>
    </xf>
    <xf numFmtId="0" fontId="63" fillId="24" borderId="34" xfId="543" applyFont="1" applyFill="1" applyBorder="1" applyAlignment="1" applyProtection="1">
      <alignment horizontal="center" vertical="center" wrapText="1"/>
    </xf>
    <xf numFmtId="0" fontId="39" fillId="29" borderId="32" xfId="543" applyFont="1" applyFill="1" applyBorder="1" applyAlignment="1" applyProtection="1">
      <alignment horizontal="center" vertical="center" wrapText="1"/>
    </xf>
    <xf numFmtId="0" fontId="39" fillId="29" borderId="32" xfId="543" applyFont="1" applyFill="1" applyBorder="1" applyAlignment="1" applyProtection="1">
      <alignment vertical="center" wrapText="1"/>
    </xf>
    <xf numFmtId="0" fontId="61" fillId="25" borderId="32" xfId="544" applyFont="1" applyFill="1" applyBorder="1" applyAlignment="1" applyProtection="1">
      <alignment horizontal="left" vertical="center" wrapText="1"/>
    </xf>
    <xf numFmtId="0" fontId="19" fillId="0" borderId="0" xfId="543" applyFont="1" applyAlignment="1" applyProtection="1">
      <alignment vertical="center" wrapText="1"/>
    </xf>
    <xf numFmtId="0" fontId="17" fillId="0" borderId="32" xfId="543" applyFont="1" applyBorder="1" applyAlignment="1" applyProtection="1">
      <alignment horizontal="center" vertical="center" wrapText="1"/>
    </xf>
    <xf numFmtId="0" fontId="17" fillId="0" borderId="32" xfId="543" applyFont="1" applyBorder="1" applyAlignment="1" applyProtection="1">
      <alignment vertical="center" wrapText="1"/>
    </xf>
    <xf numFmtId="1" fontId="17" fillId="0" borderId="32" xfId="543" applyNumberFormat="1" applyFont="1" applyBorder="1" applyAlignment="1" applyProtection="1">
      <alignment horizontal="center" vertical="center" wrapText="1"/>
    </xf>
    <xf numFmtId="44" fontId="17" fillId="0" borderId="32" xfId="543" applyNumberFormat="1" applyFont="1" applyBorder="1" applyAlignment="1" applyProtection="1">
      <alignment horizontal="center" vertical="center" wrapText="1"/>
    </xf>
    <xf numFmtId="0" fontId="17" fillId="0" borderId="33" xfId="543" applyFont="1" applyBorder="1" applyAlignment="1" applyProtection="1">
      <alignment horizontal="center" vertical="center" wrapText="1"/>
    </xf>
    <xf numFmtId="0" fontId="17" fillId="0" borderId="33" xfId="543" applyFont="1" applyBorder="1" applyAlignment="1" applyProtection="1">
      <alignment vertical="center" wrapText="1"/>
    </xf>
    <xf numFmtId="1" fontId="17" fillId="0" borderId="33" xfId="543" applyNumberFormat="1" applyFont="1" applyBorder="1" applyAlignment="1" applyProtection="1">
      <alignment horizontal="center" vertical="center" wrapText="1"/>
    </xf>
    <xf numFmtId="44" fontId="17" fillId="0" borderId="33" xfId="543" applyNumberFormat="1" applyFont="1" applyBorder="1" applyAlignment="1" applyProtection="1">
      <alignment horizontal="center" vertical="center" wrapText="1"/>
    </xf>
    <xf numFmtId="0" fontId="46" fillId="26" borderId="30" xfId="543" applyFont="1" applyFill="1" applyBorder="1" applyAlignment="1" applyProtection="1">
      <alignment horizontal="left" vertical="center" wrapText="1"/>
    </xf>
    <xf numFmtId="0" fontId="46" fillId="26" borderId="26" xfId="543" applyFont="1" applyFill="1" applyBorder="1" applyAlignment="1" applyProtection="1">
      <alignment horizontal="left" vertical="center" wrapText="1"/>
    </xf>
    <xf numFmtId="0" fontId="46" fillId="26" borderId="31" xfId="543" applyFont="1" applyFill="1" applyBorder="1" applyAlignment="1" applyProtection="1">
      <alignment horizontal="left" vertical="center" wrapText="1"/>
    </xf>
    <xf numFmtId="0" fontId="16" fillId="0" borderId="25" xfId="543" applyFont="1" applyBorder="1" applyAlignment="1" applyProtection="1">
      <alignment horizontal="center" vertical="center" wrapText="1"/>
    </xf>
    <xf numFmtId="0" fontId="16" fillId="0" borderId="25" xfId="543" applyFont="1" applyBorder="1" applyAlignment="1" applyProtection="1">
      <alignment horizontal="left" vertical="center" wrapText="1"/>
    </xf>
    <xf numFmtId="44" fontId="17" fillId="0" borderId="25" xfId="543" applyNumberFormat="1" applyFont="1" applyBorder="1" applyAlignment="1" applyProtection="1">
      <alignment horizontal="center" vertical="center" wrapText="1"/>
    </xf>
    <xf numFmtId="44" fontId="57" fillId="0" borderId="0" xfId="543" applyNumberFormat="1" applyFont="1" applyAlignment="1" applyProtection="1">
      <alignment horizontal="center" vertical="center" wrapText="1"/>
    </xf>
    <xf numFmtId="0" fontId="19" fillId="0" borderId="0" xfId="543" applyFont="1" applyAlignment="1" applyProtection="1">
      <alignment horizontal="center" vertical="center" wrapText="1"/>
    </xf>
    <xf numFmtId="0" fontId="39" fillId="0" borderId="0" xfId="543" applyFont="1" applyAlignment="1" applyProtection="1">
      <alignment vertical="center" wrapText="1"/>
    </xf>
    <xf numFmtId="1" fontId="19" fillId="0" borderId="0" xfId="543" applyNumberFormat="1" applyFont="1" applyAlignment="1" applyProtection="1">
      <alignment horizontal="center" vertical="center" wrapText="1"/>
    </xf>
    <xf numFmtId="44" fontId="19" fillId="0" borderId="0" xfId="543" applyNumberFormat="1" applyFont="1" applyAlignment="1" applyProtection="1">
      <alignment horizontal="center" vertical="center" wrapText="1"/>
    </xf>
    <xf numFmtId="44" fontId="17" fillId="0" borderId="0" xfId="543" applyNumberFormat="1" applyFont="1" applyAlignment="1" applyProtection="1">
      <alignment horizontal="center" vertical="center" wrapText="1"/>
    </xf>
    <xf numFmtId="0" fontId="58" fillId="24" borderId="32" xfId="543" applyFont="1" applyFill="1" applyBorder="1" applyAlignment="1" applyProtection="1">
      <alignment horizontal="center" vertical="center" wrapText="1"/>
    </xf>
    <xf numFmtId="44" fontId="57" fillId="0" borderId="32" xfId="543" applyNumberFormat="1" applyFont="1" applyBorder="1" applyAlignment="1" applyProtection="1">
      <alignment horizontal="center" vertical="center" wrapText="1"/>
    </xf>
    <xf numFmtId="0" fontId="46" fillId="26" borderId="32" xfId="543" applyFont="1" applyFill="1" applyBorder="1" applyAlignment="1" applyProtection="1">
      <alignment horizontal="left" vertical="center" wrapText="1"/>
    </xf>
    <xf numFmtId="0" fontId="39" fillId="29" borderId="33" xfId="543" applyFont="1" applyFill="1" applyBorder="1" applyAlignment="1" applyProtection="1">
      <alignment horizontal="center" vertical="center" wrapText="1"/>
    </xf>
    <xf numFmtId="0" fontId="37" fillId="0" borderId="0" xfId="678" applyFont="1" applyAlignment="1" applyProtection="1">
      <alignment horizontal="left" vertical="center" wrapText="1"/>
    </xf>
    <xf numFmtId="0" fontId="15" fillId="24" borderId="24" xfId="543" applyFont="1" applyFill="1" applyBorder="1" applyAlignment="1" applyProtection="1">
      <alignment horizontal="center" vertical="center" wrapText="1"/>
    </xf>
    <xf numFmtId="0" fontId="15" fillId="24" borderId="32" xfId="543" applyFont="1" applyFill="1" applyBorder="1" applyAlignment="1" applyProtection="1">
      <alignment horizontal="left" vertical="center" wrapText="1"/>
    </xf>
    <xf numFmtId="0" fontId="37" fillId="0" borderId="0" xfId="678" applyFont="1" applyAlignment="1" applyProtection="1">
      <alignment horizontal="left" vertical="center"/>
    </xf>
    <xf numFmtId="0" fontId="52" fillId="0" borderId="0" xfId="543" applyFont="1" applyProtection="1"/>
    <xf numFmtId="0" fontId="19" fillId="28" borderId="32" xfId="544" applyFont="1" applyFill="1" applyBorder="1" applyAlignment="1" applyProtection="1">
      <alignment horizontal="center" vertical="center" wrapText="1"/>
    </xf>
    <xf numFmtId="0" fontId="37" fillId="0" borderId="30" xfId="678" applyFont="1" applyBorder="1" applyAlignment="1" applyProtection="1">
      <alignment horizontal="left" vertical="center"/>
    </xf>
    <xf numFmtId="0" fontId="37" fillId="0" borderId="26" xfId="678" applyFont="1" applyBorder="1" applyAlignment="1" applyProtection="1">
      <alignment horizontal="left" vertical="center"/>
    </xf>
    <xf numFmtId="0" fontId="37" fillId="0" borderId="31" xfId="678" applyFont="1" applyBorder="1" applyAlignment="1" applyProtection="1">
      <alignment horizontal="left" vertical="center"/>
    </xf>
    <xf numFmtId="0" fontId="17" fillId="0" borderId="0" xfId="543" applyFont="1" applyAlignment="1" applyProtection="1">
      <alignment horizontal="center" vertical="center"/>
    </xf>
    <xf numFmtId="0" fontId="19" fillId="0" borderId="32" xfId="543" applyFont="1" applyBorder="1" applyAlignment="1" applyProtection="1">
      <alignment horizontal="center" vertical="center"/>
    </xf>
    <xf numFmtId="0" fontId="17" fillId="0" borderId="30" xfId="678" applyFont="1" applyBorder="1" applyAlignment="1" applyProtection="1">
      <alignment horizontal="left" vertical="center" wrapText="1"/>
    </xf>
    <xf numFmtId="0" fontId="17" fillId="0" borderId="26" xfId="678" applyFont="1" applyBorder="1" applyAlignment="1" applyProtection="1">
      <alignment horizontal="left" vertical="center" wrapText="1"/>
    </xf>
    <xf numFmtId="0" fontId="17" fillId="0" borderId="31" xfId="678" applyFont="1" applyBorder="1" applyAlignment="1" applyProtection="1">
      <alignment horizontal="left" vertical="center" wrapText="1"/>
    </xf>
    <xf numFmtId="0" fontId="37" fillId="0" borderId="30" xfId="678" applyFont="1" applyBorder="1" applyAlignment="1" applyProtection="1">
      <alignment horizontal="left" vertical="center" wrapText="1"/>
    </xf>
    <xf numFmtId="0" fontId="37" fillId="0" borderId="26" xfId="678" applyFont="1" applyBorder="1" applyAlignment="1" applyProtection="1">
      <alignment horizontal="left" vertical="center" wrapText="1"/>
    </xf>
    <xf numFmtId="0" fontId="37" fillId="0" borderId="31" xfId="678" applyFont="1" applyBorder="1" applyAlignment="1" applyProtection="1">
      <alignment horizontal="left" vertical="center" wrapText="1"/>
    </xf>
    <xf numFmtId="0" fontId="47" fillId="0" borderId="32" xfId="543" applyFont="1" applyBorder="1" applyAlignment="1" applyProtection="1">
      <alignment horizontal="center" vertical="center"/>
    </xf>
    <xf numFmtId="0" fontId="47" fillId="0" borderId="0" xfId="543" applyFont="1" applyAlignment="1" applyProtection="1">
      <alignment horizontal="center" vertical="center"/>
    </xf>
    <xf numFmtId="0" fontId="17" fillId="0" borderId="0" xfId="543" applyFont="1" applyAlignment="1" applyProtection="1">
      <alignment vertical="center"/>
    </xf>
    <xf numFmtId="0" fontId="37" fillId="0" borderId="32" xfId="552" applyBorder="1" applyAlignment="1" applyProtection="1">
      <alignment vertical="center"/>
    </xf>
    <xf numFmtId="0" fontId="42" fillId="24" borderId="27" xfId="543" applyFont="1" applyFill="1" applyBorder="1" applyAlignment="1" applyProtection="1">
      <alignment horizontal="left" vertical="center" wrapText="1"/>
    </xf>
    <xf numFmtId="0" fontId="17" fillId="0" borderId="0" xfId="543" applyFont="1" applyAlignment="1" applyProtection="1">
      <alignment wrapText="1"/>
    </xf>
    <xf numFmtId="0" fontId="17" fillId="0" borderId="0" xfId="543" applyFont="1" applyProtection="1"/>
    <xf numFmtId="0" fontId="59" fillId="24" borderId="34" xfId="543" applyFont="1" applyFill="1" applyBorder="1" applyAlignment="1" applyProtection="1">
      <alignment horizontal="left" vertical="center" wrapText="1"/>
    </xf>
    <xf numFmtId="0" fontId="15" fillId="24" borderId="32" xfId="543" applyFont="1" applyFill="1" applyBorder="1" applyAlignment="1" applyProtection="1">
      <alignment horizontal="center" vertical="center" wrapText="1"/>
    </xf>
    <xf numFmtId="0" fontId="39" fillId="29" borderId="16" xfId="543" applyFont="1" applyFill="1" applyBorder="1" applyAlignment="1" applyProtection="1">
      <alignment horizontal="center" vertical="center" wrapText="1"/>
    </xf>
    <xf numFmtId="0" fontId="39" fillId="29" borderId="16" xfId="543" applyFont="1" applyFill="1" applyBorder="1" applyAlignment="1" applyProtection="1">
      <alignment vertical="center" wrapText="1"/>
    </xf>
    <xf numFmtId="0" fontId="19" fillId="0" borderId="22" xfId="543" applyFont="1" applyBorder="1" applyAlignment="1" applyProtection="1">
      <alignment horizontal="center" vertical="center" wrapText="1"/>
    </xf>
    <xf numFmtId="1" fontId="39" fillId="0" borderId="23" xfId="543" applyNumberFormat="1" applyFont="1" applyBorder="1" applyAlignment="1" applyProtection="1">
      <alignment horizontal="center" vertical="center" wrapText="1"/>
    </xf>
    <xf numFmtId="44" fontId="19" fillId="0" borderId="36" xfId="543" applyNumberFormat="1" applyFont="1" applyBorder="1" applyAlignment="1" applyProtection="1">
      <alignment horizontal="center" vertical="center" wrapText="1"/>
    </xf>
    <xf numFmtId="0" fontId="38" fillId="0" borderId="0" xfId="543" applyFont="1" applyProtection="1"/>
    <xf numFmtId="0" fontId="19" fillId="0" borderId="10" xfId="543" applyFont="1" applyBorder="1" applyAlignment="1" applyProtection="1">
      <alignment horizontal="center" vertical="center" wrapText="1"/>
    </xf>
    <xf numFmtId="1" fontId="39" fillId="0" borderId="32" xfId="543" applyNumberFormat="1" applyFont="1" applyBorder="1" applyAlignment="1" applyProtection="1">
      <alignment horizontal="center" vertical="center" wrapText="1"/>
    </xf>
    <xf numFmtId="0" fontId="39" fillId="0" borderId="32" xfId="543" applyFont="1" applyBorder="1" applyAlignment="1" applyProtection="1">
      <alignment horizontal="center" vertical="center" wrapText="1"/>
    </xf>
    <xf numFmtId="44" fontId="19" fillId="0" borderId="37" xfId="543" applyNumberFormat="1" applyFont="1" applyBorder="1" applyAlignment="1" applyProtection="1">
      <alignment horizontal="center" vertical="center" wrapText="1"/>
    </xf>
    <xf numFmtId="0" fontId="19" fillId="0" borderId="38" xfId="543" applyFont="1" applyBorder="1" applyAlignment="1" applyProtection="1">
      <alignment horizontal="center" vertical="center" wrapText="1"/>
    </xf>
    <xf numFmtId="0" fontId="19" fillId="0" borderId="20" xfId="543" applyFont="1" applyBorder="1" applyAlignment="1" applyProtection="1">
      <alignment vertical="center" wrapText="1"/>
    </xf>
    <xf numFmtId="1" fontId="39" fillId="0" borderId="11" xfId="543" applyNumberFormat="1" applyFont="1" applyBorder="1" applyAlignment="1" applyProtection="1">
      <alignment horizontal="center" vertical="center" wrapText="1"/>
    </xf>
    <xf numFmtId="0" fontId="39" fillId="0" borderId="11" xfId="543" applyFont="1" applyBorder="1" applyAlignment="1" applyProtection="1">
      <alignment horizontal="center" vertical="center" wrapText="1"/>
    </xf>
    <xf numFmtId="44" fontId="19" fillId="0" borderId="39" xfId="543" applyNumberFormat="1" applyFont="1" applyBorder="1" applyAlignment="1" applyProtection="1">
      <alignment horizontal="center" vertical="center" wrapText="1"/>
    </xf>
    <xf numFmtId="0" fontId="39" fillId="0" borderId="41" xfId="543" applyFont="1" applyBorder="1" applyAlignment="1" applyProtection="1">
      <alignment horizontal="center" vertical="center" wrapText="1"/>
    </xf>
    <xf numFmtId="0" fontId="39" fillId="0" borderId="42" xfId="543" applyFont="1" applyBorder="1" applyAlignment="1" applyProtection="1">
      <alignment horizontal="left" vertical="center" wrapText="1"/>
    </xf>
    <xf numFmtId="0" fontId="39" fillId="0" borderId="43" xfId="543" applyFont="1" applyBorder="1" applyAlignment="1" applyProtection="1">
      <alignment horizontal="left" vertical="center" wrapText="1"/>
    </xf>
    <xf numFmtId="0" fontId="39" fillId="0" borderId="41" xfId="543" applyFont="1" applyBorder="1" applyAlignment="1" applyProtection="1">
      <alignment horizontal="left" vertical="center" wrapText="1"/>
    </xf>
    <xf numFmtId="44" fontId="19" fillId="0" borderId="44" xfId="543" applyNumberFormat="1" applyFont="1" applyBorder="1" applyAlignment="1" applyProtection="1">
      <alignment horizontal="center" vertical="center" wrapText="1"/>
    </xf>
    <xf numFmtId="0" fontId="39" fillId="0" borderId="0" xfId="543" applyFont="1" applyAlignment="1" applyProtection="1">
      <alignment horizontal="center" vertical="center" wrapText="1"/>
    </xf>
    <xf numFmtId="0" fontId="39" fillId="0" borderId="0" xfId="543" applyFont="1" applyAlignment="1" applyProtection="1">
      <alignment horizontal="left" vertical="center" wrapText="1"/>
    </xf>
    <xf numFmtId="0" fontId="38" fillId="0" borderId="0" xfId="543" applyFont="1" applyAlignment="1" applyProtection="1">
      <alignment vertical="center" wrapText="1"/>
    </xf>
    <xf numFmtId="0" fontId="39" fillId="0" borderId="46" xfId="543" applyFont="1" applyBorder="1" applyAlignment="1" applyProtection="1">
      <alignment horizontal="center" vertical="center" wrapText="1"/>
    </xf>
    <xf numFmtId="44" fontId="39" fillId="0" borderId="44" xfId="543" applyNumberFormat="1" applyFont="1" applyBorder="1" applyAlignment="1" applyProtection="1">
      <alignment horizontal="center" vertical="center" wrapText="1"/>
    </xf>
    <xf numFmtId="1" fontId="39" fillId="0" borderId="15" xfId="543" applyNumberFormat="1" applyFont="1" applyBorder="1" applyAlignment="1" applyProtection="1">
      <alignment horizontal="center" vertical="center" wrapText="1"/>
    </xf>
    <xf numFmtId="44" fontId="19" fillId="0" borderId="45" xfId="543" applyNumberFormat="1" applyFont="1" applyBorder="1" applyAlignment="1" applyProtection="1">
      <alignment horizontal="center" vertical="center" wrapText="1"/>
    </xf>
    <xf numFmtId="0" fontId="19" fillId="29" borderId="10" xfId="543" applyFont="1" applyFill="1" applyBorder="1" applyAlignment="1" applyProtection="1">
      <alignment horizontal="center" vertical="center" wrapText="1"/>
    </xf>
    <xf numFmtId="0" fontId="61" fillId="25" borderId="0" xfId="544" applyFont="1" applyFill="1" applyAlignment="1" applyProtection="1">
      <alignment vertical="center" wrapText="1"/>
    </xf>
    <xf numFmtId="0" fontId="61" fillId="25" borderId="32" xfId="544" applyFont="1" applyFill="1" applyBorder="1" applyAlignment="1" applyProtection="1">
      <alignment horizontal="center" vertical="center" wrapText="1"/>
    </xf>
    <xf numFmtId="0" fontId="5" fillId="25" borderId="32" xfId="544" applyFont="1" applyFill="1" applyBorder="1" applyAlignment="1" applyProtection="1">
      <alignment horizontal="center" vertical="center" wrapText="1"/>
    </xf>
    <xf numFmtId="0" fontId="5" fillId="25" borderId="37" xfId="544" applyFont="1" applyFill="1" applyBorder="1" applyAlignment="1" applyProtection="1">
      <alignment horizontal="center" vertical="center" wrapText="1"/>
    </xf>
    <xf numFmtId="0" fontId="5" fillId="0" borderId="32" xfId="679" applyFont="1" applyBorder="1" applyAlignment="1" applyProtection="1">
      <alignment horizontal="left" vertical="center" wrapText="1"/>
    </xf>
    <xf numFmtId="0" fontId="39" fillId="0" borderId="15" xfId="543" applyFont="1" applyBorder="1" applyAlignment="1" applyProtection="1">
      <alignment horizontal="center" vertical="center" wrapText="1"/>
    </xf>
    <xf numFmtId="0" fontId="39" fillId="25" borderId="32" xfId="544" applyFont="1" applyFill="1" applyBorder="1" applyAlignment="1" applyProtection="1">
      <alignment horizontal="center" vertical="center" wrapText="1"/>
    </xf>
    <xf numFmtId="0" fontId="61" fillId="25" borderId="37" xfId="544" applyFont="1" applyFill="1" applyBorder="1" applyAlignment="1" applyProtection="1">
      <alignment horizontal="center" vertical="center" wrapText="1"/>
    </xf>
    <xf numFmtId="0" fontId="5" fillId="0" borderId="11" xfId="680" applyFont="1" applyBorder="1" applyAlignment="1" applyProtection="1">
      <alignment vertical="center" wrapText="1"/>
    </xf>
    <xf numFmtId="44" fontId="39" fillId="0" borderId="11" xfId="543" applyNumberFormat="1" applyFont="1" applyBorder="1" applyAlignment="1" applyProtection="1">
      <alignment horizontal="center" vertical="center" wrapText="1"/>
    </xf>
    <xf numFmtId="0" fontId="39" fillId="0" borderId="19" xfId="543" applyFont="1" applyBorder="1" applyAlignment="1" applyProtection="1">
      <alignment horizontal="center" vertical="center" wrapText="1"/>
    </xf>
    <xf numFmtId="0" fontId="39" fillId="0" borderId="28" xfId="543" applyFont="1" applyBorder="1" applyAlignment="1" applyProtection="1">
      <alignment horizontal="left" vertical="center" wrapText="1"/>
    </xf>
    <xf numFmtId="0" fontId="39" fillId="0" borderId="40" xfId="543" applyFont="1" applyBorder="1" applyAlignment="1" applyProtection="1">
      <alignment horizontal="left" vertical="center" wrapText="1"/>
    </xf>
    <xf numFmtId="0" fontId="39" fillId="0" borderId="19" xfId="543" applyFont="1" applyBorder="1" applyAlignment="1" applyProtection="1">
      <alignment horizontal="left" vertical="center" wrapText="1"/>
    </xf>
    <xf numFmtId="44" fontId="39" fillId="0" borderId="18" xfId="543" applyNumberFormat="1" applyFont="1" applyBorder="1" applyAlignment="1" applyProtection="1">
      <alignment horizontal="center" vertical="center" wrapText="1"/>
    </xf>
    <xf numFmtId="0" fontId="19" fillId="28" borderId="0" xfId="543" applyFont="1" applyFill="1" applyAlignment="1" applyProtection="1">
      <alignment horizontal="left" vertical="top" wrapText="1"/>
    </xf>
    <xf numFmtId="0" fontId="19" fillId="25" borderId="32" xfId="544" applyFont="1" applyFill="1" applyBorder="1" applyAlignment="1" applyProtection="1">
      <alignment horizontal="center" vertical="center" wrapText="1"/>
    </xf>
    <xf numFmtId="44" fontId="19" fillId="0" borderId="18" xfId="543" applyNumberFormat="1" applyFont="1" applyBorder="1" applyAlignment="1" applyProtection="1">
      <alignment horizontal="center" vertical="center" wrapText="1"/>
    </xf>
    <xf numFmtId="0" fontId="66" fillId="26" borderId="30" xfId="543" applyFont="1" applyFill="1" applyBorder="1" applyAlignment="1" applyProtection="1">
      <alignment horizontal="center"/>
    </xf>
    <xf numFmtId="0" fontId="66" fillId="26" borderId="26" xfId="543" applyFont="1" applyFill="1" applyBorder="1" applyAlignment="1" applyProtection="1">
      <alignment horizontal="center"/>
    </xf>
    <xf numFmtId="0" fontId="66" fillId="26" borderId="31" xfId="543" applyFont="1" applyFill="1" applyBorder="1" applyAlignment="1" applyProtection="1">
      <alignment horizontal="center"/>
    </xf>
    <xf numFmtId="0" fontId="19" fillId="0" borderId="12" xfId="543" applyFont="1" applyBorder="1" applyAlignment="1" applyProtection="1">
      <alignment horizontal="center" vertical="center" wrapText="1"/>
    </xf>
    <xf numFmtId="0" fontId="19" fillId="0" borderId="15" xfId="543" applyFont="1" applyBorder="1" applyAlignment="1" applyProtection="1">
      <alignment vertical="center" wrapText="1"/>
    </xf>
    <xf numFmtId="0" fontId="19" fillId="0" borderId="47" xfId="543" applyFont="1" applyBorder="1" applyAlignment="1" applyProtection="1">
      <alignment horizontal="center" vertical="center" wrapText="1"/>
    </xf>
    <xf numFmtId="0" fontId="39" fillId="0" borderId="47" xfId="543" applyFont="1" applyBorder="1" applyAlignment="1" applyProtection="1">
      <alignment vertical="center" wrapText="1"/>
    </xf>
    <xf numFmtId="1" fontId="19" fillId="0" borderId="47" xfId="543" applyNumberFormat="1" applyFont="1" applyBorder="1" applyAlignment="1" applyProtection="1">
      <alignment horizontal="center" vertical="center" wrapText="1"/>
    </xf>
    <xf numFmtId="44" fontId="19" fillId="0" borderId="47" xfId="543" applyNumberFormat="1" applyFont="1" applyBorder="1" applyAlignment="1" applyProtection="1">
      <alignment horizontal="center" vertical="center" wrapText="1"/>
    </xf>
    <xf numFmtId="0" fontId="19" fillId="0" borderId="48" xfId="543" applyFont="1" applyBorder="1" applyAlignment="1" applyProtection="1">
      <alignment horizontal="center" vertical="center" wrapText="1"/>
    </xf>
    <xf numFmtId="0" fontId="19" fillId="0" borderId="49" xfId="543" applyFont="1" applyBorder="1" applyAlignment="1" applyProtection="1">
      <alignment vertical="center" wrapText="1"/>
    </xf>
    <xf numFmtId="44" fontId="19" fillId="0" borderId="50" xfId="543" applyNumberFormat="1" applyFont="1" applyBorder="1" applyAlignment="1" applyProtection="1">
      <alignment horizontal="center" vertical="center" wrapText="1"/>
    </xf>
    <xf numFmtId="0" fontId="19" fillId="0" borderId="51" xfId="543" applyFont="1" applyBorder="1" applyAlignment="1" applyProtection="1">
      <alignment horizontal="center" vertical="center" wrapText="1"/>
    </xf>
    <xf numFmtId="0" fontId="17" fillId="0" borderId="27" xfId="543" applyFont="1" applyBorder="1" applyAlignment="1" applyProtection="1">
      <alignment vertical="center" wrapText="1"/>
    </xf>
    <xf numFmtId="44" fontId="39" fillId="0" borderId="52" xfId="543" applyNumberFormat="1" applyFont="1" applyBorder="1" applyAlignment="1" applyProtection="1">
      <alignment horizontal="center" vertical="center" wrapText="1"/>
    </xf>
    <xf numFmtId="0" fontId="17" fillId="0" borderId="0" xfId="543" applyFont="1" applyAlignment="1" applyProtection="1">
      <alignment vertical="center" wrapText="1"/>
    </xf>
    <xf numFmtId="0" fontId="19" fillId="0" borderId="53" xfId="543" applyFont="1" applyBorder="1" applyAlignment="1" applyProtection="1">
      <alignment horizontal="center" vertical="center" wrapText="1"/>
    </xf>
    <xf numFmtId="0" fontId="39" fillId="0" borderId="53" xfId="543" applyFont="1" applyBorder="1" applyAlignment="1" applyProtection="1">
      <alignment vertical="center" wrapText="1"/>
    </xf>
    <xf numFmtId="1" fontId="19" fillId="0" borderId="53" xfId="543" applyNumberFormat="1" applyFont="1" applyBorder="1" applyAlignment="1" applyProtection="1">
      <alignment horizontal="center" vertical="center" wrapText="1"/>
    </xf>
    <xf numFmtId="44" fontId="19" fillId="0" borderId="53" xfId="543" applyNumberFormat="1" applyFont="1" applyBorder="1" applyAlignment="1" applyProtection="1">
      <alignment horizontal="center" vertical="center" wrapText="1"/>
    </xf>
    <xf numFmtId="44" fontId="19" fillId="0" borderId="23" xfId="543" applyNumberFormat="1" applyFont="1" applyBorder="1" applyAlignment="1" applyProtection="1">
      <alignment horizontal="center" vertical="center" wrapText="1"/>
    </xf>
    <xf numFmtId="44" fontId="19" fillId="0" borderId="15" xfId="543" applyNumberFormat="1" applyFont="1" applyBorder="1" applyAlignment="1" applyProtection="1">
      <alignment horizontal="center" vertical="center" wrapText="1"/>
    </xf>
    <xf numFmtId="44" fontId="19" fillId="0" borderId="32" xfId="543" applyNumberFormat="1" applyFont="1" applyBorder="1" applyAlignment="1" applyProtection="1">
      <alignment horizontal="center" vertical="center" wrapText="1"/>
    </xf>
    <xf numFmtId="0" fontId="39" fillId="0" borderId="18" xfId="543" applyFont="1" applyBorder="1" applyAlignment="1" applyProtection="1">
      <alignment vertical="center" wrapText="1"/>
    </xf>
    <xf numFmtId="1" fontId="19" fillId="0" borderId="18" xfId="543" applyNumberFormat="1" applyFont="1" applyBorder="1" applyAlignment="1" applyProtection="1">
      <alignment horizontal="center" vertical="center" wrapText="1"/>
    </xf>
    <xf numFmtId="0" fontId="19" fillId="0" borderId="18" xfId="543" applyFont="1" applyBorder="1" applyAlignment="1" applyProtection="1">
      <alignment horizontal="center" vertical="center" wrapText="1"/>
    </xf>
    <xf numFmtId="44" fontId="39" fillId="0" borderId="0" xfId="543" applyNumberFormat="1" applyFont="1" applyAlignment="1" applyProtection="1">
      <alignment horizontal="center" vertical="center" wrapText="1"/>
    </xf>
    <xf numFmtId="0" fontId="58" fillId="24" borderId="33" xfId="543" applyFont="1" applyFill="1" applyBorder="1" applyAlignment="1" applyProtection="1">
      <alignment horizontal="center" vertical="center" wrapText="1"/>
    </xf>
    <xf numFmtId="44" fontId="57" fillId="0" borderId="25" xfId="543" applyNumberFormat="1" applyFont="1" applyBorder="1" applyAlignment="1" applyProtection="1">
      <alignment horizontal="center" vertical="center" wrapText="1"/>
    </xf>
    <xf numFmtId="0" fontId="19" fillId="29" borderId="33" xfId="543" applyFont="1" applyFill="1" applyBorder="1" applyAlignment="1" applyProtection="1">
      <alignment horizontal="center" vertical="center" wrapText="1"/>
    </xf>
    <xf numFmtId="0" fontId="61" fillId="25" borderId="32" xfId="544" applyFont="1" applyFill="1" applyBorder="1" applyAlignment="1" applyProtection="1">
      <alignment vertical="center" wrapText="1"/>
    </xf>
    <xf numFmtId="0" fontId="16" fillId="0" borderId="32" xfId="543" applyFont="1" applyBorder="1" applyAlignment="1" applyProtection="1">
      <alignment horizontal="center" vertical="center"/>
    </xf>
    <xf numFmtId="0" fontId="43" fillId="0" borderId="0" xfId="543" applyFont="1" applyAlignment="1" applyProtection="1">
      <alignment horizontal="center" vertical="center" wrapText="1"/>
    </xf>
    <xf numFmtId="0" fontId="43" fillId="24" borderId="24" xfId="543" applyFont="1" applyFill="1" applyBorder="1" applyAlignment="1" applyProtection="1">
      <alignment horizontal="center" vertical="center" wrapText="1"/>
    </xf>
    <xf numFmtId="0" fontId="43" fillId="24" borderId="27" xfId="543" applyFont="1" applyFill="1" applyBorder="1" applyAlignment="1" applyProtection="1">
      <alignment vertical="center" wrapText="1"/>
    </xf>
    <xf numFmtId="0" fontId="43" fillId="24" borderId="21" xfId="543" applyFont="1" applyFill="1" applyBorder="1" applyAlignment="1" applyProtection="1">
      <alignment vertical="center" wrapText="1"/>
    </xf>
    <xf numFmtId="0" fontId="5" fillId="0" borderId="0" xfId="679" applyFont="1" applyAlignment="1" applyProtection="1">
      <alignment vertical="center"/>
    </xf>
    <xf numFmtId="0" fontId="5" fillId="0" borderId="30" xfId="679" applyFont="1" applyBorder="1" applyAlignment="1" applyProtection="1">
      <alignment horizontal="left" vertical="center"/>
    </xf>
    <xf numFmtId="0" fontId="5" fillId="0" borderId="26" xfId="679" applyFont="1" applyBorder="1" applyAlignment="1" applyProtection="1">
      <alignment horizontal="left" vertical="center"/>
    </xf>
    <xf numFmtId="0" fontId="5" fillId="0" borderId="31" xfId="679" applyFont="1" applyBorder="1" applyAlignment="1" applyProtection="1">
      <alignment horizontal="left" vertical="center"/>
    </xf>
    <xf numFmtId="0" fontId="19" fillId="0" borderId="0" xfId="679" applyFont="1" applyAlignment="1" applyProtection="1">
      <alignment vertical="center" wrapText="1"/>
    </xf>
    <xf numFmtId="0" fontId="19" fillId="0" borderId="30" xfId="679" applyFont="1" applyBorder="1" applyAlignment="1" applyProtection="1">
      <alignment horizontal="left" vertical="center" wrapText="1"/>
    </xf>
    <xf numFmtId="0" fontId="19" fillId="0" borderId="26" xfId="679" applyFont="1" applyBorder="1" applyAlignment="1" applyProtection="1">
      <alignment horizontal="left" vertical="center" wrapText="1"/>
    </xf>
    <xf numFmtId="0" fontId="19" fillId="0" borderId="31" xfId="679" applyFont="1" applyBorder="1" applyAlignment="1" applyProtection="1">
      <alignment horizontal="left" vertical="center" wrapText="1"/>
    </xf>
    <xf numFmtId="0" fontId="5" fillId="0" borderId="0" xfId="679" applyFont="1" applyAlignment="1" applyProtection="1">
      <alignment vertical="center" wrapText="1"/>
    </xf>
    <xf numFmtId="0" fontId="5" fillId="0" borderId="30" xfId="679" applyFont="1" applyBorder="1" applyAlignment="1" applyProtection="1">
      <alignment horizontal="left" vertical="center" wrapText="1"/>
    </xf>
    <xf numFmtId="0" fontId="5" fillId="0" borderId="26" xfId="679" applyFont="1" applyBorder="1" applyAlignment="1" applyProtection="1">
      <alignment horizontal="left" vertical="center" wrapText="1"/>
    </xf>
    <xf numFmtId="0" fontId="5" fillId="0" borderId="31" xfId="679" applyFont="1" applyBorder="1" applyAlignment="1" applyProtection="1">
      <alignment horizontal="left" vertical="center" wrapText="1"/>
    </xf>
    <xf numFmtId="0" fontId="19" fillId="0" borderId="0" xfId="679" applyFont="1" applyAlignment="1" applyProtection="1">
      <alignment vertical="center"/>
    </xf>
    <xf numFmtId="0" fontId="19" fillId="0" borderId="30" xfId="679" applyFont="1" applyBorder="1" applyAlignment="1" applyProtection="1">
      <alignment horizontal="left" vertical="center"/>
    </xf>
    <xf numFmtId="0" fontId="19" fillId="0" borderId="26" xfId="679" applyFont="1" applyBorder="1" applyAlignment="1" applyProtection="1">
      <alignment horizontal="left" vertical="center"/>
    </xf>
    <xf numFmtId="0" fontId="19" fillId="0" borderId="31" xfId="679" applyFont="1" applyBorder="1" applyAlignment="1" applyProtection="1">
      <alignment horizontal="left" vertical="center"/>
    </xf>
    <xf numFmtId="0" fontId="56" fillId="0" borderId="0" xfId="679" applyFont="1" applyAlignment="1" applyProtection="1">
      <alignment vertical="center"/>
    </xf>
    <xf numFmtId="0" fontId="41" fillId="0" borderId="0" xfId="543" applyFont="1" applyAlignment="1" applyProtection="1">
      <alignment horizontal="center" vertical="center" wrapText="1"/>
    </xf>
    <xf numFmtId="0" fontId="47" fillId="0" borderId="17" xfId="543" applyFont="1" applyBorder="1" applyAlignment="1" applyProtection="1">
      <alignment horizontal="center" vertical="center"/>
    </xf>
    <xf numFmtId="0" fontId="19" fillId="0" borderId="0" xfId="543" applyFont="1" applyAlignment="1" applyProtection="1">
      <alignment vertical="center"/>
    </xf>
    <xf numFmtId="0" fontId="19" fillId="0" borderId="0" xfId="543" applyFont="1" applyAlignment="1" applyProtection="1">
      <alignment horizontal="center" vertical="center"/>
    </xf>
    <xf numFmtId="0" fontId="47" fillId="0" borderId="13" xfId="543" applyFont="1" applyBorder="1" applyAlignment="1" applyProtection="1">
      <alignment horizontal="center" vertical="center"/>
    </xf>
    <xf numFmtId="0" fontId="43" fillId="24" borderId="32" xfId="543" applyFont="1" applyFill="1" applyBorder="1" applyAlignment="1" applyProtection="1">
      <alignment horizontal="left" vertical="center" wrapText="1"/>
    </xf>
    <xf numFmtId="0" fontId="19" fillId="0" borderId="54" xfId="543" applyFont="1" applyBorder="1" applyAlignment="1" applyProtection="1">
      <alignment horizontal="center" vertical="center"/>
    </xf>
    <xf numFmtId="0" fontId="47" fillId="0" borderId="54" xfId="543" applyFont="1" applyBorder="1" applyAlignment="1" applyProtection="1">
      <alignment horizontal="center" vertical="center"/>
    </xf>
    <xf numFmtId="0" fontId="42" fillId="24" borderId="30" xfId="543" applyFont="1" applyFill="1" applyBorder="1" applyAlignment="1" applyProtection="1">
      <alignment horizontal="left" vertical="center" wrapText="1"/>
    </xf>
    <xf numFmtId="0" fontId="42" fillId="24" borderId="26" xfId="543" applyFont="1" applyFill="1" applyBorder="1" applyAlignment="1" applyProtection="1">
      <alignment horizontal="left" vertical="center" wrapText="1"/>
    </xf>
    <xf numFmtId="0" fontId="42" fillId="24" borderId="31" xfId="543" applyFont="1" applyFill="1" applyBorder="1" applyAlignment="1" applyProtection="1">
      <alignment horizontal="left" vertical="center" wrapText="1"/>
    </xf>
    <xf numFmtId="0" fontId="63" fillId="24" borderId="30" xfId="543" applyFont="1" applyFill="1" applyBorder="1" applyAlignment="1" applyProtection="1">
      <alignment horizontal="left" vertical="center" wrapText="1"/>
    </xf>
    <xf numFmtId="0" fontId="63" fillId="24" borderId="26" xfId="543" applyFont="1" applyFill="1" applyBorder="1" applyAlignment="1" applyProtection="1">
      <alignment horizontal="left" vertical="center" wrapText="1"/>
    </xf>
    <xf numFmtId="0" fontId="63" fillId="24" borderId="31" xfId="543" applyFont="1" applyFill="1" applyBorder="1" applyAlignment="1" applyProtection="1">
      <alignment horizontal="left" vertical="center" wrapText="1"/>
    </xf>
    <xf numFmtId="0" fontId="45" fillId="0" borderId="0" xfId="543" applyFont="1" applyAlignment="1" applyProtection="1">
      <alignment vertical="center"/>
    </xf>
    <xf numFmtId="0" fontId="42" fillId="24" borderId="30" xfId="543" applyFont="1" applyFill="1" applyBorder="1" applyAlignment="1" applyProtection="1">
      <alignment horizontal="center" vertical="center" wrapText="1"/>
    </xf>
    <xf numFmtId="0" fontId="42" fillId="24" borderId="26" xfId="543" applyFont="1" applyFill="1" applyBorder="1" applyAlignment="1" applyProtection="1">
      <alignment vertical="center" wrapText="1"/>
    </xf>
    <xf numFmtId="0" fontId="42" fillId="24" borderId="26" xfId="543" applyFont="1" applyFill="1" applyBorder="1" applyAlignment="1" applyProtection="1">
      <alignment horizontal="center" vertical="center" wrapText="1"/>
    </xf>
    <xf numFmtId="0" fontId="42" fillId="24" borderId="31" xfId="543" applyFont="1" applyFill="1" applyBorder="1" applyAlignment="1" applyProtection="1">
      <alignment horizontal="center" vertical="center" wrapText="1"/>
    </xf>
    <xf numFmtId="0" fontId="39" fillId="25" borderId="24" xfId="544" applyFont="1" applyFill="1" applyBorder="1" applyAlignment="1" applyProtection="1">
      <alignment horizontal="left" vertical="center" wrapText="1"/>
    </xf>
    <xf numFmtId="0" fontId="39" fillId="25" borderId="27" xfId="544" applyFont="1" applyFill="1" applyBorder="1" applyAlignment="1" applyProtection="1">
      <alignment horizontal="left" vertical="center" wrapText="1"/>
    </xf>
    <xf numFmtId="0" fontId="39" fillId="25" borderId="27" xfId="544" applyFont="1" applyFill="1" applyBorder="1" applyAlignment="1" applyProtection="1">
      <alignment horizontal="center" vertical="center" wrapText="1"/>
    </xf>
    <xf numFmtId="0" fontId="39" fillId="25" borderId="21" xfId="544" applyFont="1" applyFill="1" applyBorder="1" applyAlignment="1" applyProtection="1">
      <alignment horizontal="center" vertical="center" wrapText="1"/>
    </xf>
    <xf numFmtId="0" fontId="41" fillId="0" borderId="0" xfId="543" applyFont="1" applyAlignment="1" applyProtection="1">
      <alignment vertical="center"/>
    </xf>
    <xf numFmtId="0" fontId="39" fillId="25" borderId="54" xfId="544" applyFont="1" applyFill="1" applyBorder="1" applyAlignment="1" applyProtection="1">
      <alignment horizontal="left" vertical="center" wrapText="1"/>
    </xf>
    <xf numFmtId="0" fontId="39" fillId="25" borderId="0" xfId="544" applyFont="1" applyFill="1" applyAlignment="1" applyProtection="1">
      <alignment horizontal="left" vertical="center" wrapText="1"/>
    </xf>
    <xf numFmtId="0" fontId="39" fillId="25" borderId="13" xfId="544" applyFont="1" applyFill="1" applyBorder="1" applyAlignment="1" applyProtection="1">
      <alignment horizontal="left" vertical="center" wrapText="1"/>
    </xf>
    <xf numFmtId="0" fontId="5" fillId="0" borderId="32" xfId="681" applyFont="1" applyBorder="1" applyAlignment="1" applyProtection="1">
      <alignment horizontal="left" vertical="center" wrapText="1"/>
    </xf>
    <xf numFmtId="165" fontId="5" fillId="0" borderId="32" xfId="681" applyNumberFormat="1" applyFont="1" applyBorder="1" applyAlignment="1" applyProtection="1">
      <alignment horizontal="center" vertical="center"/>
    </xf>
    <xf numFmtId="3" fontId="19" fillId="0" borderId="32" xfId="681" applyNumberFormat="1" applyFont="1" applyBorder="1" applyAlignment="1" applyProtection="1">
      <alignment horizontal="center" vertical="center" wrapText="1"/>
    </xf>
    <xf numFmtId="166" fontId="5" fillId="0" borderId="32" xfId="681" applyNumberFormat="1" applyFont="1" applyBorder="1" applyAlignment="1" applyProtection="1">
      <alignment horizontal="center" vertical="center" wrapText="1"/>
    </xf>
    <xf numFmtId="0" fontId="39" fillId="0" borderId="28" xfId="543" applyFont="1" applyBorder="1" applyAlignment="1" applyProtection="1">
      <alignment horizontal="left" vertical="top" wrapText="1"/>
    </xf>
    <xf numFmtId="0" fontId="39" fillId="0" borderId="40" xfId="543" applyFont="1" applyBorder="1" applyAlignment="1" applyProtection="1">
      <alignment horizontal="left" vertical="top" wrapText="1"/>
    </xf>
    <xf numFmtId="0" fontId="39" fillId="0" borderId="19" xfId="543" applyFont="1" applyBorder="1" applyAlignment="1" applyProtection="1">
      <alignment horizontal="left" vertical="top" wrapText="1"/>
    </xf>
    <xf numFmtId="166" fontId="39" fillId="0" borderId="19" xfId="543" applyNumberFormat="1" applyFont="1" applyBorder="1" applyAlignment="1" applyProtection="1">
      <alignment horizontal="center" vertical="center" wrapText="1"/>
    </xf>
    <xf numFmtId="0" fontId="19" fillId="0" borderId="17" xfId="543" applyFont="1" applyBorder="1" applyAlignment="1" applyProtection="1">
      <alignment horizontal="center" vertical="center"/>
    </xf>
    <xf numFmtId="0" fontId="5" fillId="0" borderId="0" xfId="681" applyFont="1" applyAlignment="1" applyProtection="1">
      <alignment horizontal="left" vertical="center"/>
    </xf>
    <xf numFmtId="44" fontId="5" fillId="0" borderId="0" xfId="681" applyNumberFormat="1" applyFont="1" applyAlignment="1" applyProtection="1">
      <alignment horizontal="center" vertical="center"/>
    </xf>
    <xf numFmtId="0" fontId="5" fillId="0" borderId="0" xfId="681" applyFont="1" applyAlignment="1" applyProtection="1">
      <alignment horizontal="center" vertical="center" wrapText="1"/>
    </xf>
    <xf numFmtId="44" fontId="62" fillId="0" borderId="0" xfId="681" applyNumberFormat="1" applyFont="1" applyAlignment="1" applyProtection="1">
      <alignment horizontal="center" vertical="center"/>
    </xf>
    <xf numFmtId="0" fontId="15" fillId="0" borderId="0" xfId="543" applyFont="1" applyAlignment="1" applyProtection="1">
      <alignment horizontal="center" vertical="center" wrapText="1"/>
    </xf>
    <xf numFmtId="166" fontId="65" fillId="0" borderId="0" xfId="681" applyNumberFormat="1" applyFont="1" applyAlignment="1" applyProtection="1">
      <alignment horizontal="center" vertical="center" wrapText="1"/>
    </xf>
    <xf numFmtId="0" fontId="42" fillId="24" borderId="29" xfId="543" applyFont="1" applyFill="1" applyBorder="1" applyAlignment="1" applyProtection="1">
      <alignment horizontal="center" vertical="center" wrapText="1"/>
    </xf>
    <xf numFmtId="0" fontId="42" fillId="24" borderId="27" xfId="543" applyFont="1" applyFill="1" applyBorder="1" applyAlignment="1" applyProtection="1">
      <alignment vertical="center" wrapText="1"/>
    </xf>
    <xf numFmtId="0" fontId="42" fillId="24" borderId="27" xfId="543" applyFont="1" applyFill="1" applyBorder="1" applyAlignment="1" applyProtection="1">
      <alignment horizontal="center" vertical="center" wrapText="1"/>
    </xf>
    <xf numFmtId="0" fontId="42" fillId="24" borderId="21" xfId="543" applyFont="1" applyFill="1" applyBorder="1" applyAlignment="1" applyProtection="1">
      <alignment horizontal="center" vertical="center" wrapText="1"/>
    </xf>
    <xf numFmtId="0" fontId="39" fillId="25" borderId="32" xfId="544" applyFont="1" applyFill="1" applyBorder="1" applyAlignment="1" applyProtection="1">
      <alignment vertical="center" wrapText="1"/>
    </xf>
    <xf numFmtId="0" fontId="19" fillId="0" borderId="10" xfId="543" applyFont="1" applyBorder="1" applyAlignment="1" applyProtection="1">
      <alignment horizontal="center" vertical="center"/>
    </xf>
    <xf numFmtId="0" fontId="19" fillId="0" borderId="32" xfId="543" applyFont="1" applyBorder="1" applyAlignment="1" applyProtection="1">
      <alignment vertical="center"/>
    </xf>
    <xf numFmtId="3" fontId="19" fillId="0" borderId="32" xfId="543" applyNumberFormat="1" applyFont="1" applyBorder="1" applyAlignment="1" applyProtection="1">
      <alignment horizontal="center" vertical="center"/>
    </xf>
    <xf numFmtId="0" fontId="19" fillId="0" borderId="0" xfId="543" applyFont="1" applyAlignment="1" applyProtection="1">
      <alignment horizontal="left" vertical="center"/>
    </xf>
    <xf numFmtId="166" fontId="57" fillId="0" borderId="25" xfId="543" applyNumberFormat="1" applyFont="1" applyBorder="1" applyAlignment="1" applyProtection="1">
      <alignment horizontal="center" vertical="center" wrapText="1"/>
    </xf>
    <xf numFmtId="0" fontId="43" fillId="24" borderId="27" xfId="543" applyFont="1" applyFill="1" applyBorder="1" applyAlignment="1" applyProtection="1">
      <alignment horizontal="center" vertical="center" wrapText="1"/>
    </xf>
    <xf numFmtId="0" fontId="43" fillId="24" borderId="21" xfId="543" applyFont="1" applyFill="1" applyBorder="1" applyAlignment="1" applyProtection="1">
      <alignment horizontal="center" vertical="center" wrapText="1"/>
    </xf>
    <xf numFmtId="0" fontId="39" fillId="25" borderId="54" xfId="544" applyFont="1" applyFill="1" applyBorder="1" applyAlignment="1" applyProtection="1">
      <alignment horizontal="center" vertical="center" wrapText="1"/>
    </xf>
    <xf numFmtId="0" fontId="5" fillId="0" borderId="30" xfId="681" applyFont="1" applyBorder="1" applyAlignment="1" applyProtection="1">
      <alignment horizontal="left" vertical="center"/>
    </xf>
    <xf numFmtId="0" fontId="5" fillId="0" borderId="26" xfId="681" applyFont="1" applyBorder="1" applyAlignment="1" applyProtection="1">
      <alignment horizontal="left" vertical="center"/>
    </xf>
    <xf numFmtId="0" fontId="5" fillId="0" borderId="31" xfId="681" applyFont="1" applyBorder="1" applyAlignment="1" applyProtection="1">
      <alignment horizontal="left" vertical="center"/>
    </xf>
    <xf numFmtId="0" fontId="19" fillId="0" borderId="30" xfId="681" applyFont="1" applyBorder="1" applyAlignment="1" applyProtection="1">
      <alignment horizontal="left" vertical="center" wrapText="1"/>
    </xf>
    <xf numFmtId="0" fontId="19" fillId="0" borderId="26" xfId="681" applyFont="1" applyBorder="1" applyAlignment="1" applyProtection="1">
      <alignment horizontal="left" vertical="center" wrapText="1"/>
    </xf>
    <xf numFmtId="0" fontId="19" fillId="0" borderId="31" xfId="681" applyFont="1" applyBorder="1" applyAlignment="1" applyProtection="1">
      <alignment horizontal="left" vertical="center" wrapText="1"/>
    </xf>
    <xf numFmtId="0" fontId="5" fillId="0" borderId="30" xfId="681" applyFont="1" applyBorder="1" applyAlignment="1" applyProtection="1">
      <alignment horizontal="left" vertical="center" wrapText="1"/>
    </xf>
    <xf numFmtId="0" fontId="5" fillId="0" borderId="26" xfId="681" applyFont="1" applyBorder="1" applyAlignment="1" applyProtection="1">
      <alignment horizontal="left" vertical="center" wrapText="1"/>
    </xf>
    <xf numFmtId="0" fontId="5" fillId="0" borderId="31" xfId="681" applyFont="1" applyBorder="1" applyAlignment="1" applyProtection="1">
      <alignment horizontal="left" vertical="center" wrapText="1"/>
    </xf>
    <xf numFmtId="0" fontId="41" fillId="0" borderId="0" xfId="543" applyFont="1" applyAlignment="1" applyProtection="1">
      <alignment horizontal="center" vertical="center"/>
    </xf>
  </cellXfs>
  <cellStyles count="683">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33 2" xfId="666" xr:uid="{70AB6A72-FE37-4E0C-9C59-6124FE196611}"/>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Procent 2" xfId="669" xr:uid="{DA268D78-0103-4C94-8863-FEE204850BFF}"/>
    <cellStyle name="Procent 2 2" xfId="675" xr:uid="{D67417A4-3FCD-4261-B887-003CE5799D14}"/>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0" xfId="556" xr:uid="{00000000-0005-0000-0000-00002E020000}"/>
    <cellStyle name="Standaard 21" xfId="557" xr:uid="{00000000-0005-0000-0000-00002F020000}"/>
    <cellStyle name="Standaard 22" xfId="558" xr:uid="{00000000-0005-0000-0000-000030020000}"/>
    <cellStyle name="Standaard 23" xfId="559" xr:uid="{00000000-0005-0000-0000-000031020000}"/>
    <cellStyle name="Standaard 24" xfId="560" xr:uid="{00000000-0005-0000-0000-000032020000}"/>
    <cellStyle name="Standaard 25" xfId="648" xr:uid="{00000000-0005-0000-0000-000033020000}"/>
    <cellStyle name="Standaard 26" xfId="653" xr:uid="{00000000-0005-0000-0000-000034020000}"/>
    <cellStyle name="Standaard 26 2" xfId="656" xr:uid="{00000000-0005-0000-0000-000035020000}"/>
    <cellStyle name="Standaard 26 2 2" xfId="658" xr:uid="{78D869B1-19BA-46BD-BBCB-07B16D3B957B}"/>
    <cellStyle name="Standaard 26 2 3" xfId="662" xr:uid="{6C659596-DA49-4FB3-B410-BB29935390CC}"/>
    <cellStyle name="Standaard 26 3" xfId="657" xr:uid="{8937F15A-B76F-4E8C-B560-ACDC3BEF8533}"/>
    <cellStyle name="Standaard 26 3 2" xfId="659" xr:uid="{20C70A4B-D660-4A8C-9B22-9006913445C9}"/>
    <cellStyle name="Standaard 26 4" xfId="663" xr:uid="{E7E1365B-7B07-4482-8792-D2A41E2C8A00}"/>
    <cellStyle name="Standaard 26 5" xfId="660" xr:uid="{51321028-3FE2-4D33-B0BD-9D83AEC334BA}"/>
    <cellStyle name="Standaard 26 6" xfId="661" xr:uid="{FFD2C6E2-111F-4F93-B189-4FB13652AA3C}"/>
    <cellStyle name="Standaard 26 7" xfId="665" xr:uid="{DA4A3C3D-CDD4-428B-A722-9189A9EDC7A6}"/>
    <cellStyle name="Standaard 27" xfId="650" xr:uid="{00000000-0005-0000-0000-000036020000}"/>
    <cellStyle name="Standaard 27 2" xfId="654" xr:uid="{00000000-0005-0000-0000-000037020000}"/>
    <cellStyle name="Standaard 27 2 2" xfId="668" xr:uid="{56388CA9-3783-4024-A0F8-94AA1ACCED58}"/>
    <cellStyle name="Standaard 27 2 2 2" xfId="676" xr:uid="{9621ABF1-873F-4AE6-ACB9-614F9202CF91}"/>
    <cellStyle name="Standaard 27 2 2 2 2" xfId="680" xr:uid="{099479C0-C809-4223-A831-D2C55C9DE354}"/>
    <cellStyle name="Standaard 27 3" xfId="664" xr:uid="{98A128E7-6A16-42ED-B09A-A247C479D384}"/>
    <cellStyle name="Standaard 27 3 2" xfId="678" xr:uid="{23A49589-2571-4F44-A99E-8F0494BAB145}"/>
    <cellStyle name="Standaard 27 3 2 2" xfId="679" xr:uid="{9FEB225D-C4B3-479A-9A17-7E9FAE11B055}"/>
    <cellStyle name="Standaard 27 4" xfId="667" xr:uid="{F83BB6E8-3DC2-4F55-8EF7-B8034A1E8DFB}"/>
    <cellStyle name="Standaard 27 4 2" xfId="681" xr:uid="{C8DB1596-0362-4449-8475-0822243B0841}"/>
    <cellStyle name="Standaard 28" xfId="682" xr:uid="{6A608025-49E6-4220-BE69-CC5BEA5062B0}"/>
    <cellStyle name="Standaard 29" xfId="672" xr:uid="{5052DFFC-EF1F-4286-9BBE-B14AC1523156}"/>
    <cellStyle name="Standaard 29 2" xfId="673" xr:uid="{844502A6-CE3A-410C-8FE2-3843132218D3}"/>
    <cellStyle name="Standaard 3" xfId="561" xr:uid="{00000000-0005-0000-0000-000038020000}"/>
    <cellStyle name="Standaard 3 2" xfId="562" xr:uid="{00000000-0005-0000-0000-000039020000}"/>
    <cellStyle name="Standaard 3 3" xfId="649" xr:uid="{00000000-0005-0000-0000-00003A020000}"/>
    <cellStyle name="Standaard 30" xfId="655" xr:uid="{00000000-0005-0000-0000-00003B020000}"/>
    <cellStyle name="Standaard 4" xfId="563" xr:uid="{00000000-0005-0000-0000-00003C020000}"/>
    <cellStyle name="Standaard 5" xfId="564" xr:uid="{00000000-0005-0000-0000-00003D020000}"/>
    <cellStyle name="Standaard 5 2" xfId="674" xr:uid="{399DD86C-5C15-4B75-BB83-F1E24EEF62F5}"/>
    <cellStyle name="Standaard 6" xfId="565" xr:uid="{00000000-0005-0000-0000-00003E020000}"/>
    <cellStyle name="Standaard 7" xfId="566" xr:uid="{00000000-0005-0000-0000-00003F020000}"/>
    <cellStyle name="Standaard 8" xfId="567" xr:uid="{00000000-0005-0000-0000-000040020000}"/>
    <cellStyle name="Standaard 9" xfId="568" xr:uid="{00000000-0005-0000-0000-000041020000}"/>
    <cellStyle name="Titel 10" xfId="569" xr:uid="{00000000-0005-0000-0000-000042020000}"/>
    <cellStyle name="Titel 11" xfId="570" xr:uid="{00000000-0005-0000-0000-000043020000}"/>
    <cellStyle name="Titel 12" xfId="571" xr:uid="{00000000-0005-0000-0000-000044020000}"/>
    <cellStyle name="Titel 13" xfId="572" xr:uid="{00000000-0005-0000-0000-000045020000}"/>
    <cellStyle name="Titel 14" xfId="573" xr:uid="{00000000-0005-0000-0000-000046020000}"/>
    <cellStyle name="Titel 15" xfId="574" xr:uid="{00000000-0005-0000-0000-000047020000}"/>
    <cellStyle name="Titel 16" xfId="575" xr:uid="{00000000-0005-0000-0000-000048020000}"/>
    <cellStyle name="Titel 2" xfId="576" xr:uid="{00000000-0005-0000-0000-000049020000}"/>
    <cellStyle name="Titel 3" xfId="577" xr:uid="{00000000-0005-0000-0000-00004A020000}"/>
    <cellStyle name="Titel 4" xfId="578" xr:uid="{00000000-0005-0000-0000-00004B020000}"/>
    <cellStyle name="Titel 5" xfId="579" xr:uid="{00000000-0005-0000-0000-00004C020000}"/>
    <cellStyle name="Titel 6" xfId="580" xr:uid="{00000000-0005-0000-0000-00004D020000}"/>
    <cellStyle name="Titel 7" xfId="581" xr:uid="{00000000-0005-0000-0000-00004E020000}"/>
    <cellStyle name="Titel 8" xfId="582" xr:uid="{00000000-0005-0000-0000-00004F020000}"/>
    <cellStyle name="Titel 9" xfId="583" xr:uid="{00000000-0005-0000-0000-000050020000}"/>
    <cellStyle name="Totaal 10" xfId="584" xr:uid="{00000000-0005-0000-0000-000051020000}"/>
    <cellStyle name="Totaal 11" xfId="585" xr:uid="{00000000-0005-0000-0000-000052020000}"/>
    <cellStyle name="Totaal 12" xfId="586" xr:uid="{00000000-0005-0000-0000-000053020000}"/>
    <cellStyle name="Totaal 13" xfId="587" xr:uid="{00000000-0005-0000-0000-000054020000}"/>
    <cellStyle name="Totaal 14" xfId="588" xr:uid="{00000000-0005-0000-0000-000055020000}"/>
    <cellStyle name="Totaal 15" xfId="589" xr:uid="{00000000-0005-0000-0000-000056020000}"/>
    <cellStyle name="Totaal 16" xfId="590" xr:uid="{00000000-0005-0000-0000-000057020000}"/>
    <cellStyle name="Totaal 2" xfId="591" xr:uid="{00000000-0005-0000-0000-000058020000}"/>
    <cellStyle name="Totaal 3" xfId="592" xr:uid="{00000000-0005-0000-0000-000059020000}"/>
    <cellStyle name="Totaal 4" xfId="593" xr:uid="{00000000-0005-0000-0000-00005A020000}"/>
    <cellStyle name="Totaal 5" xfId="594" xr:uid="{00000000-0005-0000-0000-00005B020000}"/>
    <cellStyle name="Totaal 6" xfId="595" xr:uid="{00000000-0005-0000-0000-00005C020000}"/>
    <cellStyle name="Totaal 7" xfId="596" xr:uid="{00000000-0005-0000-0000-00005D020000}"/>
    <cellStyle name="Totaal 8" xfId="597" xr:uid="{00000000-0005-0000-0000-00005E020000}"/>
    <cellStyle name="Totaal 9" xfId="598" xr:uid="{00000000-0005-0000-0000-00005F020000}"/>
    <cellStyle name="Uitvoer 10" xfId="599" xr:uid="{00000000-0005-0000-0000-000060020000}"/>
    <cellStyle name="Uitvoer 11" xfId="600" xr:uid="{00000000-0005-0000-0000-000061020000}"/>
    <cellStyle name="Uitvoer 12" xfId="601" xr:uid="{00000000-0005-0000-0000-000062020000}"/>
    <cellStyle name="Uitvoer 13" xfId="602" xr:uid="{00000000-0005-0000-0000-000063020000}"/>
    <cellStyle name="Uitvoer 14" xfId="603" xr:uid="{00000000-0005-0000-0000-000064020000}"/>
    <cellStyle name="Uitvoer 15" xfId="604" xr:uid="{00000000-0005-0000-0000-000065020000}"/>
    <cellStyle name="Uitvoer 16" xfId="605" xr:uid="{00000000-0005-0000-0000-000066020000}"/>
    <cellStyle name="Uitvoer 2" xfId="606" xr:uid="{00000000-0005-0000-0000-000067020000}"/>
    <cellStyle name="Uitvoer 3" xfId="607" xr:uid="{00000000-0005-0000-0000-000068020000}"/>
    <cellStyle name="Uitvoer 4" xfId="608" xr:uid="{00000000-0005-0000-0000-000069020000}"/>
    <cellStyle name="Uitvoer 5" xfId="609" xr:uid="{00000000-0005-0000-0000-00006A020000}"/>
    <cellStyle name="Uitvoer 6" xfId="610" xr:uid="{00000000-0005-0000-0000-00006B020000}"/>
    <cellStyle name="Uitvoer 7" xfId="611" xr:uid="{00000000-0005-0000-0000-00006C020000}"/>
    <cellStyle name="Uitvoer 8" xfId="612" xr:uid="{00000000-0005-0000-0000-00006D020000}"/>
    <cellStyle name="Uitvoer 9" xfId="613" xr:uid="{00000000-0005-0000-0000-00006E020000}"/>
    <cellStyle name="Valuta 2" xfId="614" xr:uid="{00000000-0005-0000-0000-00006F020000}"/>
    <cellStyle name="Valuta 2 2" xfId="615" xr:uid="{00000000-0005-0000-0000-000070020000}"/>
    <cellStyle name="Valuta 2 2 2" xfId="652" xr:uid="{00000000-0005-0000-0000-000071020000}"/>
    <cellStyle name="Valuta 3" xfId="651" xr:uid="{00000000-0005-0000-0000-000072020000}"/>
    <cellStyle name="Valuta 4" xfId="670" xr:uid="{B1024251-505E-467F-BCC4-196BBF54B8CB}"/>
    <cellStyle name="Valuta 4 2" xfId="677" xr:uid="{14AEC232-1E24-4F71-ABFF-835E4336D9AE}"/>
    <cellStyle name="Valuta 6" xfId="671" xr:uid="{BE747579-9230-4960-A778-5FBEEB31F78B}"/>
    <cellStyle name="Verklarende tekst 10" xfId="616" xr:uid="{00000000-0005-0000-0000-000073020000}"/>
    <cellStyle name="Verklarende tekst 11" xfId="617" xr:uid="{00000000-0005-0000-0000-000074020000}"/>
    <cellStyle name="Verklarende tekst 12" xfId="618" xr:uid="{00000000-0005-0000-0000-000075020000}"/>
    <cellStyle name="Verklarende tekst 13" xfId="619" xr:uid="{00000000-0005-0000-0000-000076020000}"/>
    <cellStyle name="Verklarende tekst 14" xfId="620" xr:uid="{00000000-0005-0000-0000-000077020000}"/>
    <cellStyle name="Verklarende tekst 15" xfId="621" xr:uid="{00000000-0005-0000-0000-000078020000}"/>
    <cellStyle name="Verklarende tekst 16" xfId="622" xr:uid="{00000000-0005-0000-0000-000079020000}"/>
    <cellStyle name="Verklarende tekst 2" xfId="623" xr:uid="{00000000-0005-0000-0000-00007A020000}"/>
    <cellStyle name="Verklarende tekst 3" xfId="624" xr:uid="{00000000-0005-0000-0000-00007B020000}"/>
    <cellStyle name="Verklarende tekst 4" xfId="625" xr:uid="{00000000-0005-0000-0000-00007C020000}"/>
    <cellStyle name="Verklarende tekst 5" xfId="626" xr:uid="{00000000-0005-0000-0000-00007D020000}"/>
    <cellStyle name="Verklarende tekst 6" xfId="627" xr:uid="{00000000-0005-0000-0000-00007E020000}"/>
    <cellStyle name="Verklarende tekst 7" xfId="628" xr:uid="{00000000-0005-0000-0000-00007F020000}"/>
    <cellStyle name="Verklarende tekst 8" xfId="629" xr:uid="{00000000-0005-0000-0000-000080020000}"/>
    <cellStyle name="Verklarende tekst 9" xfId="630" xr:uid="{00000000-0005-0000-0000-000081020000}"/>
    <cellStyle name="Waarschuwingstekst 10" xfId="631" xr:uid="{00000000-0005-0000-0000-000082020000}"/>
    <cellStyle name="Waarschuwingstekst 11" xfId="632" xr:uid="{00000000-0005-0000-0000-000083020000}"/>
    <cellStyle name="Waarschuwingstekst 12" xfId="633" xr:uid="{00000000-0005-0000-0000-000084020000}"/>
    <cellStyle name="Waarschuwingstekst 13" xfId="634" xr:uid="{00000000-0005-0000-0000-000085020000}"/>
    <cellStyle name="Waarschuwingstekst 14" xfId="635" xr:uid="{00000000-0005-0000-0000-000086020000}"/>
    <cellStyle name="Waarschuwingstekst 15" xfId="636" xr:uid="{00000000-0005-0000-0000-000087020000}"/>
    <cellStyle name="Waarschuwingstekst 16" xfId="637" xr:uid="{00000000-0005-0000-0000-000088020000}"/>
    <cellStyle name="Waarschuwingstekst 2" xfId="638" xr:uid="{00000000-0005-0000-0000-000089020000}"/>
    <cellStyle name="Waarschuwingstekst 3" xfId="639" xr:uid="{00000000-0005-0000-0000-00008A020000}"/>
    <cellStyle name="Waarschuwingstekst 4" xfId="640" xr:uid="{00000000-0005-0000-0000-00008B020000}"/>
    <cellStyle name="Waarschuwingstekst 5" xfId="641" xr:uid="{00000000-0005-0000-0000-00008C020000}"/>
    <cellStyle name="Waarschuwingstekst 6" xfId="642" xr:uid="{00000000-0005-0000-0000-00008D020000}"/>
    <cellStyle name="Waarschuwingstekst 7" xfId="643" xr:uid="{00000000-0005-0000-0000-00008E020000}"/>
    <cellStyle name="Waarschuwingstekst 8" xfId="644" xr:uid="{00000000-0005-0000-0000-00008F020000}"/>
    <cellStyle name="Waarschuwingstekst 9" xfId="645" xr:uid="{00000000-0005-0000-0000-000090020000}"/>
  </cellStyles>
  <dxfs count="1">
    <dxf>
      <font>
        <color rgb="FF9C0006"/>
      </font>
      <fill>
        <patternFill>
          <bgColor rgb="FFFFC7CE"/>
        </patternFill>
      </fill>
    </dxf>
  </dxfs>
  <tableStyles count="0" defaultTableStyle="TableStyleMedium9" defaultPivotStyle="PivotStyleLight16"/>
  <colors>
    <mruColors>
      <color rgb="FF3366FF"/>
      <color rgb="FF99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552450</xdr:colOff>
      <xdr:row>0</xdr:row>
      <xdr:rowOff>1076325</xdr:rowOff>
    </xdr:from>
    <xdr:to>
      <xdr:col>2</xdr:col>
      <xdr:colOff>4333875</xdr:colOff>
      <xdr:row>0</xdr:row>
      <xdr:rowOff>2705100</xdr:rowOff>
    </xdr:to>
    <xdr:pic>
      <xdr:nvPicPr>
        <xdr:cNvPr id="2" name="Afbeelding 1" descr="Hilvarenbeek">
          <a:extLst>
            <a:ext uri="{FF2B5EF4-FFF2-40B4-BE49-F238E27FC236}">
              <a16:creationId xmlns:a16="http://schemas.microsoft.com/office/drawing/2014/main" id="{619A21EE-5F86-4C54-FDCE-A0C008D3C53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8464" b="28464"/>
        <a:stretch/>
      </xdr:blipFill>
      <xdr:spPr bwMode="auto">
        <a:xfrm>
          <a:off x="1971675" y="1076325"/>
          <a:ext cx="3781425" cy="1628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35F9C-1E7F-4942-A0AE-5E3C46BE5CA5}">
  <sheetPr>
    <pageSetUpPr fitToPage="1"/>
  </sheetPr>
  <dimension ref="B1:H35"/>
  <sheetViews>
    <sheetView showGridLines="0" tabSelected="1" zoomScaleNormal="100" zoomScaleSheetLayoutView="100" workbookViewId="0">
      <selection activeCell="C6" sqref="C6"/>
    </sheetView>
  </sheetViews>
  <sheetFormatPr defaultRowHeight="13.5" x14ac:dyDescent="0.2"/>
  <cols>
    <col min="1" max="1" width="8.28515625" style="3" customWidth="1"/>
    <col min="2" max="2" width="13" style="3" customWidth="1"/>
    <col min="3" max="3" width="86.28515625" style="3" customWidth="1"/>
    <col min="4" max="4" width="13" style="3" customWidth="1"/>
    <col min="5" max="5" width="8.28515625" style="3" customWidth="1"/>
    <col min="6" max="258" width="8.85546875" style="3"/>
    <col min="259" max="259" width="50.28515625" style="3" customWidth="1"/>
    <col min="260" max="514" width="8.85546875" style="3"/>
    <col min="515" max="515" width="50.28515625" style="3" customWidth="1"/>
    <col min="516" max="770" width="8.85546875" style="3"/>
    <col min="771" max="771" width="50.28515625" style="3" customWidth="1"/>
    <col min="772" max="1026" width="8.85546875" style="3"/>
    <col min="1027" max="1027" width="50.28515625" style="3" customWidth="1"/>
    <col min="1028" max="1282" width="8.85546875" style="3"/>
    <col min="1283" max="1283" width="50.28515625" style="3" customWidth="1"/>
    <col min="1284" max="1538" width="8.85546875" style="3"/>
    <col min="1539" max="1539" width="50.28515625" style="3" customWidth="1"/>
    <col min="1540" max="1794" width="8.85546875" style="3"/>
    <col min="1795" max="1795" width="50.28515625" style="3" customWidth="1"/>
    <col min="1796" max="2050" width="8.85546875" style="3"/>
    <col min="2051" max="2051" width="50.28515625" style="3" customWidth="1"/>
    <col min="2052" max="2306" width="8.85546875" style="3"/>
    <col min="2307" max="2307" width="50.28515625" style="3" customWidth="1"/>
    <col min="2308" max="2562" width="8.85546875" style="3"/>
    <col min="2563" max="2563" width="50.28515625" style="3" customWidth="1"/>
    <col min="2564" max="2818" width="8.85546875" style="3"/>
    <col min="2819" max="2819" width="50.28515625" style="3" customWidth="1"/>
    <col min="2820" max="3074" width="8.85546875" style="3"/>
    <col min="3075" max="3075" width="50.28515625" style="3" customWidth="1"/>
    <col min="3076" max="3330" width="8.85546875" style="3"/>
    <col min="3331" max="3331" width="50.28515625" style="3" customWidth="1"/>
    <col min="3332" max="3586" width="8.85546875" style="3"/>
    <col min="3587" max="3587" width="50.28515625" style="3" customWidth="1"/>
    <col min="3588" max="3842" width="8.85546875" style="3"/>
    <col min="3843" max="3843" width="50.28515625" style="3" customWidth="1"/>
    <col min="3844" max="4098" width="8.85546875" style="3"/>
    <col min="4099" max="4099" width="50.28515625" style="3" customWidth="1"/>
    <col min="4100" max="4354" width="8.85546875" style="3"/>
    <col min="4355" max="4355" width="50.28515625" style="3" customWidth="1"/>
    <col min="4356" max="4610" width="8.85546875" style="3"/>
    <col min="4611" max="4611" width="50.28515625" style="3" customWidth="1"/>
    <col min="4612" max="4866" width="8.85546875" style="3"/>
    <col min="4867" max="4867" width="50.28515625" style="3" customWidth="1"/>
    <col min="4868" max="5122" width="8.85546875" style="3"/>
    <col min="5123" max="5123" width="50.28515625" style="3" customWidth="1"/>
    <col min="5124" max="5378" width="8.85546875" style="3"/>
    <col min="5379" max="5379" width="50.28515625" style="3" customWidth="1"/>
    <col min="5380" max="5634" width="8.85546875" style="3"/>
    <col min="5635" max="5635" width="50.28515625" style="3" customWidth="1"/>
    <col min="5636" max="5890" width="8.85546875" style="3"/>
    <col min="5891" max="5891" width="50.28515625" style="3" customWidth="1"/>
    <col min="5892" max="6146" width="8.85546875" style="3"/>
    <col min="6147" max="6147" width="50.28515625" style="3" customWidth="1"/>
    <col min="6148" max="6402" width="8.85546875" style="3"/>
    <col min="6403" max="6403" width="50.28515625" style="3" customWidth="1"/>
    <col min="6404" max="6658" width="8.85546875" style="3"/>
    <col min="6659" max="6659" width="50.28515625" style="3" customWidth="1"/>
    <col min="6660" max="6914" width="8.85546875" style="3"/>
    <col min="6915" max="6915" width="50.28515625" style="3" customWidth="1"/>
    <col min="6916" max="7170" width="8.85546875" style="3"/>
    <col min="7171" max="7171" width="50.28515625" style="3" customWidth="1"/>
    <col min="7172" max="7426" width="8.85546875" style="3"/>
    <col min="7427" max="7427" width="50.28515625" style="3" customWidth="1"/>
    <col min="7428" max="7682" width="8.85546875" style="3"/>
    <col min="7683" max="7683" width="50.28515625" style="3" customWidth="1"/>
    <col min="7684" max="7938" width="8.85546875" style="3"/>
    <col min="7939" max="7939" width="50.28515625" style="3" customWidth="1"/>
    <col min="7940" max="8194" width="8.85546875" style="3"/>
    <col min="8195" max="8195" width="50.28515625" style="3" customWidth="1"/>
    <col min="8196" max="8450" width="8.85546875" style="3"/>
    <col min="8451" max="8451" width="50.28515625" style="3" customWidth="1"/>
    <col min="8452" max="8706" width="8.85546875" style="3"/>
    <col min="8707" max="8707" width="50.28515625" style="3" customWidth="1"/>
    <col min="8708" max="8962" width="8.85546875" style="3"/>
    <col min="8963" max="8963" width="50.28515625" style="3" customWidth="1"/>
    <col min="8964" max="9218" width="8.85546875" style="3"/>
    <col min="9219" max="9219" width="50.28515625" style="3" customWidth="1"/>
    <col min="9220" max="9474" width="8.85546875" style="3"/>
    <col min="9475" max="9475" width="50.28515625" style="3" customWidth="1"/>
    <col min="9476" max="9730" width="8.85546875" style="3"/>
    <col min="9731" max="9731" width="50.28515625" style="3" customWidth="1"/>
    <col min="9732" max="9986" width="8.85546875" style="3"/>
    <col min="9987" max="9987" width="50.28515625" style="3" customWidth="1"/>
    <col min="9988" max="10242" width="8.85546875" style="3"/>
    <col min="10243" max="10243" width="50.28515625" style="3" customWidth="1"/>
    <col min="10244" max="10498" width="8.85546875" style="3"/>
    <col min="10499" max="10499" width="50.28515625" style="3" customWidth="1"/>
    <col min="10500" max="10754" width="8.85546875" style="3"/>
    <col min="10755" max="10755" width="50.28515625" style="3" customWidth="1"/>
    <col min="10756" max="11010" width="8.85546875" style="3"/>
    <col min="11011" max="11011" width="50.28515625" style="3" customWidth="1"/>
    <col min="11012" max="11266" width="8.85546875" style="3"/>
    <col min="11267" max="11267" width="50.28515625" style="3" customWidth="1"/>
    <col min="11268" max="11522" width="8.85546875" style="3"/>
    <col min="11523" max="11523" width="50.28515625" style="3" customWidth="1"/>
    <col min="11524" max="11778" width="8.85546875" style="3"/>
    <col min="11779" max="11779" width="50.28515625" style="3" customWidth="1"/>
    <col min="11780" max="12034" width="8.85546875" style="3"/>
    <col min="12035" max="12035" width="50.28515625" style="3" customWidth="1"/>
    <col min="12036" max="12290" width="8.85546875" style="3"/>
    <col min="12291" max="12291" width="50.28515625" style="3" customWidth="1"/>
    <col min="12292" max="12546" width="8.85546875" style="3"/>
    <col min="12547" max="12547" width="50.28515625" style="3" customWidth="1"/>
    <col min="12548" max="12802" width="8.85546875" style="3"/>
    <col min="12803" max="12803" width="50.28515625" style="3" customWidth="1"/>
    <col min="12804" max="13058" width="8.85546875" style="3"/>
    <col min="13059" max="13059" width="50.28515625" style="3" customWidth="1"/>
    <col min="13060" max="13314" width="8.85546875" style="3"/>
    <col min="13315" max="13315" width="50.28515625" style="3" customWidth="1"/>
    <col min="13316" max="13570" width="8.85546875" style="3"/>
    <col min="13571" max="13571" width="50.28515625" style="3" customWidth="1"/>
    <col min="13572" max="13826" width="8.85546875" style="3"/>
    <col min="13827" max="13827" width="50.28515625" style="3" customWidth="1"/>
    <col min="13828" max="14082" width="8.85546875" style="3"/>
    <col min="14083" max="14083" width="50.28515625" style="3" customWidth="1"/>
    <col min="14084" max="14338" width="8.85546875" style="3"/>
    <col min="14339" max="14339" width="50.28515625" style="3" customWidth="1"/>
    <col min="14340" max="14594" width="8.85546875" style="3"/>
    <col min="14595" max="14595" width="50.28515625" style="3" customWidth="1"/>
    <col min="14596" max="14850" width="8.85546875" style="3"/>
    <col min="14851" max="14851" width="50.28515625" style="3" customWidth="1"/>
    <col min="14852" max="15106" width="8.85546875" style="3"/>
    <col min="15107" max="15107" width="50.28515625" style="3" customWidth="1"/>
    <col min="15108" max="15362" width="8.85546875" style="3"/>
    <col min="15363" max="15363" width="50.28515625" style="3" customWidth="1"/>
    <col min="15364" max="15618" width="8.85546875" style="3"/>
    <col min="15619" max="15619" width="50.28515625" style="3" customWidth="1"/>
    <col min="15620" max="15874" width="8.85546875" style="3"/>
    <col min="15875" max="15875" width="50.28515625" style="3" customWidth="1"/>
    <col min="15876" max="16130" width="8.85546875" style="3"/>
    <col min="16131" max="16131" width="50.28515625" style="3" customWidth="1"/>
    <col min="16132" max="16384" width="8.85546875" style="3"/>
  </cols>
  <sheetData>
    <row r="1" spans="2:8" ht="231.6" customHeight="1" x14ac:dyDescent="0.2">
      <c r="B1" s="51"/>
      <c r="C1" s="51"/>
      <c r="D1" s="1"/>
      <c r="E1" s="2"/>
      <c r="H1"/>
    </row>
    <row r="2" spans="2:8" s="6" customFormat="1" ht="69.75" customHeight="1" x14ac:dyDescent="0.2">
      <c r="B2" s="52" t="s">
        <v>65</v>
      </c>
      <c r="C2" s="52"/>
      <c r="D2" s="4"/>
      <c r="E2" s="5"/>
    </row>
    <row r="3" spans="2:8" ht="18" x14ac:dyDescent="0.2">
      <c r="B3" s="52"/>
      <c r="C3" s="52"/>
      <c r="D3" s="4"/>
      <c r="E3" s="2"/>
    </row>
    <row r="4" spans="2:8" ht="18" x14ac:dyDescent="0.2">
      <c r="B4" s="53" t="s">
        <v>349</v>
      </c>
      <c r="C4" s="53"/>
      <c r="D4" s="7"/>
      <c r="E4" s="2"/>
    </row>
    <row r="5" spans="2:8" ht="17.25" x14ac:dyDescent="0.2">
      <c r="B5" s="8"/>
      <c r="C5" s="8"/>
      <c r="D5" s="8"/>
      <c r="E5" s="2"/>
    </row>
    <row r="6" spans="2:8" ht="17.25" x14ac:dyDescent="0.2">
      <c r="B6" s="9" t="s">
        <v>1</v>
      </c>
      <c r="C6" s="9"/>
      <c r="D6" s="8"/>
      <c r="E6" s="2"/>
    </row>
    <row r="7" spans="2:8" ht="17.25" x14ac:dyDescent="0.2">
      <c r="B7" s="23" t="s">
        <v>262</v>
      </c>
      <c r="C7" s="22" t="s">
        <v>41</v>
      </c>
      <c r="D7" s="8"/>
      <c r="E7" s="2"/>
    </row>
    <row r="8" spans="2:8" ht="17.25" x14ac:dyDescent="0.2">
      <c r="B8" s="23" t="s">
        <v>263</v>
      </c>
      <c r="C8" s="22" t="s">
        <v>5</v>
      </c>
      <c r="D8" s="8"/>
      <c r="E8" s="2"/>
    </row>
    <row r="9" spans="2:8" ht="17.25" x14ac:dyDescent="0.2">
      <c r="B9" s="23" t="s">
        <v>264</v>
      </c>
      <c r="C9" s="22" t="s">
        <v>38</v>
      </c>
      <c r="D9" s="8"/>
      <c r="E9" s="2"/>
    </row>
    <row r="10" spans="2:8" ht="17.25" x14ac:dyDescent="0.2">
      <c r="B10" s="23" t="s">
        <v>265</v>
      </c>
      <c r="C10" s="22" t="s">
        <v>37</v>
      </c>
      <c r="D10" s="8"/>
      <c r="E10" s="2"/>
    </row>
    <row r="11" spans="2:8" ht="17.25" x14ac:dyDescent="0.2">
      <c r="B11" s="23"/>
      <c r="C11" s="22"/>
      <c r="D11" s="8"/>
      <c r="E11" s="2"/>
    </row>
    <row r="12" spans="2:8" ht="17.25" x14ac:dyDescent="0.2">
      <c r="B12" s="23"/>
      <c r="C12" s="22"/>
      <c r="D12" s="8"/>
      <c r="E12" s="2"/>
    </row>
    <row r="13" spans="2:8" ht="17.25" x14ac:dyDescent="0.2">
      <c r="B13" s="23"/>
      <c r="C13" s="22"/>
      <c r="D13" s="8"/>
      <c r="E13" s="2"/>
    </row>
    <row r="14" spans="2:8" ht="17.25" x14ac:dyDescent="0.2">
      <c r="B14" s="23"/>
      <c r="C14" s="22"/>
      <c r="D14" s="8"/>
      <c r="E14" s="2"/>
    </row>
    <row r="15" spans="2:8" ht="17.25" x14ac:dyDescent="0.2">
      <c r="B15" s="23"/>
      <c r="C15" s="22"/>
      <c r="D15" s="8"/>
      <c r="E15" s="2"/>
    </row>
    <row r="16" spans="2:8" ht="17.25" x14ac:dyDescent="0.2">
      <c r="B16" s="23"/>
      <c r="C16" s="22"/>
      <c r="D16" s="8"/>
      <c r="E16" s="2"/>
    </row>
    <row r="17" spans="2:5" ht="17.25" x14ac:dyDescent="0.2">
      <c r="B17" s="23"/>
      <c r="C17" s="22"/>
      <c r="D17" s="8"/>
      <c r="E17" s="2"/>
    </row>
    <row r="18" spans="2:5" ht="17.25" x14ac:dyDescent="0.2">
      <c r="B18" s="23"/>
      <c r="C18" s="22"/>
      <c r="D18" s="8"/>
      <c r="E18" s="2"/>
    </row>
    <row r="19" spans="2:5" ht="17.25" x14ac:dyDescent="0.2">
      <c r="B19" s="23"/>
      <c r="C19" s="22"/>
      <c r="D19" s="8"/>
      <c r="E19" s="2"/>
    </row>
    <row r="20" spans="2:5" ht="17.25" x14ac:dyDescent="0.2">
      <c r="B20" s="23"/>
      <c r="C20" s="22"/>
      <c r="D20" s="8"/>
      <c r="E20" s="2"/>
    </row>
    <row r="21" spans="2:5" ht="17.25" x14ac:dyDescent="0.2">
      <c r="B21" s="23"/>
      <c r="C21" s="22"/>
      <c r="D21" s="8"/>
      <c r="E21" s="2"/>
    </row>
    <row r="22" spans="2:5" ht="17.25" x14ac:dyDescent="0.2">
      <c r="B22" s="23"/>
      <c r="C22" s="22"/>
      <c r="D22" s="8"/>
      <c r="E22" s="2"/>
    </row>
    <row r="23" spans="2:5" ht="17.25" x14ac:dyDescent="0.2">
      <c r="B23" s="23"/>
      <c r="C23" s="22"/>
      <c r="D23" s="8"/>
      <c r="E23" s="2"/>
    </row>
    <row r="24" spans="2:5" ht="17.25" x14ac:dyDescent="0.2">
      <c r="B24" s="23"/>
      <c r="C24" s="22"/>
      <c r="D24" s="8"/>
      <c r="E24" s="2"/>
    </row>
    <row r="25" spans="2:5" ht="17.25" x14ac:dyDescent="0.2">
      <c r="B25" s="23"/>
      <c r="C25" s="22"/>
      <c r="D25" s="8"/>
      <c r="E25" s="2"/>
    </row>
    <row r="26" spans="2:5" ht="17.25" x14ac:dyDescent="0.2">
      <c r="B26" s="23"/>
      <c r="C26" s="22"/>
      <c r="D26" s="8"/>
      <c r="E26" s="2"/>
    </row>
    <row r="27" spans="2:5" ht="17.25" x14ac:dyDescent="0.2">
      <c r="B27" s="23"/>
      <c r="C27" s="22"/>
      <c r="D27" s="8"/>
      <c r="E27" s="2"/>
    </row>
    <row r="28" spans="2:5" ht="17.25" x14ac:dyDescent="0.2">
      <c r="B28" s="23"/>
      <c r="C28" s="22"/>
      <c r="D28" s="8"/>
      <c r="E28" s="2"/>
    </row>
    <row r="29" spans="2:5" ht="17.25" x14ac:dyDescent="0.2">
      <c r="B29" s="10"/>
      <c r="C29" s="21"/>
      <c r="D29" s="8"/>
      <c r="E29" s="2"/>
    </row>
    <row r="30" spans="2:5" x14ac:dyDescent="0.2">
      <c r="B30" s="10"/>
      <c r="C30" s="21"/>
      <c r="D30" s="11"/>
      <c r="E30" s="12"/>
    </row>
    <row r="31" spans="2:5" x14ac:dyDescent="0.2">
      <c r="B31" s="10"/>
      <c r="C31" s="21"/>
      <c r="D31" s="11"/>
      <c r="E31" s="12"/>
    </row>
    <row r="32" spans="2:5" s="15" customFormat="1" ht="87" customHeight="1" x14ac:dyDescent="0.2">
      <c r="B32" s="54"/>
      <c r="C32" s="54"/>
      <c r="D32" s="13"/>
      <c r="E32" s="14"/>
    </row>
    <row r="33" spans="2:5" x14ac:dyDescent="0.2">
      <c r="E33" s="2"/>
    </row>
    <row r="34" spans="2:5" ht="17.25" x14ac:dyDescent="0.2">
      <c r="B34" s="16"/>
      <c r="C34" s="16"/>
      <c r="D34" s="16"/>
      <c r="E34" s="2"/>
    </row>
    <row r="35" spans="2:5" ht="17.25" x14ac:dyDescent="0.2">
      <c r="B35" s="17"/>
      <c r="C35" s="17"/>
      <c r="D35" s="17"/>
      <c r="E35" s="2"/>
    </row>
  </sheetData>
  <sheetProtection algorithmName="SHA-512" hashValue="1iAaE4BmFiVoZik5vS65gVfP5U8avfaVgrn3nVQ0KUIXDHIJ9qZgLxi4sTfAWjffq8D58P4xbmsB2uwW3itFag==" saltValue="4TlyXuQYKO4inlv4IU6BFA==" spinCount="100000" sheet="1" objects="1" scenarios="1"/>
  <sortState xmlns:xlrd2="http://schemas.microsoft.com/office/spreadsheetml/2017/richdata2" ref="C11:C21">
    <sortCondition ref="C11:C21"/>
  </sortState>
  <mergeCells count="4">
    <mergeCell ref="B1:C1"/>
    <mergeCell ref="B2:C3"/>
    <mergeCell ref="B4:C4"/>
    <mergeCell ref="B32:C32"/>
  </mergeCells>
  <phoneticPr fontId="64" type="noConversion"/>
  <printOptions horizontalCentered="1" verticalCentered="1"/>
  <pageMargins left="0.70866141732283472" right="0.70866141732283472" top="0.43307086614173229" bottom="0.74803149606299213" header="0.31496062992125984" footer="0.31496062992125984"/>
  <pageSetup paperSize="9" scale="69" orientation="portrait" r:id="rId1"/>
  <colBreaks count="1" manualBreakCount="1">
    <brk id="4" max="5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17B5C-70C1-4EFF-9484-30B702C8E940}">
  <sheetPr>
    <pageSetUpPr fitToPage="1"/>
  </sheetPr>
  <dimension ref="A1:C15"/>
  <sheetViews>
    <sheetView showGridLines="0" zoomScaleNormal="100" zoomScaleSheetLayoutView="100" workbookViewId="0">
      <selection activeCell="B18" sqref="B18"/>
    </sheetView>
  </sheetViews>
  <sheetFormatPr defaultColWidth="9.140625" defaultRowHeight="12.75" x14ac:dyDescent="0.2"/>
  <cols>
    <col min="1" max="1" width="9.140625" style="60"/>
    <col min="2" max="2" width="54.140625" style="60" customWidth="1"/>
    <col min="3" max="3" width="72.7109375" style="60" customWidth="1"/>
    <col min="4" max="16384" width="9.140625" style="60"/>
  </cols>
  <sheetData>
    <row r="1" spans="1:3" ht="28.9" customHeight="1" x14ac:dyDescent="0.2">
      <c r="A1" s="58" t="s">
        <v>54</v>
      </c>
      <c r="B1" s="59"/>
      <c r="C1" s="41" t="s">
        <v>36</v>
      </c>
    </row>
    <row r="2" spans="1:3" ht="48.75" customHeight="1" x14ac:dyDescent="0.2">
      <c r="A2" s="61" t="s">
        <v>350</v>
      </c>
      <c r="B2" s="62"/>
      <c r="C2" s="63" t="s">
        <v>77</v>
      </c>
    </row>
    <row r="3" spans="1:3" ht="22.9" customHeight="1" thickBot="1" x14ac:dyDescent="0.25">
      <c r="A3" s="64" t="s">
        <v>0</v>
      </c>
      <c r="B3" s="65" t="s">
        <v>18</v>
      </c>
      <c r="C3" s="66" t="s">
        <v>33</v>
      </c>
    </row>
    <row r="4" spans="1:3" ht="28.5" x14ac:dyDescent="0.2">
      <c r="A4" s="67" t="s">
        <v>32</v>
      </c>
      <c r="B4" s="68" t="s">
        <v>325</v>
      </c>
      <c r="C4" s="49">
        <f>'T20 Beheer en exploitatie'!F14</f>
        <v>0</v>
      </c>
    </row>
    <row r="5" spans="1:3" ht="20.25" customHeight="1" x14ac:dyDescent="0.2">
      <c r="A5" s="69" t="s">
        <v>31</v>
      </c>
      <c r="B5" s="70" t="s">
        <v>45</v>
      </c>
      <c r="C5" s="50">
        <f>'T21 Prijs transport+verwerking'!F104</f>
        <v>7668</v>
      </c>
    </row>
    <row r="6" spans="1:3" ht="19.899999999999999" customHeight="1" thickBot="1" x14ac:dyDescent="0.25">
      <c r="A6" s="71" t="s">
        <v>35</v>
      </c>
      <c r="B6" s="72" t="s">
        <v>46</v>
      </c>
      <c r="C6" s="42">
        <f>' T22 Prijs KCA '!G42</f>
        <v>0</v>
      </c>
    </row>
    <row r="7" spans="1:3" ht="28.15" customHeight="1" x14ac:dyDescent="0.2">
      <c r="A7" s="73" t="s">
        <v>30</v>
      </c>
      <c r="B7" s="74" t="s">
        <v>34</v>
      </c>
      <c r="C7" s="49">
        <f>SUM(C4:C6)</f>
        <v>7668</v>
      </c>
    </row>
    <row r="11" spans="1:3" ht="13.5" x14ac:dyDescent="0.2">
      <c r="B11" s="75" t="s">
        <v>335</v>
      </c>
      <c r="C11" s="75"/>
    </row>
    <row r="12" spans="1:3" ht="14.25" x14ac:dyDescent="0.2">
      <c r="B12" s="76" t="s">
        <v>9</v>
      </c>
      <c r="C12" s="39"/>
    </row>
    <row r="13" spans="1:3" ht="14.25" x14ac:dyDescent="0.2">
      <c r="B13" s="76" t="s">
        <v>8</v>
      </c>
      <c r="C13" s="39"/>
    </row>
    <row r="14" spans="1:3" ht="14.25" x14ac:dyDescent="0.2">
      <c r="B14" s="76" t="s">
        <v>7</v>
      </c>
      <c r="C14" s="39"/>
    </row>
    <row r="15" spans="1:3" ht="14.25" x14ac:dyDescent="0.2">
      <c r="B15" s="76" t="s">
        <v>6</v>
      </c>
      <c r="C15" s="39"/>
    </row>
  </sheetData>
  <sheetProtection algorithmName="SHA-512" hashValue="vck+1EaZDP9KTxJ5RBhjMLRCpvxDVC8FwLw7ogvvpYz/VzjlHfv0zvo3fxsAEjOATJIR4mWqj17Pu0U+ria7Bg==" saltValue="RzaWq8JE9xs7Pc4ublFICg==" spinCount="100000" sheet="1" objects="1" scenarios="1"/>
  <mergeCells count="2">
    <mergeCell ref="A1:B1"/>
    <mergeCell ref="A2:B2"/>
  </mergeCells>
  <pageMargins left="0.7" right="0.7" top="0.75" bottom="0.75" header="0.3" footer="0.3"/>
  <pageSetup paperSize="121" scale="53" fitToHeight="0" orientation="landscape" horizontalDpi="4294967293" r:id="rId1"/>
  <headerFooter>
    <oddHeader>&amp;L&amp;"Century Gothic,Vet"&amp;14&amp;F&amp;R&amp;"Century Gothic,Vet"&amp;14&amp;A</oddHeader>
    <oddFooter>&amp;L&amp;"Century Gothic,Standaard"&amp;8&amp;F
Afdrukdatum: &amp;D
&amp;P van &amp;N&amp;R&amp;"Century Gothic,Vet"&amp;12United Quality&amp;"Century Gothic,Standaard"&amp;10
&amp;"Century Gothic,Cursief"&amp;8"Advies en Aanbesteding in Afval en Automotive"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4D924-D38D-4A8B-A615-11E8883EF20E}">
  <sheetPr>
    <pageSetUpPr fitToPage="1"/>
  </sheetPr>
  <dimension ref="A1:H36"/>
  <sheetViews>
    <sheetView showGridLines="0" zoomScaleNormal="100" zoomScaleSheetLayoutView="80" workbookViewId="0">
      <selection activeCell="J3" sqref="J3"/>
    </sheetView>
  </sheetViews>
  <sheetFormatPr defaultColWidth="8.85546875" defaultRowHeight="12.75" x14ac:dyDescent="0.2"/>
  <cols>
    <col min="1" max="1" width="8.85546875" style="60"/>
    <col min="2" max="2" width="56.28515625" style="60" customWidth="1"/>
    <col min="3" max="3" width="27.5703125" style="60" customWidth="1"/>
    <col min="4" max="4" width="8.85546875" style="60" bestFit="1" customWidth="1"/>
    <col min="5" max="5" width="21.28515625" style="60" bestFit="1" customWidth="1"/>
    <col min="6" max="6" width="22.5703125" style="60" bestFit="1" customWidth="1"/>
    <col min="7" max="7" width="21.28515625" style="60" customWidth="1"/>
    <col min="8" max="8" width="16.42578125" style="60" bestFit="1" customWidth="1"/>
    <col min="9" max="16384" width="8.85546875" style="60"/>
  </cols>
  <sheetData>
    <row r="1" spans="1:7" ht="28.9" customHeight="1" x14ac:dyDescent="0.2">
      <c r="A1" s="58" t="s">
        <v>42</v>
      </c>
      <c r="B1" s="59"/>
      <c r="C1" s="55" t="s">
        <v>36</v>
      </c>
      <c r="D1" s="55"/>
      <c r="E1" s="55"/>
      <c r="F1" s="55"/>
      <c r="G1" s="55"/>
    </row>
    <row r="2" spans="1:7" ht="75.75" customHeight="1" x14ac:dyDescent="0.2">
      <c r="A2" s="61" t="s">
        <v>359</v>
      </c>
      <c r="B2" s="62"/>
      <c r="C2" s="77" t="s">
        <v>78</v>
      </c>
      <c r="D2" s="77"/>
      <c r="E2" s="77"/>
      <c r="F2" s="77"/>
      <c r="G2" s="78"/>
    </row>
    <row r="3" spans="1:7" s="82" customFormat="1" ht="27" customHeight="1" x14ac:dyDescent="0.2">
      <c r="A3" s="79" t="s">
        <v>0</v>
      </c>
      <c r="B3" s="80" t="s">
        <v>18</v>
      </c>
      <c r="C3" s="79" t="s">
        <v>17</v>
      </c>
      <c r="D3" s="79" t="s">
        <v>16</v>
      </c>
      <c r="E3" s="79" t="s">
        <v>15</v>
      </c>
      <c r="F3" s="79" t="s">
        <v>14</v>
      </c>
      <c r="G3" s="81"/>
    </row>
    <row r="4" spans="1:7" ht="84.6" customHeight="1" x14ac:dyDescent="0.2">
      <c r="A4" s="83" t="s">
        <v>39</v>
      </c>
      <c r="B4" s="84" t="s">
        <v>79</v>
      </c>
      <c r="C4" s="24"/>
      <c r="D4" s="85">
        <v>1</v>
      </c>
      <c r="E4" s="83" t="s">
        <v>29</v>
      </c>
      <c r="F4" s="86">
        <f>D4*C4</f>
        <v>0</v>
      </c>
      <c r="G4" s="83"/>
    </row>
    <row r="5" spans="1:7" ht="84.6" customHeight="1" x14ac:dyDescent="0.2">
      <c r="A5" s="87" t="s">
        <v>320</v>
      </c>
      <c r="B5" s="88" t="s">
        <v>314</v>
      </c>
      <c r="C5" s="38"/>
      <c r="D5" s="89">
        <v>40</v>
      </c>
      <c r="E5" s="87" t="s">
        <v>20</v>
      </c>
      <c r="F5" s="90">
        <f t="shared" ref="F5" si="0">D5*C5</f>
        <v>0</v>
      </c>
      <c r="G5" s="87"/>
    </row>
    <row r="6" spans="1:7" ht="27" customHeight="1" x14ac:dyDescent="0.2">
      <c r="A6" s="91" t="s">
        <v>328</v>
      </c>
      <c r="B6" s="92"/>
      <c r="C6" s="92"/>
      <c r="D6" s="92"/>
      <c r="E6" s="92"/>
      <c r="F6" s="92"/>
      <c r="G6" s="93"/>
    </row>
    <row r="7" spans="1:7" ht="48" customHeight="1" x14ac:dyDescent="0.2">
      <c r="A7" s="79" t="s">
        <v>0</v>
      </c>
      <c r="B7" s="80" t="s">
        <v>18</v>
      </c>
      <c r="C7" s="79" t="s">
        <v>17</v>
      </c>
      <c r="D7" s="79" t="s">
        <v>16</v>
      </c>
      <c r="E7" s="79" t="s">
        <v>15</v>
      </c>
      <c r="F7" s="79" t="s">
        <v>14</v>
      </c>
      <c r="G7" s="81" t="s">
        <v>327</v>
      </c>
    </row>
    <row r="8" spans="1:7" ht="84.6" customHeight="1" x14ac:dyDescent="0.2">
      <c r="A8" s="87" t="s">
        <v>321</v>
      </c>
      <c r="B8" s="84" t="s">
        <v>266</v>
      </c>
      <c r="C8" s="25"/>
      <c r="D8" s="85">
        <v>4</v>
      </c>
      <c r="E8" s="83" t="s">
        <v>20</v>
      </c>
      <c r="F8" s="86">
        <f t="shared" ref="F8:F11" si="1">D8*C8</f>
        <v>0</v>
      </c>
      <c r="G8" s="83">
        <v>0.5</v>
      </c>
    </row>
    <row r="9" spans="1:7" ht="28.5" customHeight="1" x14ac:dyDescent="0.2">
      <c r="A9" s="87" t="s">
        <v>322</v>
      </c>
      <c r="B9" s="84" t="s">
        <v>267</v>
      </c>
      <c r="C9" s="25"/>
      <c r="D9" s="85">
        <v>4</v>
      </c>
      <c r="E9" s="83" t="s">
        <v>20</v>
      </c>
      <c r="F9" s="86">
        <f t="shared" si="1"/>
        <v>0</v>
      </c>
      <c r="G9" s="83">
        <v>0.5</v>
      </c>
    </row>
    <row r="10" spans="1:7" ht="40.5" x14ac:dyDescent="0.2">
      <c r="A10" s="87" t="s">
        <v>323</v>
      </c>
      <c r="B10" s="84" t="s">
        <v>269</v>
      </c>
      <c r="C10" s="25"/>
      <c r="D10" s="85">
        <v>1</v>
      </c>
      <c r="E10" s="83" t="s">
        <v>20</v>
      </c>
      <c r="F10" s="86">
        <f t="shared" si="1"/>
        <v>0</v>
      </c>
      <c r="G10" s="83">
        <v>0.5</v>
      </c>
    </row>
    <row r="11" spans="1:7" ht="40.5" x14ac:dyDescent="0.2">
      <c r="A11" s="87" t="s">
        <v>324</v>
      </c>
      <c r="B11" s="84" t="s">
        <v>270</v>
      </c>
      <c r="C11" s="25"/>
      <c r="D11" s="85">
        <v>1</v>
      </c>
      <c r="E11" s="83" t="s">
        <v>20</v>
      </c>
      <c r="F11" s="86">
        <f t="shared" si="1"/>
        <v>0</v>
      </c>
      <c r="G11" s="83">
        <v>0.5</v>
      </c>
    </row>
    <row r="12" spans="1:7" ht="30.75" customHeight="1" thickBot="1" x14ac:dyDescent="0.25">
      <c r="A12" s="94" t="s">
        <v>40</v>
      </c>
      <c r="B12" s="95" t="s">
        <v>326</v>
      </c>
      <c r="C12" s="95"/>
      <c r="D12" s="95"/>
      <c r="E12" s="95"/>
      <c r="F12" s="96">
        <f>SUM(F4:F5)+(F8*G8)+(F9*G9)+(F10*G10)+(F11*G11)</f>
        <v>0</v>
      </c>
      <c r="G12" s="97"/>
    </row>
    <row r="13" spans="1:7" ht="15" thickTop="1" x14ac:dyDescent="0.2">
      <c r="A13" s="98"/>
      <c r="B13" s="99"/>
      <c r="C13" s="19"/>
      <c r="D13" s="100"/>
      <c r="E13" s="98"/>
      <c r="F13" s="101"/>
      <c r="G13" s="102"/>
    </row>
    <row r="14" spans="1:7" ht="28.5" x14ac:dyDescent="0.2">
      <c r="A14" s="98"/>
      <c r="B14" s="99"/>
      <c r="C14" s="18"/>
      <c r="D14" s="100"/>
      <c r="E14" s="103" t="s">
        <v>28</v>
      </c>
      <c r="F14" s="104">
        <f>F12</f>
        <v>0</v>
      </c>
      <c r="G14" s="102"/>
    </row>
    <row r="15" spans="1:7" ht="14.25" x14ac:dyDescent="0.2">
      <c r="A15" s="98"/>
      <c r="B15" s="99"/>
      <c r="C15" s="18"/>
      <c r="D15" s="100"/>
      <c r="E15" s="98"/>
      <c r="F15" s="101"/>
      <c r="G15" s="102"/>
    </row>
    <row r="16" spans="1:7" ht="30.75" customHeight="1" x14ac:dyDescent="0.2">
      <c r="A16" s="105" t="s">
        <v>329</v>
      </c>
      <c r="B16" s="105"/>
      <c r="C16" s="105"/>
      <c r="D16" s="105"/>
      <c r="E16" s="105"/>
      <c r="F16" s="105"/>
      <c r="G16" s="102"/>
    </row>
    <row r="17" spans="1:8" ht="37.5" customHeight="1" x14ac:dyDescent="0.2">
      <c r="A17" s="79" t="s">
        <v>0</v>
      </c>
      <c r="B17" s="80" t="s">
        <v>18</v>
      </c>
      <c r="C17" s="79" t="s">
        <v>17</v>
      </c>
      <c r="D17" s="106" t="s">
        <v>16</v>
      </c>
      <c r="E17" s="106" t="s">
        <v>15</v>
      </c>
      <c r="F17" s="106" t="s">
        <v>14</v>
      </c>
      <c r="G17" s="102"/>
    </row>
    <row r="18" spans="1:8" ht="81" x14ac:dyDescent="0.2">
      <c r="A18" s="83" t="s">
        <v>27</v>
      </c>
      <c r="B18" s="84" t="s">
        <v>52</v>
      </c>
      <c r="C18" s="25"/>
      <c r="D18" s="85">
        <v>4</v>
      </c>
      <c r="E18" s="83" t="s">
        <v>346</v>
      </c>
      <c r="F18" s="86">
        <f t="shared" ref="F18:F23" si="2">D18*C18</f>
        <v>0</v>
      </c>
      <c r="G18" s="102"/>
    </row>
    <row r="19" spans="1:8" ht="81" x14ac:dyDescent="0.2">
      <c r="A19" s="83" t="s">
        <v>26</v>
      </c>
      <c r="B19" s="84" t="s">
        <v>51</v>
      </c>
      <c r="C19" s="25"/>
      <c r="D19" s="85">
        <v>2</v>
      </c>
      <c r="E19" s="83" t="s">
        <v>346</v>
      </c>
      <c r="F19" s="86">
        <f t="shared" si="2"/>
        <v>0</v>
      </c>
      <c r="G19" s="102"/>
    </row>
    <row r="20" spans="1:8" ht="40.5" x14ac:dyDescent="0.2">
      <c r="A20" s="83" t="s">
        <v>25</v>
      </c>
      <c r="B20" s="84" t="s">
        <v>268</v>
      </c>
      <c r="C20" s="25"/>
      <c r="D20" s="85">
        <v>1</v>
      </c>
      <c r="E20" s="83" t="s">
        <v>24</v>
      </c>
      <c r="F20" s="86">
        <f t="shared" si="2"/>
        <v>0</v>
      </c>
      <c r="G20" s="102"/>
    </row>
    <row r="21" spans="1:8" ht="54" x14ac:dyDescent="0.2">
      <c r="A21" s="83" t="s">
        <v>23</v>
      </c>
      <c r="B21" s="84" t="s">
        <v>80</v>
      </c>
      <c r="C21" s="25"/>
      <c r="D21" s="85">
        <v>4</v>
      </c>
      <c r="E21" s="83" t="s">
        <v>347</v>
      </c>
      <c r="F21" s="86">
        <f t="shared" si="2"/>
        <v>0</v>
      </c>
      <c r="G21" s="102"/>
    </row>
    <row r="22" spans="1:8" ht="40.5" x14ac:dyDescent="0.2">
      <c r="A22" s="83" t="s">
        <v>22</v>
      </c>
      <c r="B22" s="84" t="s">
        <v>47</v>
      </c>
      <c r="C22" s="25"/>
      <c r="D22" s="85">
        <v>1</v>
      </c>
      <c r="E22" s="83" t="s">
        <v>20</v>
      </c>
      <c r="F22" s="86">
        <f t="shared" si="2"/>
        <v>0</v>
      </c>
      <c r="G22" s="102"/>
    </row>
    <row r="23" spans="1:8" ht="27" x14ac:dyDescent="0.2">
      <c r="A23" s="83" t="s">
        <v>21</v>
      </c>
      <c r="B23" s="84" t="s">
        <v>48</v>
      </c>
      <c r="C23" s="25"/>
      <c r="D23" s="85">
        <v>1</v>
      </c>
      <c r="E23" s="83" t="s">
        <v>20</v>
      </c>
      <c r="F23" s="86">
        <f t="shared" si="2"/>
        <v>0</v>
      </c>
      <c r="G23" s="101"/>
    </row>
    <row r="24" spans="1:8" ht="25.9" customHeight="1" x14ac:dyDescent="0.2">
      <c r="G24" s="107"/>
    </row>
    <row r="25" spans="1:8" ht="38.25" customHeight="1" x14ac:dyDescent="0.2">
      <c r="A25" s="108" t="s">
        <v>19</v>
      </c>
      <c r="B25" s="109" t="s">
        <v>13</v>
      </c>
      <c r="C25" s="109"/>
      <c r="D25" s="109"/>
      <c r="E25" s="109"/>
      <c r="F25" s="109"/>
      <c r="G25" s="110"/>
      <c r="H25" s="111"/>
    </row>
    <row r="26" spans="1:8" ht="14.25" x14ac:dyDescent="0.2">
      <c r="A26" s="112" t="s">
        <v>12</v>
      </c>
      <c r="B26" s="113" t="s">
        <v>43</v>
      </c>
      <c r="C26" s="114"/>
      <c r="D26" s="114"/>
      <c r="E26" s="114"/>
      <c r="F26" s="115"/>
      <c r="G26" s="116"/>
    </row>
    <row r="27" spans="1:8" ht="63" customHeight="1" x14ac:dyDescent="0.2">
      <c r="A27" s="117">
        <v>1</v>
      </c>
      <c r="B27" s="118" t="s">
        <v>81</v>
      </c>
      <c r="C27" s="119"/>
      <c r="D27" s="119"/>
      <c r="E27" s="119"/>
      <c r="F27" s="120"/>
      <c r="G27" s="116"/>
    </row>
    <row r="28" spans="1:8" ht="30" customHeight="1" x14ac:dyDescent="0.2">
      <c r="A28" s="117">
        <v>2</v>
      </c>
      <c r="B28" s="121" t="s">
        <v>50</v>
      </c>
      <c r="C28" s="122"/>
      <c r="D28" s="122"/>
      <c r="E28" s="122"/>
      <c r="F28" s="123"/>
      <c r="G28" s="116"/>
    </row>
    <row r="29" spans="1:8" ht="32.25" customHeight="1" x14ac:dyDescent="0.2">
      <c r="A29" s="117">
        <v>3</v>
      </c>
      <c r="B29" s="121" t="s">
        <v>11</v>
      </c>
      <c r="C29" s="122"/>
      <c r="D29" s="122"/>
      <c r="E29" s="122"/>
      <c r="F29" s="123"/>
      <c r="G29" s="116"/>
    </row>
    <row r="30" spans="1:8" ht="14.25" x14ac:dyDescent="0.2">
      <c r="A30" s="124">
        <v>4</v>
      </c>
      <c r="B30" s="113" t="s">
        <v>10</v>
      </c>
      <c r="C30" s="114"/>
      <c r="D30" s="114"/>
      <c r="E30" s="114"/>
      <c r="F30" s="115"/>
      <c r="G30" s="116"/>
    </row>
    <row r="31" spans="1:8" ht="14.25" x14ac:dyDescent="0.2">
      <c r="A31" s="125"/>
      <c r="B31" s="126"/>
      <c r="C31" s="116"/>
      <c r="D31" s="116"/>
      <c r="E31" s="116"/>
      <c r="F31" s="116"/>
      <c r="G31" s="116"/>
    </row>
    <row r="32" spans="1:8" ht="14.25" x14ac:dyDescent="0.2">
      <c r="A32" s="125"/>
      <c r="B32" s="109" t="s">
        <v>49</v>
      </c>
      <c r="C32" s="109"/>
      <c r="D32" s="109"/>
      <c r="E32" s="109"/>
      <c r="F32" s="116"/>
    </row>
    <row r="33" spans="1:6" ht="14.25" x14ac:dyDescent="0.2">
      <c r="A33" s="125"/>
      <c r="B33" s="127" t="s">
        <v>9</v>
      </c>
      <c r="C33" s="56"/>
      <c r="D33" s="56"/>
      <c r="E33" s="56"/>
      <c r="F33" s="116"/>
    </row>
    <row r="34" spans="1:6" ht="14.25" x14ac:dyDescent="0.2">
      <c r="A34" s="125"/>
      <c r="B34" s="127" t="s">
        <v>8</v>
      </c>
      <c r="C34" s="56"/>
      <c r="D34" s="56"/>
      <c r="E34" s="56"/>
      <c r="F34" s="116"/>
    </row>
    <row r="35" spans="1:6" ht="14.25" x14ac:dyDescent="0.2">
      <c r="A35" s="125"/>
      <c r="B35" s="127" t="s">
        <v>7</v>
      </c>
      <c r="C35" s="56"/>
      <c r="D35" s="56"/>
      <c r="E35" s="56"/>
      <c r="F35" s="116"/>
    </row>
    <row r="36" spans="1:6" ht="14.25" x14ac:dyDescent="0.2">
      <c r="A36" s="125"/>
      <c r="B36" s="127" t="s">
        <v>6</v>
      </c>
      <c r="C36" s="56"/>
      <c r="D36" s="56"/>
      <c r="E36" s="56"/>
      <c r="F36" s="116"/>
    </row>
  </sheetData>
  <sheetProtection algorithmName="SHA-512" hashValue="U1hQ82uXNOhwDqnrQt6b9WDfqM6NSn6nbbmwB0fgJjILvlovI9TpOqVs5ZXbUegvTbcsvVVv5rjotjZ7hNdPOg==" saltValue="m5TI713fxiRcrraxFljRSw==" spinCount="100000" sheet="1" objects="1" scenarios="1"/>
  <mergeCells count="18">
    <mergeCell ref="B32:E32"/>
    <mergeCell ref="C33:E33"/>
    <mergeCell ref="C34:E34"/>
    <mergeCell ref="C35:E35"/>
    <mergeCell ref="C36:E36"/>
    <mergeCell ref="C1:G1"/>
    <mergeCell ref="C2:G2"/>
    <mergeCell ref="A6:G6"/>
    <mergeCell ref="A16:F16"/>
    <mergeCell ref="B30:F30"/>
    <mergeCell ref="A1:B1"/>
    <mergeCell ref="A2:B2"/>
    <mergeCell ref="B12:E12"/>
    <mergeCell ref="B25:F25"/>
    <mergeCell ref="B26:F26"/>
    <mergeCell ref="B27:F27"/>
    <mergeCell ref="B28:F28"/>
    <mergeCell ref="B29:F29"/>
  </mergeCells>
  <phoneticPr fontId="64" type="noConversion"/>
  <conditionalFormatting sqref="F12">
    <cfRule type="cellIs" dxfId="0" priority="1" operator="greaterThan">
      <formula>#REF!</formula>
    </cfRule>
  </conditionalFormatting>
  <dataValidations count="1">
    <dataValidation operator="lessThanOrEqual" allowBlank="1" showInputMessage="1" showErrorMessage="1" sqref="B26:B29" xr:uid="{B27D9F8D-0637-4E5D-BC7F-495963779925}"/>
  </dataValidations>
  <pageMargins left="0.7" right="0.7" top="0.75" bottom="0.75" header="0.3" footer="0.3"/>
  <pageSetup paperSize="9" scale="95"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Gothic,Standaard"&amp;8
&amp;"Century Gothic,Cursief""Advies en Aanbesteding in Afval en Automotive"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6CCE1-FEE5-475A-8828-E69A7540837F}">
  <sheetPr>
    <pageSetUpPr fitToPage="1"/>
  </sheetPr>
  <dimension ref="A1:H127"/>
  <sheetViews>
    <sheetView showGridLines="0" zoomScaleNormal="100" zoomScaleSheetLayoutView="80" workbookViewId="0">
      <selection activeCell="B6" sqref="B6"/>
    </sheetView>
  </sheetViews>
  <sheetFormatPr defaultColWidth="8.85546875" defaultRowHeight="13.5" x14ac:dyDescent="0.25"/>
  <cols>
    <col min="1" max="1" width="8.85546875" style="130"/>
    <col min="2" max="2" width="53.140625" style="130" customWidth="1"/>
    <col min="3" max="3" width="25.7109375" style="130" bestFit="1" customWidth="1"/>
    <col min="4" max="4" width="8.5703125" style="130" bestFit="1" customWidth="1"/>
    <col min="5" max="5" width="23.140625" style="130" customWidth="1"/>
    <col min="6" max="6" width="22.140625" style="130" bestFit="1" customWidth="1"/>
    <col min="7" max="7" width="33.5703125" style="194" customWidth="1"/>
    <col min="8" max="8" width="33.7109375" style="130" customWidth="1"/>
    <col min="9" max="16384" width="8.85546875" style="130"/>
  </cols>
  <sheetData>
    <row r="1" spans="1:8" ht="29.25" customHeight="1" x14ac:dyDescent="0.25">
      <c r="A1" s="58" t="s">
        <v>82</v>
      </c>
      <c r="B1" s="128"/>
      <c r="C1" s="20" t="s">
        <v>53</v>
      </c>
      <c r="D1" s="20"/>
      <c r="E1" s="20"/>
      <c r="F1" s="20"/>
      <c r="G1" s="47"/>
      <c r="H1" s="129"/>
    </row>
    <row r="2" spans="1:8" ht="18" x14ac:dyDescent="0.25">
      <c r="A2" s="61" t="s">
        <v>351</v>
      </c>
      <c r="B2" s="62"/>
      <c r="C2" s="62"/>
      <c r="D2" s="62"/>
      <c r="E2" s="62"/>
      <c r="F2" s="131"/>
      <c r="G2" s="132" t="s">
        <v>83</v>
      </c>
      <c r="H2" s="129"/>
    </row>
    <row r="3" spans="1:8" s="82" customFormat="1" ht="24.75" customHeight="1" thickBot="1" x14ac:dyDescent="0.25">
      <c r="A3" s="133" t="s">
        <v>0</v>
      </c>
      <c r="B3" s="134" t="s">
        <v>18</v>
      </c>
      <c r="C3" s="106" t="s">
        <v>17</v>
      </c>
      <c r="D3" s="106" t="s">
        <v>16</v>
      </c>
      <c r="E3" s="106" t="s">
        <v>15</v>
      </c>
      <c r="F3" s="106" t="s">
        <v>248</v>
      </c>
      <c r="G3" s="132"/>
    </row>
    <row r="4" spans="1:8" ht="28.5" customHeight="1" x14ac:dyDescent="0.25">
      <c r="A4" s="135" t="s">
        <v>84</v>
      </c>
      <c r="B4" s="68" t="s">
        <v>85</v>
      </c>
      <c r="C4" s="26"/>
      <c r="D4" s="136">
        <v>12</v>
      </c>
      <c r="E4" s="73" t="s">
        <v>86</v>
      </c>
      <c r="F4" s="137">
        <f>D4*C4</f>
        <v>0</v>
      </c>
      <c r="G4" s="138"/>
    </row>
    <row r="5" spans="1:8" ht="14.25" x14ac:dyDescent="0.25">
      <c r="A5" s="139" t="s">
        <v>87</v>
      </c>
      <c r="B5" s="70" t="s">
        <v>88</v>
      </c>
      <c r="C5" s="27"/>
      <c r="D5" s="140">
        <v>2</v>
      </c>
      <c r="E5" s="141" t="s">
        <v>89</v>
      </c>
      <c r="F5" s="142">
        <f>D5*C5</f>
        <v>0</v>
      </c>
      <c r="G5" s="130"/>
    </row>
    <row r="6" spans="1:8" ht="14.25" x14ac:dyDescent="0.25">
      <c r="A6" s="139" t="s">
        <v>90</v>
      </c>
      <c r="B6" s="70" t="s">
        <v>91</v>
      </c>
      <c r="C6" s="27"/>
      <c r="D6" s="140">
        <v>10</v>
      </c>
      <c r="E6" s="141" t="s">
        <v>92</v>
      </c>
      <c r="F6" s="142">
        <f>D6*C6</f>
        <v>0</v>
      </c>
      <c r="G6" s="130"/>
    </row>
    <row r="7" spans="1:8" ht="15" thickBot="1" x14ac:dyDescent="0.3">
      <c r="A7" s="143" t="s">
        <v>249</v>
      </c>
      <c r="B7" s="144" t="s">
        <v>174</v>
      </c>
      <c r="C7" s="42">
        <v>39.700000000000003</v>
      </c>
      <c r="D7" s="145">
        <v>10</v>
      </c>
      <c r="E7" s="146" t="s">
        <v>92</v>
      </c>
      <c r="F7" s="147">
        <f>D7*C7</f>
        <v>397</v>
      </c>
      <c r="G7" s="130"/>
    </row>
    <row r="8" spans="1:8" ht="15" thickBot="1" x14ac:dyDescent="0.3">
      <c r="A8" s="148" t="s">
        <v>93</v>
      </c>
      <c r="B8" s="149" t="s">
        <v>94</v>
      </c>
      <c r="C8" s="150"/>
      <c r="D8" s="150"/>
      <c r="E8" s="151"/>
      <c r="F8" s="152">
        <f>SUM(F4:F7)</f>
        <v>397</v>
      </c>
      <c r="G8" s="130"/>
    </row>
    <row r="9" spans="1:8" ht="24.75" customHeight="1" thickTop="1" thickBot="1" x14ac:dyDescent="0.3">
      <c r="A9" s="153"/>
      <c r="B9" s="154"/>
      <c r="C9" s="154"/>
      <c r="D9" s="154"/>
      <c r="E9" s="154"/>
      <c r="F9" s="101"/>
      <c r="G9" s="130"/>
    </row>
    <row r="10" spans="1:8" ht="14.25" x14ac:dyDescent="0.25">
      <c r="A10" s="135" t="s">
        <v>95</v>
      </c>
      <c r="B10" s="68" t="s">
        <v>96</v>
      </c>
      <c r="C10" s="28"/>
      <c r="D10" s="136">
        <v>12</v>
      </c>
      <c r="E10" s="73" t="s">
        <v>86</v>
      </c>
      <c r="F10" s="137">
        <f t="shared" ref="F10" si="0">D10*C10</f>
        <v>0</v>
      </c>
      <c r="G10" s="155"/>
    </row>
    <row r="11" spans="1:8" ht="14.25" x14ac:dyDescent="0.25">
      <c r="A11" s="139" t="s">
        <v>97</v>
      </c>
      <c r="B11" s="70" t="s">
        <v>98</v>
      </c>
      <c r="C11" s="29"/>
      <c r="D11" s="140">
        <v>3</v>
      </c>
      <c r="E11" s="141" t="s">
        <v>89</v>
      </c>
      <c r="F11" s="142">
        <f>D11*C11</f>
        <v>0</v>
      </c>
      <c r="G11" s="130"/>
    </row>
    <row r="12" spans="1:8" ht="57.75" thickBot="1" x14ac:dyDescent="0.3">
      <c r="A12" s="143" t="s">
        <v>99</v>
      </c>
      <c r="B12" s="72" t="s">
        <v>100</v>
      </c>
      <c r="C12" s="30"/>
      <c r="D12" s="145">
        <v>2</v>
      </c>
      <c r="E12" s="146" t="s">
        <v>92</v>
      </c>
      <c r="F12" s="147">
        <f>D12*C12</f>
        <v>0</v>
      </c>
      <c r="G12" s="48" t="s">
        <v>336</v>
      </c>
    </row>
    <row r="13" spans="1:8" ht="15" thickBot="1" x14ac:dyDescent="0.3">
      <c r="A13" s="148" t="s">
        <v>101</v>
      </c>
      <c r="B13" s="149" t="s">
        <v>102</v>
      </c>
      <c r="C13" s="150"/>
      <c r="D13" s="150"/>
      <c r="E13" s="151"/>
      <c r="F13" s="152">
        <f>SUM(F10:F12)</f>
        <v>0</v>
      </c>
      <c r="G13" s="130"/>
    </row>
    <row r="14" spans="1:8" ht="24.75" customHeight="1" thickTop="1" thickBot="1" x14ac:dyDescent="0.3">
      <c r="B14" s="154"/>
      <c r="G14" s="130"/>
    </row>
    <row r="15" spans="1:8" ht="28.5" x14ac:dyDescent="0.25">
      <c r="A15" s="135" t="s">
        <v>103</v>
      </c>
      <c r="B15" s="68" t="s">
        <v>253</v>
      </c>
      <c r="C15" s="28"/>
      <c r="D15" s="136">
        <v>12</v>
      </c>
      <c r="E15" s="73" t="s">
        <v>86</v>
      </c>
      <c r="F15" s="137">
        <f t="shared" ref="F15:F18" si="1">D15*C15</f>
        <v>0</v>
      </c>
      <c r="G15" s="138"/>
    </row>
    <row r="16" spans="1:8" ht="28.5" x14ac:dyDescent="0.25">
      <c r="A16" s="139" t="s">
        <v>104</v>
      </c>
      <c r="B16" s="70" t="s">
        <v>252</v>
      </c>
      <c r="C16" s="27"/>
      <c r="D16" s="140">
        <v>12</v>
      </c>
      <c r="E16" s="141" t="s">
        <v>86</v>
      </c>
      <c r="F16" s="142">
        <f>D16*C16</f>
        <v>0</v>
      </c>
      <c r="G16" s="138"/>
    </row>
    <row r="17" spans="1:7" ht="28.5" x14ac:dyDescent="0.25">
      <c r="A17" s="139" t="s">
        <v>106</v>
      </c>
      <c r="B17" s="70" t="s">
        <v>354</v>
      </c>
      <c r="C17" s="27"/>
      <c r="D17" s="140">
        <v>12</v>
      </c>
      <c r="E17" s="141" t="s">
        <v>86</v>
      </c>
      <c r="F17" s="142">
        <f>D17*C17</f>
        <v>0</v>
      </c>
      <c r="G17" s="138"/>
    </row>
    <row r="18" spans="1:7" ht="14.25" x14ac:dyDescent="0.25">
      <c r="A18" s="139" t="s">
        <v>251</v>
      </c>
      <c r="B18" s="70" t="s">
        <v>105</v>
      </c>
      <c r="C18" s="27"/>
      <c r="D18" s="140">
        <v>3</v>
      </c>
      <c r="E18" s="141" t="s">
        <v>89</v>
      </c>
      <c r="F18" s="142">
        <f t="shared" si="1"/>
        <v>0</v>
      </c>
      <c r="G18" s="130"/>
    </row>
    <row r="19" spans="1:7" ht="57.75" thickBot="1" x14ac:dyDescent="0.3">
      <c r="A19" s="139" t="s">
        <v>353</v>
      </c>
      <c r="B19" s="72" t="s">
        <v>107</v>
      </c>
      <c r="C19" s="32"/>
      <c r="D19" s="145">
        <v>3</v>
      </c>
      <c r="E19" s="146" t="s">
        <v>92</v>
      </c>
      <c r="F19" s="147">
        <f>D19*C19</f>
        <v>0</v>
      </c>
      <c r="G19" s="48" t="s">
        <v>336</v>
      </c>
    </row>
    <row r="20" spans="1:7" ht="14.25" thickBot="1" x14ac:dyDescent="0.3">
      <c r="A20" s="156" t="s">
        <v>108</v>
      </c>
      <c r="B20" s="149" t="s">
        <v>109</v>
      </c>
      <c r="C20" s="150"/>
      <c r="D20" s="150"/>
      <c r="E20" s="151"/>
      <c r="F20" s="157">
        <f>SUM(F15:F19)</f>
        <v>0</v>
      </c>
      <c r="G20" s="130"/>
    </row>
    <row r="21" spans="1:7" ht="24.75" customHeight="1" thickTop="1" thickBot="1" x14ac:dyDescent="0.3">
      <c r="B21" s="154"/>
      <c r="G21" s="130"/>
    </row>
    <row r="22" spans="1:7" ht="14.25" x14ac:dyDescent="0.25">
      <c r="A22" s="135" t="s">
        <v>110</v>
      </c>
      <c r="B22" s="68" t="s">
        <v>111</v>
      </c>
      <c r="C22" s="28"/>
      <c r="D22" s="136">
        <v>12</v>
      </c>
      <c r="E22" s="73" t="s">
        <v>86</v>
      </c>
      <c r="F22" s="137">
        <f>D22*C22</f>
        <v>0</v>
      </c>
      <c r="G22" s="130"/>
    </row>
    <row r="23" spans="1:7" ht="14.25" x14ac:dyDescent="0.25">
      <c r="A23" s="139" t="s">
        <v>112</v>
      </c>
      <c r="B23" s="70" t="s">
        <v>113</v>
      </c>
      <c r="C23" s="31"/>
      <c r="D23" s="158">
        <v>20</v>
      </c>
      <c r="E23" s="141" t="s">
        <v>89</v>
      </c>
      <c r="F23" s="159">
        <f>D23*C23</f>
        <v>0</v>
      </c>
      <c r="G23" s="130"/>
    </row>
    <row r="24" spans="1:7" ht="14.25" x14ac:dyDescent="0.25">
      <c r="A24" s="160"/>
      <c r="B24" s="161" t="s">
        <v>114</v>
      </c>
      <c r="C24" s="162" t="s">
        <v>115</v>
      </c>
      <c r="D24" s="163"/>
      <c r="E24" s="163"/>
      <c r="F24" s="164"/>
      <c r="G24" s="130"/>
    </row>
    <row r="25" spans="1:7" ht="42.75" x14ac:dyDescent="0.25">
      <c r="A25" s="139" t="s">
        <v>121</v>
      </c>
      <c r="B25" s="165" t="s">
        <v>116</v>
      </c>
      <c r="C25" s="43">
        <f>(25+-10)/2</f>
        <v>7.5</v>
      </c>
      <c r="D25" s="158"/>
      <c r="E25" s="166"/>
      <c r="F25" s="159"/>
      <c r="G25" s="130"/>
    </row>
    <row r="26" spans="1:7" ht="27" x14ac:dyDescent="0.25">
      <c r="A26" s="160"/>
      <c r="B26" s="161" t="s">
        <v>114</v>
      </c>
      <c r="C26" s="167" t="s">
        <v>117</v>
      </c>
      <c r="D26" s="167" t="s">
        <v>118</v>
      </c>
      <c r="E26" s="167" t="s">
        <v>119</v>
      </c>
      <c r="F26" s="168" t="s">
        <v>120</v>
      </c>
      <c r="G26" s="130"/>
    </row>
    <row r="27" spans="1:7" ht="57.75" thickBot="1" x14ac:dyDescent="0.3">
      <c r="A27" s="143" t="s">
        <v>317</v>
      </c>
      <c r="B27" s="169" t="s">
        <v>122</v>
      </c>
      <c r="C27" s="32"/>
      <c r="D27" s="145">
        <v>225</v>
      </c>
      <c r="E27" s="170">
        <f>C25+C27</f>
        <v>7.5</v>
      </c>
      <c r="F27" s="147">
        <f>D27*E27</f>
        <v>1687.5</v>
      </c>
      <c r="G27" s="48" t="s">
        <v>336</v>
      </c>
    </row>
    <row r="28" spans="1:7" ht="28.5" customHeight="1" thickBot="1" x14ac:dyDescent="0.3">
      <c r="A28" s="171" t="s">
        <v>123</v>
      </c>
      <c r="B28" s="172" t="s">
        <v>124</v>
      </c>
      <c r="C28" s="173"/>
      <c r="D28" s="173"/>
      <c r="E28" s="174"/>
      <c r="F28" s="175">
        <f>SUM(F22:F27)</f>
        <v>1687.5</v>
      </c>
      <c r="G28" s="130"/>
    </row>
    <row r="29" spans="1:7" ht="24.75" customHeight="1" thickTop="1" thickBot="1" x14ac:dyDescent="0.3">
      <c r="B29" s="154"/>
      <c r="G29" s="130"/>
    </row>
    <row r="30" spans="1:7" ht="14.25" x14ac:dyDescent="0.25">
      <c r="A30" s="135" t="s">
        <v>125</v>
      </c>
      <c r="B30" s="68" t="s">
        <v>126</v>
      </c>
      <c r="C30" s="26"/>
      <c r="D30" s="136">
        <v>12</v>
      </c>
      <c r="E30" s="73" t="s">
        <v>86</v>
      </c>
      <c r="F30" s="137">
        <f>D30*C30</f>
        <v>0</v>
      </c>
      <c r="G30" s="130"/>
    </row>
    <row r="31" spans="1:7" ht="14.25" x14ac:dyDescent="0.25">
      <c r="A31" s="139" t="s">
        <v>127</v>
      </c>
      <c r="B31" s="70" t="s">
        <v>128</v>
      </c>
      <c r="C31" s="33"/>
      <c r="D31" s="140">
        <v>3</v>
      </c>
      <c r="E31" s="141" t="s">
        <v>89</v>
      </c>
      <c r="F31" s="142">
        <f>D31*C31</f>
        <v>0</v>
      </c>
      <c r="G31" s="176"/>
    </row>
    <row r="32" spans="1:7" ht="14.25" x14ac:dyDescent="0.25">
      <c r="A32" s="160"/>
      <c r="B32" s="161" t="s">
        <v>114</v>
      </c>
      <c r="C32" s="162" t="s">
        <v>115</v>
      </c>
      <c r="D32" s="177"/>
      <c r="E32" s="177"/>
      <c r="F32" s="164"/>
      <c r="G32" s="176"/>
    </row>
    <row r="33" spans="1:7" ht="42.75" x14ac:dyDescent="0.25">
      <c r="A33" s="139" t="s">
        <v>129</v>
      </c>
      <c r="B33" s="165" t="s">
        <v>116</v>
      </c>
      <c r="C33" s="43">
        <f>(25+-10)/2</f>
        <v>7.5</v>
      </c>
      <c r="D33" s="158"/>
      <c r="E33" s="166"/>
      <c r="F33" s="159"/>
      <c r="G33" s="176"/>
    </row>
    <row r="34" spans="1:7" ht="27" x14ac:dyDescent="0.25">
      <c r="A34" s="160"/>
      <c r="B34" s="161" t="s">
        <v>114</v>
      </c>
      <c r="C34" s="167" t="s">
        <v>117</v>
      </c>
      <c r="D34" s="167" t="s">
        <v>118</v>
      </c>
      <c r="E34" s="167" t="s">
        <v>119</v>
      </c>
      <c r="F34" s="168" t="s">
        <v>120</v>
      </c>
      <c r="G34" s="176"/>
    </row>
    <row r="35" spans="1:7" ht="57.75" thickBot="1" x14ac:dyDescent="0.3">
      <c r="A35" s="143" t="s">
        <v>318</v>
      </c>
      <c r="B35" s="72" t="s">
        <v>130</v>
      </c>
      <c r="C35" s="32"/>
      <c r="D35" s="145">
        <v>25</v>
      </c>
      <c r="E35" s="170">
        <f>C33+C35</f>
        <v>7.5</v>
      </c>
      <c r="F35" s="147">
        <f>D35*E35</f>
        <v>187.5</v>
      </c>
      <c r="G35" s="48" t="s">
        <v>336</v>
      </c>
    </row>
    <row r="36" spans="1:7" ht="28.5" customHeight="1" thickBot="1" x14ac:dyDescent="0.3">
      <c r="A36" s="171" t="s">
        <v>131</v>
      </c>
      <c r="B36" s="172" t="s">
        <v>132</v>
      </c>
      <c r="C36" s="173"/>
      <c r="D36" s="173"/>
      <c r="E36" s="174"/>
      <c r="F36" s="178">
        <f>SUM(F30:F35)</f>
        <v>187.5</v>
      </c>
      <c r="G36" s="130"/>
    </row>
    <row r="37" spans="1:7" ht="24.75" customHeight="1" thickTop="1" thickBot="1" x14ac:dyDescent="0.3">
      <c r="A37" s="98"/>
      <c r="B37" s="99"/>
      <c r="C37" s="19"/>
      <c r="D37" s="100"/>
      <c r="E37" s="98"/>
      <c r="F37" s="101"/>
      <c r="G37" s="130"/>
    </row>
    <row r="38" spans="1:7" ht="28.5" x14ac:dyDescent="0.25">
      <c r="A38" s="135" t="s">
        <v>133</v>
      </c>
      <c r="B38" s="68" t="s">
        <v>134</v>
      </c>
      <c r="C38" s="28"/>
      <c r="D38" s="136">
        <v>12</v>
      </c>
      <c r="E38" s="73" t="s">
        <v>86</v>
      </c>
      <c r="F38" s="137">
        <f t="shared" ref="F38:F39" si="2">D38*C38</f>
        <v>0</v>
      </c>
      <c r="G38" s="130"/>
    </row>
    <row r="39" spans="1:7" ht="14.25" x14ac:dyDescent="0.25">
      <c r="A39" s="139" t="s">
        <v>135</v>
      </c>
      <c r="B39" s="70" t="s">
        <v>136</v>
      </c>
      <c r="C39" s="31"/>
      <c r="D39" s="158">
        <v>20</v>
      </c>
      <c r="E39" s="141" t="s">
        <v>89</v>
      </c>
      <c r="F39" s="159">
        <f t="shared" si="2"/>
        <v>0</v>
      </c>
      <c r="G39" s="130"/>
    </row>
    <row r="40" spans="1:7" ht="57.75" thickBot="1" x14ac:dyDescent="0.3">
      <c r="A40" s="143" t="s">
        <v>137</v>
      </c>
      <c r="B40" s="72" t="s">
        <v>138</v>
      </c>
      <c r="C40" s="32"/>
      <c r="D40" s="145">
        <v>40</v>
      </c>
      <c r="E40" s="146" t="s">
        <v>92</v>
      </c>
      <c r="F40" s="147">
        <f>D40*C40</f>
        <v>0</v>
      </c>
      <c r="G40" s="48" t="s">
        <v>336</v>
      </c>
    </row>
    <row r="41" spans="1:7" ht="27.75" customHeight="1" thickBot="1" x14ac:dyDescent="0.3">
      <c r="A41" s="171" t="s">
        <v>139</v>
      </c>
      <c r="B41" s="172" t="s">
        <v>140</v>
      </c>
      <c r="C41" s="173"/>
      <c r="D41" s="173"/>
      <c r="E41" s="174"/>
      <c r="F41" s="175">
        <f>SUM(F38:F40)</f>
        <v>0</v>
      </c>
      <c r="G41" s="130"/>
    </row>
    <row r="42" spans="1:7" ht="24.75" customHeight="1" thickTop="1" thickBot="1" x14ac:dyDescent="0.3">
      <c r="G42" s="130"/>
    </row>
    <row r="43" spans="1:7" ht="14.25" x14ac:dyDescent="0.25">
      <c r="A43" s="135" t="s">
        <v>141</v>
      </c>
      <c r="B43" s="68" t="s">
        <v>142</v>
      </c>
      <c r="C43" s="28"/>
      <c r="D43" s="136">
        <v>12</v>
      </c>
      <c r="E43" s="73" t="s">
        <v>86</v>
      </c>
      <c r="F43" s="137">
        <f t="shared" ref="F43:F44" si="3">D43*C43</f>
        <v>0</v>
      </c>
      <c r="G43" s="130"/>
    </row>
    <row r="44" spans="1:7" ht="14.25" x14ac:dyDescent="0.25">
      <c r="A44" s="139" t="s">
        <v>261</v>
      </c>
      <c r="B44" s="70" t="s">
        <v>144</v>
      </c>
      <c r="C44" s="31"/>
      <c r="D44" s="158">
        <v>3</v>
      </c>
      <c r="E44" s="141" t="s">
        <v>89</v>
      </c>
      <c r="F44" s="159">
        <f t="shared" si="3"/>
        <v>0</v>
      </c>
      <c r="G44" s="130"/>
    </row>
    <row r="45" spans="1:7" ht="14.25" x14ac:dyDescent="0.25">
      <c r="A45" s="160"/>
      <c r="B45" s="161" t="s">
        <v>114</v>
      </c>
      <c r="C45" s="162" t="s">
        <v>115</v>
      </c>
      <c r="D45" s="177"/>
      <c r="E45" s="177"/>
      <c r="F45" s="164"/>
      <c r="G45" s="130"/>
    </row>
    <row r="46" spans="1:7" ht="14.25" x14ac:dyDescent="0.25">
      <c r="A46" s="139" t="s">
        <v>143</v>
      </c>
      <c r="B46" s="165" t="s">
        <v>319</v>
      </c>
      <c r="C46" s="43">
        <v>-130</v>
      </c>
      <c r="D46" s="158"/>
      <c r="E46" s="166"/>
      <c r="F46" s="159"/>
      <c r="G46" s="130"/>
    </row>
    <row r="47" spans="1:7" ht="27" x14ac:dyDescent="0.25">
      <c r="A47" s="160"/>
      <c r="B47" s="161" t="s">
        <v>114</v>
      </c>
      <c r="C47" s="167" t="s">
        <v>117</v>
      </c>
      <c r="D47" s="167" t="s">
        <v>118</v>
      </c>
      <c r="E47" s="167" t="s">
        <v>119</v>
      </c>
      <c r="F47" s="168" t="s">
        <v>120</v>
      </c>
      <c r="G47" s="130"/>
    </row>
    <row r="48" spans="1:7" ht="57.75" thickBot="1" x14ac:dyDescent="0.3">
      <c r="A48" s="143" t="s">
        <v>315</v>
      </c>
      <c r="B48" s="72" t="s">
        <v>145</v>
      </c>
      <c r="C48" s="34"/>
      <c r="D48" s="145">
        <v>44</v>
      </c>
      <c r="E48" s="170">
        <f>C46+C48</f>
        <v>-130</v>
      </c>
      <c r="F48" s="147">
        <f>D48*E48</f>
        <v>-5720</v>
      </c>
      <c r="G48" s="48" t="s">
        <v>336</v>
      </c>
    </row>
    <row r="49" spans="1:7" ht="28.5" customHeight="1" thickBot="1" x14ac:dyDescent="0.3">
      <c r="A49" s="171" t="s">
        <v>146</v>
      </c>
      <c r="B49" s="172" t="s">
        <v>147</v>
      </c>
      <c r="C49" s="173"/>
      <c r="D49" s="173"/>
      <c r="E49" s="174"/>
      <c r="F49" s="175">
        <f>SUM(F43:F48)</f>
        <v>-5720</v>
      </c>
      <c r="G49" s="130"/>
    </row>
    <row r="50" spans="1:7" ht="24.75" customHeight="1" thickTop="1" thickBot="1" x14ac:dyDescent="0.3">
      <c r="G50" s="130"/>
    </row>
    <row r="51" spans="1:7" ht="28.5" x14ac:dyDescent="0.25">
      <c r="A51" s="135" t="s">
        <v>148</v>
      </c>
      <c r="B51" s="68" t="s">
        <v>257</v>
      </c>
      <c r="C51" s="28"/>
      <c r="D51" s="136">
        <v>12</v>
      </c>
      <c r="E51" s="73" t="s">
        <v>258</v>
      </c>
      <c r="F51" s="137">
        <f t="shared" ref="F51:F53" si="4">D51*C51</f>
        <v>0</v>
      </c>
      <c r="G51" s="138"/>
    </row>
    <row r="52" spans="1:7" ht="28.5" x14ac:dyDescent="0.25">
      <c r="A52" s="139" t="s">
        <v>149</v>
      </c>
      <c r="B52" s="70" t="s">
        <v>259</v>
      </c>
      <c r="C52" s="27"/>
      <c r="D52" s="140">
        <v>12</v>
      </c>
      <c r="E52" s="141" t="s">
        <v>256</v>
      </c>
      <c r="F52" s="142">
        <f t="shared" ref="F52" si="5">D52*C52</f>
        <v>0</v>
      </c>
      <c r="G52" s="138"/>
    </row>
    <row r="53" spans="1:7" ht="14.25" x14ac:dyDescent="0.25">
      <c r="A53" s="139" t="s">
        <v>150</v>
      </c>
      <c r="B53" s="70" t="s">
        <v>356</v>
      </c>
      <c r="C53" s="27"/>
      <c r="D53" s="140">
        <v>45</v>
      </c>
      <c r="E53" s="141" t="s">
        <v>89</v>
      </c>
      <c r="F53" s="142">
        <f t="shared" si="4"/>
        <v>0</v>
      </c>
      <c r="G53" s="130"/>
    </row>
    <row r="54" spans="1:7" ht="14.25" x14ac:dyDescent="0.25">
      <c r="A54" s="139" t="s">
        <v>280</v>
      </c>
      <c r="B54" s="70" t="s">
        <v>357</v>
      </c>
      <c r="C54" s="27"/>
      <c r="D54" s="140">
        <f>45/4</f>
        <v>11.25</v>
      </c>
      <c r="E54" s="141" t="s">
        <v>89</v>
      </c>
      <c r="F54" s="142">
        <f t="shared" ref="F54" si="6">D54*C54</f>
        <v>0</v>
      </c>
      <c r="G54" s="130"/>
    </row>
    <row r="55" spans="1:7" ht="57.75" thickBot="1" x14ac:dyDescent="0.3">
      <c r="A55" s="139" t="s">
        <v>355</v>
      </c>
      <c r="B55" s="72" t="s">
        <v>151</v>
      </c>
      <c r="C55" s="32"/>
      <c r="D55" s="145">
        <v>18</v>
      </c>
      <c r="E55" s="146" t="s">
        <v>92</v>
      </c>
      <c r="F55" s="147">
        <f>D55*C55</f>
        <v>0</v>
      </c>
      <c r="G55" s="48" t="s">
        <v>336</v>
      </c>
    </row>
    <row r="56" spans="1:7" ht="28.5" customHeight="1" thickBot="1" x14ac:dyDescent="0.3">
      <c r="A56" s="148" t="s">
        <v>152</v>
      </c>
      <c r="B56" s="149" t="s">
        <v>153</v>
      </c>
      <c r="C56" s="150"/>
      <c r="D56" s="150"/>
      <c r="E56" s="151"/>
      <c r="F56" s="157">
        <f>SUM(F51:F55)</f>
        <v>0</v>
      </c>
      <c r="G56" s="130"/>
    </row>
    <row r="57" spans="1:7" ht="24.75" customHeight="1" thickTop="1" x14ac:dyDescent="0.25">
      <c r="G57" s="130"/>
    </row>
    <row r="58" spans="1:7" ht="20.25" x14ac:dyDescent="0.3">
      <c r="A58" s="179" t="s">
        <v>275</v>
      </c>
      <c r="B58" s="180"/>
      <c r="C58" s="180"/>
      <c r="D58" s="180"/>
      <c r="E58" s="180"/>
      <c r="F58" s="181"/>
      <c r="G58" s="130"/>
    </row>
    <row r="59" spans="1:7" ht="28.5" customHeight="1" x14ac:dyDescent="0.25">
      <c r="A59" s="182" t="s">
        <v>154</v>
      </c>
      <c r="B59" s="183" t="s">
        <v>272</v>
      </c>
      <c r="C59" s="31"/>
      <c r="D59" s="158">
        <v>12</v>
      </c>
      <c r="E59" s="166" t="s">
        <v>86</v>
      </c>
      <c r="F59" s="159">
        <f t="shared" ref="F59:F60" si="7">D59*C59</f>
        <v>0</v>
      </c>
      <c r="G59" s="130"/>
    </row>
    <row r="60" spans="1:7" ht="28.5" customHeight="1" x14ac:dyDescent="0.25">
      <c r="A60" s="139" t="s">
        <v>157</v>
      </c>
      <c r="B60" s="70" t="s">
        <v>273</v>
      </c>
      <c r="C60" s="31"/>
      <c r="D60" s="158">
        <v>120</v>
      </c>
      <c r="E60" s="141" t="s">
        <v>89</v>
      </c>
      <c r="F60" s="159">
        <f t="shared" si="7"/>
        <v>0</v>
      </c>
      <c r="G60" s="130"/>
    </row>
    <row r="61" spans="1:7" ht="14.25" x14ac:dyDescent="0.25">
      <c r="A61" s="160"/>
      <c r="B61" s="161" t="s">
        <v>114</v>
      </c>
      <c r="C61" s="162" t="s">
        <v>115</v>
      </c>
      <c r="D61" s="177"/>
      <c r="E61" s="177"/>
      <c r="F61" s="164"/>
      <c r="G61" s="130"/>
    </row>
    <row r="62" spans="1:7" ht="14.25" x14ac:dyDescent="0.25">
      <c r="A62" s="139" t="s">
        <v>160</v>
      </c>
      <c r="B62" s="165" t="s">
        <v>276</v>
      </c>
      <c r="C62" s="43">
        <v>-90</v>
      </c>
      <c r="D62" s="158"/>
      <c r="E62" s="166"/>
      <c r="F62" s="159"/>
      <c r="G62" s="130"/>
    </row>
    <row r="63" spans="1:7" ht="27" x14ac:dyDescent="0.25">
      <c r="A63" s="160"/>
      <c r="B63" s="161" t="s">
        <v>114</v>
      </c>
      <c r="C63" s="167" t="s">
        <v>117</v>
      </c>
      <c r="D63" s="167" t="s">
        <v>118</v>
      </c>
      <c r="E63" s="167" t="s">
        <v>119</v>
      </c>
      <c r="F63" s="168" t="s">
        <v>120</v>
      </c>
      <c r="G63" s="130"/>
    </row>
    <row r="64" spans="1:7" ht="57.75" thickBot="1" x14ac:dyDescent="0.3">
      <c r="A64" s="143" t="s">
        <v>316</v>
      </c>
      <c r="B64" s="72" t="s">
        <v>274</v>
      </c>
      <c r="C64" s="34"/>
      <c r="D64" s="145">
        <v>180</v>
      </c>
      <c r="E64" s="170">
        <f>C62+C64</f>
        <v>-90</v>
      </c>
      <c r="F64" s="147">
        <f>D64*E64</f>
        <v>-16200</v>
      </c>
      <c r="G64" s="48" t="s">
        <v>336</v>
      </c>
    </row>
    <row r="65" spans="1:7" ht="14.25" thickBot="1" x14ac:dyDescent="0.3">
      <c r="A65" s="171" t="s">
        <v>163</v>
      </c>
      <c r="B65" s="172" t="s">
        <v>271</v>
      </c>
      <c r="C65" s="173"/>
      <c r="D65" s="173"/>
      <c r="E65" s="174"/>
      <c r="F65" s="175">
        <f>SUM(F59:F64)</f>
        <v>-16200</v>
      </c>
      <c r="G65" s="130"/>
    </row>
    <row r="66" spans="1:7" ht="24.75" customHeight="1" thickTop="1" thickBot="1" x14ac:dyDescent="0.3">
      <c r="G66" s="130"/>
    </row>
    <row r="67" spans="1:7" ht="14.25" x14ac:dyDescent="0.25">
      <c r="A67" s="135" t="s">
        <v>277</v>
      </c>
      <c r="B67" s="68" t="s">
        <v>155</v>
      </c>
      <c r="C67" s="28"/>
      <c r="D67" s="136">
        <v>12</v>
      </c>
      <c r="E67" s="73" t="s">
        <v>156</v>
      </c>
      <c r="F67" s="137">
        <f t="shared" ref="F67:F70" si="8">D67*C67</f>
        <v>0</v>
      </c>
      <c r="G67" s="130"/>
    </row>
    <row r="68" spans="1:7" ht="14.25" x14ac:dyDescent="0.25">
      <c r="A68" s="139" t="s">
        <v>165</v>
      </c>
      <c r="B68" s="70" t="s">
        <v>158</v>
      </c>
      <c r="C68" s="27"/>
      <c r="D68" s="140">
        <v>270</v>
      </c>
      <c r="E68" s="141" t="s">
        <v>159</v>
      </c>
      <c r="F68" s="142">
        <f t="shared" si="8"/>
        <v>0</v>
      </c>
      <c r="G68" s="138"/>
    </row>
    <row r="69" spans="1:7" ht="28.15" customHeight="1" x14ac:dyDescent="0.25">
      <c r="A69" s="139" t="s">
        <v>167</v>
      </c>
      <c r="B69" s="70" t="s">
        <v>254</v>
      </c>
      <c r="C69" s="27"/>
      <c r="D69" s="140">
        <v>12</v>
      </c>
      <c r="E69" s="141" t="s">
        <v>255</v>
      </c>
      <c r="F69" s="142">
        <f t="shared" ref="F69" si="9">D69*C69</f>
        <v>0</v>
      </c>
      <c r="G69" s="138"/>
    </row>
    <row r="70" spans="1:7" ht="28.5" customHeight="1" x14ac:dyDescent="0.25">
      <c r="A70" s="139" t="s">
        <v>278</v>
      </c>
      <c r="B70" s="70" t="s">
        <v>161</v>
      </c>
      <c r="C70" s="27"/>
      <c r="D70" s="140">
        <v>6</v>
      </c>
      <c r="E70" s="141" t="s">
        <v>89</v>
      </c>
      <c r="F70" s="142">
        <f t="shared" si="8"/>
        <v>0</v>
      </c>
      <c r="G70" s="130"/>
    </row>
    <row r="71" spans="1:7" ht="57.75" thickBot="1" x14ac:dyDescent="0.3">
      <c r="A71" s="139" t="s">
        <v>279</v>
      </c>
      <c r="B71" s="72" t="s">
        <v>162</v>
      </c>
      <c r="C71" s="32"/>
      <c r="D71" s="145">
        <v>6</v>
      </c>
      <c r="E71" s="146" t="s">
        <v>92</v>
      </c>
      <c r="F71" s="147">
        <f>D71*C71</f>
        <v>0</v>
      </c>
      <c r="G71" s="48" t="s">
        <v>336</v>
      </c>
    </row>
    <row r="72" spans="1:7" ht="14.25" thickBot="1" x14ac:dyDescent="0.3">
      <c r="A72" s="148" t="s">
        <v>169</v>
      </c>
      <c r="B72" s="149" t="s">
        <v>164</v>
      </c>
      <c r="C72" s="150"/>
      <c r="D72" s="150"/>
      <c r="E72" s="151"/>
      <c r="F72" s="157">
        <f>SUM(F67:F71)</f>
        <v>0</v>
      </c>
      <c r="G72" s="130"/>
    </row>
    <row r="73" spans="1:7" ht="24.75" customHeight="1" thickTop="1" thickBot="1" x14ac:dyDescent="0.3">
      <c r="G73" s="130"/>
    </row>
    <row r="74" spans="1:7" ht="14.25" x14ac:dyDescent="0.25">
      <c r="A74" s="135" t="s">
        <v>281</v>
      </c>
      <c r="B74" s="68" t="s">
        <v>166</v>
      </c>
      <c r="C74" s="28"/>
      <c r="D74" s="136">
        <v>73</v>
      </c>
      <c r="E74" s="73" t="s">
        <v>89</v>
      </c>
      <c r="F74" s="137">
        <f t="shared" ref="F74" si="10">D74*C74</f>
        <v>0</v>
      </c>
      <c r="G74" s="130"/>
    </row>
    <row r="75" spans="1:7" ht="57.75" thickBot="1" x14ac:dyDescent="0.3">
      <c r="A75" s="143" t="s">
        <v>171</v>
      </c>
      <c r="B75" s="72" t="s">
        <v>168</v>
      </c>
      <c r="C75" s="32"/>
      <c r="D75" s="145">
        <v>2200</v>
      </c>
      <c r="E75" s="146" t="s">
        <v>92</v>
      </c>
      <c r="F75" s="147">
        <f>D75*C75</f>
        <v>0</v>
      </c>
      <c r="G75" s="48" t="s">
        <v>336</v>
      </c>
    </row>
    <row r="76" spans="1:7" ht="14.25" thickBot="1" x14ac:dyDescent="0.3">
      <c r="A76" s="148" t="s">
        <v>175</v>
      </c>
      <c r="B76" s="149" t="s">
        <v>170</v>
      </c>
      <c r="C76" s="150"/>
      <c r="D76" s="150"/>
      <c r="E76" s="151"/>
      <c r="F76" s="157">
        <f>SUM(F74:F75)</f>
        <v>0</v>
      </c>
      <c r="G76" s="130"/>
    </row>
    <row r="77" spans="1:7" ht="24.75" customHeight="1" thickTop="1" thickBot="1" x14ac:dyDescent="0.3">
      <c r="A77" s="184"/>
      <c r="B77" s="185"/>
      <c r="C77" s="44"/>
      <c r="D77" s="186"/>
      <c r="E77" s="184"/>
      <c r="F77" s="187"/>
      <c r="G77" s="130"/>
    </row>
    <row r="78" spans="1:7" ht="14.25" x14ac:dyDescent="0.25">
      <c r="A78" s="188" t="s">
        <v>177</v>
      </c>
      <c r="B78" s="189" t="s">
        <v>172</v>
      </c>
      <c r="C78" s="28"/>
      <c r="D78" s="136">
        <v>50</v>
      </c>
      <c r="E78" s="73" t="s">
        <v>89</v>
      </c>
      <c r="F78" s="190">
        <f>D78*C78</f>
        <v>0</v>
      </c>
      <c r="G78" s="130"/>
    </row>
    <row r="79" spans="1:7" ht="57" x14ac:dyDescent="0.25">
      <c r="A79" s="139" t="s">
        <v>179</v>
      </c>
      <c r="B79" s="70" t="s">
        <v>173</v>
      </c>
      <c r="C79" s="27"/>
      <c r="D79" s="140">
        <v>280</v>
      </c>
      <c r="E79" s="141" t="s">
        <v>92</v>
      </c>
      <c r="F79" s="142">
        <f>D79*C79</f>
        <v>0</v>
      </c>
      <c r="G79" s="48" t="s">
        <v>336</v>
      </c>
    </row>
    <row r="80" spans="1:7" ht="28.5" customHeight="1" thickBot="1" x14ac:dyDescent="0.3">
      <c r="A80" s="191" t="s">
        <v>181</v>
      </c>
      <c r="B80" s="144" t="s">
        <v>174</v>
      </c>
      <c r="C80" s="42">
        <v>39.700000000000003</v>
      </c>
      <c r="D80" s="145">
        <v>280</v>
      </c>
      <c r="E80" s="146" t="s">
        <v>92</v>
      </c>
      <c r="F80" s="147">
        <f>D80*C80</f>
        <v>11116</v>
      </c>
      <c r="G80" s="192"/>
    </row>
    <row r="81" spans="1:7" ht="14.25" thickBot="1" x14ac:dyDescent="0.3">
      <c r="A81" s="156" t="s">
        <v>183</v>
      </c>
      <c r="B81" s="149" t="s">
        <v>176</v>
      </c>
      <c r="C81" s="150"/>
      <c r="D81" s="150"/>
      <c r="E81" s="151"/>
      <c r="F81" s="193">
        <f>SUM(F78:F80)</f>
        <v>11116</v>
      </c>
    </row>
    <row r="82" spans="1:7" ht="24.75" customHeight="1" thickTop="1" thickBot="1" x14ac:dyDescent="0.3">
      <c r="A82" s="194"/>
      <c r="B82" s="194"/>
      <c r="C82" s="194"/>
      <c r="D82" s="194"/>
      <c r="E82" s="194"/>
      <c r="F82" s="194"/>
    </row>
    <row r="83" spans="1:7" ht="14.25" x14ac:dyDescent="0.25">
      <c r="A83" s="135" t="s">
        <v>185</v>
      </c>
      <c r="B83" s="68" t="s">
        <v>178</v>
      </c>
      <c r="C83" s="28"/>
      <c r="D83" s="136">
        <v>12</v>
      </c>
      <c r="E83" s="73" t="s">
        <v>86</v>
      </c>
      <c r="F83" s="137">
        <f t="shared" ref="F83:F84" si="11">D83*C83</f>
        <v>0</v>
      </c>
      <c r="G83" s="130"/>
    </row>
    <row r="84" spans="1:7" ht="14.25" x14ac:dyDescent="0.25">
      <c r="A84" s="139" t="s">
        <v>187</v>
      </c>
      <c r="B84" s="70" t="s">
        <v>180</v>
      </c>
      <c r="C84" s="27"/>
      <c r="D84" s="140">
        <v>3</v>
      </c>
      <c r="E84" s="141" t="s">
        <v>89</v>
      </c>
      <c r="F84" s="142">
        <f t="shared" si="11"/>
        <v>0</v>
      </c>
      <c r="G84" s="130"/>
    </row>
    <row r="85" spans="1:7" ht="57.75" thickBot="1" x14ac:dyDescent="0.3">
      <c r="A85" s="143" t="s">
        <v>189</v>
      </c>
      <c r="B85" s="72" t="s">
        <v>182</v>
      </c>
      <c r="C85" s="32"/>
      <c r="D85" s="145">
        <v>11</v>
      </c>
      <c r="E85" s="146" t="s">
        <v>92</v>
      </c>
      <c r="F85" s="147">
        <f>D85*C85</f>
        <v>0</v>
      </c>
      <c r="G85" s="48" t="s">
        <v>336</v>
      </c>
    </row>
    <row r="86" spans="1:7" ht="14.25" thickBot="1" x14ac:dyDescent="0.3">
      <c r="A86" s="148" t="s">
        <v>191</v>
      </c>
      <c r="B86" s="149" t="s">
        <v>184</v>
      </c>
      <c r="C86" s="150"/>
      <c r="D86" s="150"/>
      <c r="E86" s="151"/>
      <c r="F86" s="157">
        <f>SUM(F83:F85)</f>
        <v>0</v>
      </c>
      <c r="G86" s="130"/>
    </row>
    <row r="87" spans="1:7" ht="24.75" customHeight="1" thickTop="1" thickBot="1" x14ac:dyDescent="0.3">
      <c r="G87" s="130"/>
    </row>
    <row r="88" spans="1:7" ht="14.25" x14ac:dyDescent="0.25">
      <c r="A88" s="135" t="s">
        <v>193</v>
      </c>
      <c r="B88" s="68" t="s">
        <v>186</v>
      </c>
      <c r="C88" s="28"/>
      <c r="D88" s="136">
        <v>12</v>
      </c>
      <c r="E88" s="73" t="s">
        <v>86</v>
      </c>
      <c r="F88" s="137">
        <f t="shared" ref="F88:F89" si="12">D88*C88</f>
        <v>0</v>
      </c>
      <c r="G88" s="130"/>
    </row>
    <row r="89" spans="1:7" ht="14.25" x14ac:dyDescent="0.25">
      <c r="A89" s="139" t="s">
        <v>195</v>
      </c>
      <c r="B89" s="70" t="s">
        <v>188</v>
      </c>
      <c r="C89" s="31"/>
      <c r="D89" s="158">
        <v>3</v>
      </c>
      <c r="E89" s="141" t="s">
        <v>89</v>
      </c>
      <c r="F89" s="159">
        <f t="shared" si="12"/>
        <v>0</v>
      </c>
      <c r="G89" s="130"/>
    </row>
    <row r="90" spans="1:7" ht="57.75" thickBot="1" x14ac:dyDescent="0.3">
      <c r="A90" s="143" t="s">
        <v>197</v>
      </c>
      <c r="B90" s="72" t="s">
        <v>190</v>
      </c>
      <c r="C90" s="32"/>
      <c r="D90" s="145">
        <v>16</v>
      </c>
      <c r="E90" s="146" t="s">
        <v>92</v>
      </c>
      <c r="F90" s="147">
        <f>D90*C90</f>
        <v>0</v>
      </c>
      <c r="G90" s="48" t="s">
        <v>336</v>
      </c>
    </row>
    <row r="91" spans="1:7" ht="14.25" thickBot="1" x14ac:dyDescent="0.3">
      <c r="A91" s="171" t="s">
        <v>199</v>
      </c>
      <c r="B91" s="172" t="s">
        <v>192</v>
      </c>
      <c r="C91" s="173"/>
      <c r="D91" s="173"/>
      <c r="E91" s="174"/>
      <c r="F91" s="175">
        <f>SUM(F88:F90)</f>
        <v>0</v>
      </c>
      <c r="G91" s="130"/>
    </row>
    <row r="92" spans="1:7" ht="24.75" customHeight="1" thickTop="1" thickBot="1" x14ac:dyDescent="0.3">
      <c r="A92" s="194"/>
      <c r="B92" s="194"/>
      <c r="C92" s="194"/>
      <c r="D92" s="194"/>
      <c r="E92" s="194"/>
      <c r="F92" s="194"/>
    </row>
    <row r="93" spans="1:7" ht="14.25" x14ac:dyDescent="0.25">
      <c r="A93" s="135" t="s">
        <v>201</v>
      </c>
      <c r="B93" s="68" t="s">
        <v>194</v>
      </c>
      <c r="C93" s="28"/>
      <c r="D93" s="136">
        <v>12</v>
      </c>
      <c r="E93" s="73" t="s">
        <v>86</v>
      </c>
      <c r="F93" s="137">
        <f t="shared" ref="F93:F94" si="13">D93*C93</f>
        <v>0</v>
      </c>
      <c r="G93" s="130"/>
    </row>
    <row r="94" spans="1:7" ht="14.25" x14ac:dyDescent="0.25">
      <c r="A94" s="139" t="s">
        <v>203</v>
      </c>
      <c r="B94" s="70" t="s">
        <v>196</v>
      </c>
      <c r="C94" s="31"/>
      <c r="D94" s="158">
        <v>3</v>
      </c>
      <c r="E94" s="141" t="s">
        <v>89</v>
      </c>
      <c r="F94" s="159">
        <f t="shared" si="13"/>
        <v>0</v>
      </c>
      <c r="G94" s="130"/>
    </row>
    <row r="95" spans="1:7" ht="57.75" thickBot="1" x14ac:dyDescent="0.3">
      <c r="A95" s="143" t="s">
        <v>205</v>
      </c>
      <c r="B95" s="72" t="s">
        <v>198</v>
      </c>
      <c r="C95" s="32"/>
      <c r="D95" s="145">
        <v>15</v>
      </c>
      <c r="E95" s="146" t="s">
        <v>92</v>
      </c>
      <c r="F95" s="147">
        <f>D95*C95</f>
        <v>0</v>
      </c>
      <c r="G95" s="48" t="s">
        <v>336</v>
      </c>
    </row>
    <row r="96" spans="1:7" ht="14.25" thickBot="1" x14ac:dyDescent="0.3">
      <c r="A96" s="171" t="s">
        <v>207</v>
      </c>
      <c r="B96" s="172" t="s">
        <v>200</v>
      </c>
      <c r="C96" s="173"/>
      <c r="D96" s="173"/>
      <c r="E96" s="174"/>
      <c r="F96" s="175">
        <f>SUM(F93:F95)</f>
        <v>0</v>
      </c>
      <c r="G96" s="130"/>
    </row>
    <row r="97" spans="1:7" ht="24.75" customHeight="1" thickTop="1" thickBot="1" x14ac:dyDescent="0.3">
      <c r="A97" s="195"/>
      <c r="B97" s="196"/>
      <c r="C97" s="45"/>
      <c r="D97" s="197"/>
      <c r="E97" s="195"/>
      <c r="F97" s="198"/>
      <c r="G97" s="130"/>
    </row>
    <row r="98" spans="1:7" ht="14.25" x14ac:dyDescent="0.25">
      <c r="A98" s="135" t="s">
        <v>282</v>
      </c>
      <c r="B98" s="68" t="s">
        <v>202</v>
      </c>
      <c r="C98" s="28"/>
      <c r="D98" s="136">
        <v>12</v>
      </c>
      <c r="E98" s="73" t="s">
        <v>86</v>
      </c>
      <c r="F98" s="199">
        <f t="shared" ref="F98:F99" si="14">D98*C98</f>
        <v>0</v>
      </c>
      <c r="G98" s="130"/>
    </row>
    <row r="99" spans="1:7" ht="14.25" x14ac:dyDescent="0.25">
      <c r="A99" s="139" t="s">
        <v>283</v>
      </c>
      <c r="B99" s="70" t="s">
        <v>204</v>
      </c>
      <c r="C99" s="31"/>
      <c r="D99" s="158">
        <v>10</v>
      </c>
      <c r="E99" s="141" t="s">
        <v>89</v>
      </c>
      <c r="F99" s="200">
        <f t="shared" si="14"/>
        <v>0</v>
      </c>
      <c r="G99" s="130"/>
    </row>
    <row r="100" spans="1:7" ht="57.75" thickBot="1" x14ac:dyDescent="0.3">
      <c r="A100" s="69" t="s">
        <v>284</v>
      </c>
      <c r="B100" s="70" t="s">
        <v>206</v>
      </c>
      <c r="C100" s="33"/>
      <c r="D100" s="140">
        <v>140</v>
      </c>
      <c r="E100" s="141" t="s">
        <v>92</v>
      </c>
      <c r="F100" s="201">
        <f>D100*C100</f>
        <v>0</v>
      </c>
      <c r="G100" s="48" t="s">
        <v>336</v>
      </c>
    </row>
    <row r="101" spans="1:7" ht="24" customHeight="1" thickBot="1" x14ac:dyDescent="0.3">
      <c r="A101" s="171" t="s">
        <v>211</v>
      </c>
      <c r="B101" s="202" t="s">
        <v>208</v>
      </c>
      <c r="C101" s="46"/>
      <c r="D101" s="203"/>
      <c r="E101" s="204"/>
      <c r="F101" s="175">
        <f>SUM(F98:F100)</f>
        <v>0</v>
      </c>
      <c r="G101" s="130"/>
    </row>
    <row r="102" spans="1:7" ht="15" thickTop="1" x14ac:dyDescent="0.25">
      <c r="A102" s="153"/>
      <c r="B102" s="99"/>
      <c r="C102" s="18"/>
      <c r="D102" s="100"/>
      <c r="E102" s="98"/>
      <c r="F102" s="205"/>
      <c r="G102" s="130"/>
    </row>
    <row r="103" spans="1:7" x14ac:dyDescent="0.25">
      <c r="G103" s="130"/>
    </row>
    <row r="104" spans="1:7" ht="24" customHeight="1" thickBot="1" x14ac:dyDescent="0.3">
      <c r="E104" s="206" t="s">
        <v>209</v>
      </c>
      <c r="F104" s="207">
        <f>F8+F13+F20+F28+F36+F41+F49+F56+F72+F76+F81+F86+F91+F96+F101</f>
        <v>7668</v>
      </c>
    </row>
    <row r="105" spans="1:7" ht="24" customHeight="1" thickTop="1" x14ac:dyDescent="0.25"/>
    <row r="106" spans="1:7" ht="24" customHeight="1" x14ac:dyDescent="0.25">
      <c r="A106" s="208"/>
      <c r="B106" s="209" t="s">
        <v>210</v>
      </c>
      <c r="C106" s="79" t="s">
        <v>17</v>
      </c>
      <c r="D106" s="79" t="s">
        <v>16</v>
      </c>
      <c r="E106" s="79" t="s">
        <v>15</v>
      </c>
      <c r="F106" s="79" t="s">
        <v>14</v>
      </c>
      <c r="G106" s="155"/>
    </row>
    <row r="107" spans="1:7" ht="14.25" x14ac:dyDescent="0.25">
      <c r="A107" s="141" t="s">
        <v>213</v>
      </c>
      <c r="B107" s="70" t="s">
        <v>212</v>
      </c>
      <c r="C107" s="33"/>
      <c r="D107" s="210">
        <v>1</v>
      </c>
      <c r="E107" s="141" t="s">
        <v>86</v>
      </c>
      <c r="F107" s="200">
        <f t="shared" ref="F107:F113" si="15">D107*C107</f>
        <v>0</v>
      </c>
    </row>
    <row r="108" spans="1:7" ht="14.25" x14ac:dyDescent="0.25">
      <c r="A108" s="141" t="s">
        <v>215</v>
      </c>
      <c r="B108" s="70" t="s">
        <v>214</v>
      </c>
      <c r="C108" s="33"/>
      <c r="D108" s="210">
        <v>1</v>
      </c>
      <c r="E108" s="141" t="s">
        <v>86</v>
      </c>
      <c r="F108" s="200">
        <f t="shared" si="15"/>
        <v>0</v>
      </c>
    </row>
    <row r="109" spans="1:7" ht="14.25" x14ac:dyDescent="0.25">
      <c r="A109" s="141" t="s">
        <v>217</v>
      </c>
      <c r="B109" s="70" t="s">
        <v>216</v>
      </c>
      <c r="C109" s="33"/>
      <c r="D109" s="210">
        <v>1</v>
      </c>
      <c r="E109" s="141" t="s">
        <v>86</v>
      </c>
      <c r="F109" s="200">
        <f t="shared" si="15"/>
        <v>0</v>
      </c>
    </row>
    <row r="110" spans="1:7" ht="73.5" customHeight="1" x14ac:dyDescent="0.25">
      <c r="A110" s="141" t="s">
        <v>219</v>
      </c>
      <c r="B110" s="70" t="s">
        <v>218</v>
      </c>
      <c r="C110" s="33"/>
      <c r="D110" s="210">
        <v>1</v>
      </c>
      <c r="E110" s="141" t="s">
        <v>86</v>
      </c>
      <c r="F110" s="200">
        <f t="shared" si="15"/>
        <v>0</v>
      </c>
    </row>
    <row r="111" spans="1:7" ht="14.25" x14ac:dyDescent="0.25">
      <c r="A111" s="141" t="s">
        <v>221</v>
      </c>
      <c r="B111" s="70" t="s">
        <v>220</v>
      </c>
      <c r="C111" s="33"/>
      <c r="D111" s="210">
        <v>1</v>
      </c>
      <c r="E111" s="141" t="s">
        <v>86</v>
      </c>
      <c r="F111" s="200">
        <f t="shared" si="15"/>
        <v>0</v>
      </c>
    </row>
    <row r="112" spans="1:7" ht="14.25" x14ac:dyDescent="0.25">
      <c r="A112" s="141" t="s">
        <v>223</v>
      </c>
      <c r="B112" s="70" t="s">
        <v>222</v>
      </c>
      <c r="C112" s="33"/>
      <c r="D112" s="210">
        <v>1</v>
      </c>
      <c r="E112" s="141" t="s">
        <v>86</v>
      </c>
      <c r="F112" s="200">
        <f t="shared" si="15"/>
        <v>0</v>
      </c>
    </row>
    <row r="113" spans="1:7" ht="43.5" customHeight="1" x14ac:dyDescent="0.25">
      <c r="A113" s="141" t="s">
        <v>285</v>
      </c>
      <c r="B113" s="70" t="s">
        <v>224</v>
      </c>
      <c r="C113" s="33"/>
      <c r="D113" s="210">
        <v>1</v>
      </c>
      <c r="E113" s="141" t="s">
        <v>86</v>
      </c>
      <c r="F113" s="200">
        <f t="shared" si="15"/>
        <v>0</v>
      </c>
    </row>
    <row r="114" spans="1:7" x14ac:dyDescent="0.25">
      <c r="G114" s="211"/>
    </row>
    <row r="115" spans="1:7" ht="14.25" x14ac:dyDescent="0.25">
      <c r="A115" s="212" t="s">
        <v>0</v>
      </c>
      <c r="B115" s="213" t="s">
        <v>13</v>
      </c>
      <c r="C115" s="213"/>
      <c r="D115" s="213"/>
      <c r="E115" s="213"/>
      <c r="F115" s="214"/>
      <c r="G115" s="215"/>
    </row>
    <row r="116" spans="1:7" ht="14.25" x14ac:dyDescent="0.25">
      <c r="A116" s="112" t="s">
        <v>12</v>
      </c>
      <c r="B116" s="216" t="s">
        <v>43</v>
      </c>
      <c r="C116" s="217"/>
      <c r="D116" s="217"/>
      <c r="E116" s="217"/>
      <c r="F116" s="218"/>
      <c r="G116" s="219"/>
    </row>
    <row r="117" spans="1:7" ht="87.75" customHeight="1" x14ac:dyDescent="0.25">
      <c r="A117" s="117" t="s">
        <v>330</v>
      </c>
      <c r="B117" s="220" t="s">
        <v>358</v>
      </c>
      <c r="C117" s="221"/>
      <c r="D117" s="221"/>
      <c r="E117" s="221"/>
      <c r="F117" s="222"/>
      <c r="G117" s="223"/>
    </row>
    <row r="118" spans="1:7" ht="33" customHeight="1" x14ac:dyDescent="0.25">
      <c r="A118" s="117" t="s">
        <v>331</v>
      </c>
      <c r="B118" s="224" t="s">
        <v>11</v>
      </c>
      <c r="C118" s="225"/>
      <c r="D118" s="225"/>
      <c r="E118" s="225"/>
      <c r="F118" s="226"/>
      <c r="G118" s="227"/>
    </row>
    <row r="119" spans="1:7" ht="14.25" x14ac:dyDescent="0.25">
      <c r="A119" s="117" t="s">
        <v>332</v>
      </c>
      <c r="B119" s="228" t="s">
        <v>260</v>
      </c>
      <c r="C119" s="229"/>
      <c r="D119" s="229"/>
      <c r="E119" s="229"/>
      <c r="F119" s="230"/>
      <c r="G119" s="231"/>
    </row>
    <row r="120" spans="1:7" ht="47.25" customHeight="1" x14ac:dyDescent="0.25">
      <c r="A120" s="117" t="s">
        <v>12</v>
      </c>
      <c r="B120" s="220" t="s">
        <v>225</v>
      </c>
      <c r="C120" s="221"/>
      <c r="D120" s="221"/>
      <c r="E120" s="221"/>
      <c r="F120" s="222"/>
      <c r="G120" s="231"/>
    </row>
    <row r="121" spans="1:7" ht="14.25" x14ac:dyDescent="0.25">
      <c r="A121" s="117" t="s">
        <v>333</v>
      </c>
      <c r="B121" s="216" t="s">
        <v>10</v>
      </c>
      <c r="C121" s="217"/>
      <c r="D121" s="217"/>
      <c r="E121" s="217"/>
      <c r="F121" s="218"/>
      <c r="G121" s="232"/>
    </row>
    <row r="122" spans="1:7" ht="14.25" x14ac:dyDescent="0.25">
      <c r="A122" s="233"/>
      <c r="B122" s="234"/>
      <c r="C122" s="235"/>
      <c r="D122" s="235"/>
      <c r="E122" s="235"/>
      <c r="F122" s="235"/>
      <c r="G122" s="235"/>
    </row>
    <row r="123" spans="1:7" ht="14.25" x14ac:dyDescent="0.25">
      <c r="A123" s="236"/>
      <c r="B123" s="237" t="s">
        <v>334</v>
      </c>
      <c r="C123" s="237"/>
      <c r="D123" s="237"/>
      <c r="E123" s="237"/>
      <c r="F123" s="238"/>
      <c r="G123" s="235"/>
    </row>
    <row r="124" spans="1:7" ht="14.25" x14ac:dyDescent="0.25">
      <c r="A124" s="236"/>
      <c r="B124" s="76" t="s">
        <v>9</v>
      </c>
      <c r="C124" s="57"/>
      <c r="D124" s="57"/>
      <c r="E124" s="57"/>
      <c r="F124" s="238"/>
      <c r="G124" s="235"/>
    </row>
    <row r="125" spans="1:7" ht="14.25" x14ac:dyDescent="0.25">
      <c r="A125" s="236"/>
      <c r="B125" s="76" t="s">
        <v>8</v>
      </c>
      <c r="C125" s="57"/>
      <c r="D125" s="57"/>
      <c r="E125" s="57"/>
      <c r="F125" s="238"/>
      <c r="G125" s="235"/>
    </row>
    <row r="126" spans="1:7" ht="14.25" x14ac:dyDescent="0.25">
      <c r="A126" s="236"/>
      <c r="B126" s="76" t="s">
        <v>7</v>
      </c>
      <c r="C126" s="57"/>
      <c r="D126" s="57"/>
      <c r="E126" s="57"/>
      <c r="F126" s="238"/>
      <c r="G126" s="235"/>
    </row>
    <row r="127" spans="1:7" ht="14.25" x14ac:dyDescent="0.25">
      <c r="A127" s="236"/>
      <c r="B127" s="76" t="s">
        <v>6</v>
      </c>
      <c r="C127" s="57"/>
      <c r="D127" s="57"/>
      <c r="E127" s="57"/>
      <c r="F127" s="239"/>
    </row>
  </sheetData>
  <sheetProtection algorithmName="SHA-512" hashValue="D7l4HLaUNvQLyhNNjiKRwSLDhnfAEhYZLq5GHKyac/RSyxe1S6fbMzxXxrS7VVRLYBvKaavOXlQkMFZQQToW8Q==" saltValue="9Qgt2/KIXjfLziPTLmNEsg==" spinCount="100000" sheet="1" objects="1" scenarios="1"/>
  <mergeCells count="30">
    <mergeCell ref="B20:E20"/>
    <mergeCell ref="A1:B1"/>
    <mergeCell ref="A2:F2"/>
    <mergeCell ref="G2:G3"/>
    <mergeCell ref="B8:E8"/>
    <mergeCell ref="B13:E13"/>
    <mergeCell ref="B116:F116"/>
    <mergeCell ref="B28:E28"/>
    <mergeCell ref="B36:E36"/>
    <mergeCell ref="B41:E41"/>
    <mergeCell ref="B49:E49"/>
    <mergeCell ref="B56:E56"/>
    <mergeCell ref="B72:E72"/>
    <mergeCell ref="B76:E76"/>
    <mergeCell ref="B81:E81"/>
    <mergeCell ref="B86:E86"/>
    <mergeCell ref="B91:E91"/>
    <mergeCell ref="B96:E96"/>
    <mergeCell ref="B65:E65"/>
    <mergeCell ref="A58:F58"/>
    <mergeCell ref="C124:E124"/>
    <mergeCell ref="C125:E125"/>
    <mergeCell ref="C126:E126"/>
    <mergeCell ref="C127:E127"/>
    <mergeCell ref="B117:F117"/>
    <mergeCell ref="B118:F118"/>
    <mergeCell ref="B119:F119"/>
    <mergeCell ref="B120:F120"/>
    <mergeCell ref="B121:F121"/>
    <mergeCell ref="B123:E123"/>
  </mergeCells>
  <phoneticPr fontId="64" type="noConversion"/>
  <dataValidations count="1">
    <dataValidation operator="lessThanOrEqual" allowBlank="1" showInputMessage="1" showErrorMessage="1" sqref="B116:B120 D24:F24 B24:B27 C24:C25 C26:F26 D32:F32 B32:B34 B106 C34:F34 D45:F45 B45:B47 C45:C46 C47:F47 C32:C33 D61:F61 B61:B63 C61:C62 C63:F63" xr:uid="{FF74AB9D-EF25-4249-8A1E-36398B2F2642}"/>
  </dataValidations>
  <pageMargins left="0.7" right="0.7" top="0.75" bottom="0.75" header="0.3" footer="0.3"/>
  <pageSetup paperSize="9" scale="80" fitToHeight="0" orientation="landscape" horizontalDpi="4294967293" verticalDpi="4294967293" r:id="rId1"/>
  <headerFooter>
    <oddHeader>&amp;L&amp;"Century Gothic,Vet"&amp;14&amp;F&amp;R&amp;"Century Gothic,Vet"&amp;14&amp;A</oddHeader>
    <oddFooter>&amp;L&amp;"Century Gothic,Standaard"&amp;8&amp;F
Afdrukdatum: &amp;D
&amp;P van &amp;N&amp;R&amp;"Century Gothic,Vet"&amp;12United Quality&amp;"Century Gothic,Standaard"&amp;10
&amp;"Century Gothic,Cursief"&amp;8"Advies en Aanbesteding in Afval en Automotive"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413F5-3763-4DB8-807F-9B556209180F}">
  <sheetPr>
    <pageSetUpPr fitToPage="1"/>
  </sheetPr>
  <dimension ref="A1:H61"/>
  <sheetViews>
    <sheetView showGridLines="0" zoomScaleNormal="100" workbookViewId="0">
      <selection activeCell="C13" sqref="C13"/>
    </sheetView>
  </sheetViews>
  <sheetFormatPr defaultColWidth="8.85546875" defaultRowHeight="14.25" x14ac:dyDescent="0.2"/>
  <cols>
    <col min="1" max="1" width="9.28515625" style="235" customWidth="1"/>
    <col min="2" max="2" width="29" style="234" customWidth="1"/>
    <col min="3" max="3" width="41.140625" style="235" bestFit="1" customWidth="1"/>
    <col min="4" max="4" width="17" style="235" bestFit="1" customWidth="1"/>
    <col min="5" max="5" width="17.140625" style="235" bestFit="1" customWidth="1"/>
    <col min="6" max="6" width="34.42578125" style="235" bestFit="1" customWidth="1"/>
    <col min="7" max="7" width="32.7109375" style="235" customWidth="1"/>
    <col min="8" max="8" width="31.85546875" style="234" customWidth="1"/>
    <col min="9" max="16384" width="8.85546875" style="234"/>
  </cols>
  <sheetData>
    <row r="1" spans="1:8" ht="28.15" customHeight="1" x14ac:dyDescent="0.2">
      <c r="A1" s="240" t="s">
        <v>82</v>
      </c>
      <c r="B1" s="241"/>
      <c r="C1" s="242"/>
      <c r="D1" s="40" t="s">
        <v>36</v>
      </c>
      <c r="E1" s="40"/>
      <c r="F1" s="40"/>
      <c r="G1" s="41"/>
    </row>
    <row r="2" spans="1:8" s="246" customFormat="1" ht="20.65" customHeight="1" x14ac:dyDescent="0.2">
      <c r="A2" s="243" t="s">
        <v>352</v>
      </c>
      <c r="B2" s="244"/>
      <c r="C2" s="244"/>
      <c r="D2" s="244"/>
      <c r="E2" s="244"/>
      <c r="F2" s="244"/>
      <c r="G2" s="245"/>
    </row>
    <row r="3" spans="1:8" ht="26.65" customHeight="1" x14ac:dyDescent="0.2">
      <c r="A3" s="247" t="s">
        <v>337</v>
      </c>
      <c r="B3" s="248" t="s">
        <v>227</v>
      </c>
      <c r="C3" s="249"/>
      <c r="D3" s="249"/>
      <c r="E3" s="249"/>
      <c r="F3" s="249"/>
      <c r="G3" s="250"/>
    </row>
    <row r="4" spans="1:8" ht="31.15" customHeight="1" x14ac:dyDescent="0.2">
      <c r="A4" s="251" t="s">
        <v>250</v>
      </c>
      <c r="B4" s="252"/>
      <c r="C4" s="252"/>
      <c r="D4" s="252"/>
      <c r="E4" s="253"/>
      <c r="F4" s="253"/>
      <c r="G4" s="254"/>
      <c r="H4" s="255"/>
    </row>
    <row r="5" spans="1:8" x14ac:dyDescent="0.2">
      <c r="A5" s="256" t="s">
        <v>228</v>
      </c>
      <c r="B5" s="257"/>
      <c r="C5" s="257"/>
      <c r="D5" s="257"/>
      <c r="E5" s="257"/>
      <c r="F5" s="257"/>
      <c r="G5" s="258"/>
    </row>
    <row r="6" spans="1:8" ht="30.4" customHeight="1" x14ac:dyDescent="0.2">
      <c r="A6" s="167" t="s">
        <v>0</v>
      </c>
      <c r="B6" s="167" t="s">
        <v>18</v>
      </c>
      <c r="C6" s="167"/>
      <c r="D6" s="167" t="s">
        <v>15</v>
      </c>
      <c r="E6" s="167" t="s">
        <v>229</v>
      </c>
      <c r="F6" s="167" t="s">
        <v>230</v>
      </c>
      <c r="G6" s="167" t="s">
        <v>231</v>
      </c>
    </row>
    <row r="7" spans="1:8" ht="15" thickBot="1" x14ac:dyDescent="0.25">
      <c r="A7" s="117" t="s">
        <v>240</v>
      </c>
      <c r="B7" s="259" t="s">
        <v>232</v>
      </c>
      <c r="C7" s="260"/>
      <c r="D7" s="260" t="s">
        <v>233</v>
      </c>
      <c r="E7" s="35"/>
      <c r="F7" s="261">
        <v>24</v>
      </c>
      <c r="G7" s="262">
        <f>E7*F7</f>
        <v>0</v>
      </c>
    </row>
    <row r="8" spans="1:8" ht="23.65" customHeight="1" thickBot="1" x14ac:dyDescent="0.25">
      <c r="A8" s="171" t="s">
        <v>348</v>
      </c>
      <c r="B8" s="263" t="s">
        <v>341</v>
      </c>
      <c r="C8" s="264"/>
      <c r="D8" s="264"/>
      <c r="E8" s="264"/>
      <c r="F8" s="265"/>
      <c r="G8" s="266">
        <f>SUM(G7:G7)</f>
        <v>0</v>
      </c>
    </row>
    <row r="9" spans="1:8" ht="24" customHeight="1" thickTop="1" x14ac:dyDescent="0.2">
      <c r="A9" s="267"/>
      <c r="B9" s="268"/>
      <c r="C9" s="269"/>
      <c r="D9" s="269"/>
      <c r="E9" s="270"/>
      <c r="F9" s="270"/>
      <c r="G9" s="270"/>
    </row>
    <row r="10" spans="1:8" s="246" customFormat="1" ht="27.6" customHeight="1" x14ac:dyDescent="0.2">
      <c r="A10" s="267"/>
      <c r="B10" s="268"/>
      <c r="C10" s="269"/>
      <c r="D10" s="271" t="s">
        <v>234</v>
      </c>
      <c r="E10" s="270"/>
      <c r="F10" s="272"/>
      <c r="G10" s="273"/>
    </row>
    <row r="11" spans="1:8" ht="31.5" customHeight="1" x14ac:dyDescent="0.2">
      <c r="A11" s="274" t="s">
        <v>338</v>
      </c>
      <c r="B11" s="275" t="s">
        <v>2</v>
      </c>
      <c r="C11" s="276"/>
      <c r="D11" s="276"/>
      <c r="E11" s="276"/>
      <c r="F11" s="276"/>
      <c r="G11" s="277"/>
    </row>
    <row r="12" spans="1:8" ht="32.25" customHeight="1" x14ac:dyDescent="0.2">
      <c r="A12" s="167" t="s">
        <v>235</v>
      </c>
      <c r="B12" s="278" t="s">
        <v>236</v>
      </c>
      <c r="C12" s="167" t="s">
        <v>237</v>
      </c>
      <c r="D12" s="167" t="s">
        <v>238</v>
      </c>
      <c r="E12" s="167" t="s">
        <v>229</v>
      </c>
      <c r="F12" s="167" t="s">
        <v>239</v>
      </c>
      <c r="G12" s="167" t="s">
        <v>231</v>
      </c>
    </row>
    <row r="13" spans="1:8" ht="28.5" x14ac:dyDescent="0.2">
      <c r="A13" s="279" t="s">
        <v>286</v>
      </c>
      <c r="B13" s="280" t="s">
        <v>241</v>
      </c>
      <c r="C13" s="117" t="s">
        <v>4</v>
      </c>
      <c r="D13" s="36" t="s">
        <v>242</v>
      </c>
      <c r="E13" s="37"/>
      <c r="F13" s="281">
        <v>3055</v>
      </c>
      <c r="G13" s="262">
        <f t="shared" ref="G13:G39" si="0">E13*F13</f>
        <v>0</v>
      </c>
      <c r="H13" s="255"/>
    </row>
    <row r="14" spans="1:8" ht="28.5" x14ac:dyDescent="0.2">
      <c r="A14" s="279" t="s">
        <v>287</v>
      </c>
      <c r="B14" s="280" t="s">
        <v>241</v>
      </c>
      <c r="C14" s="69" t="s">
        <v>243</v>
      </c>
      <c r="D14" s="36" t="s">
        <v>242</v>
      </c>
      <c r="E14" s="37"/>
      <c r="F14" s="281">
        <v>495</v>
      </c>
      <c r="G14" s="262">
        <f t="shared" si="0"/>
        <v>0</v>
      </c>
    </row>
    <row r="15" spans="1:8" ht="28.5" x14ac:dyDescent="0.2">
      <c r="A15" s="279" t="s">
        <v>288</v>
      </c>
      <c r="B15" s="280" t="s">
        <v>241</v>
      </c>
      <c r="C15" s="117" t="s">
        <v>3</v>
      </c>
      <c r="D15" s="36" t="s">
        <v>242</v>
      </c>
      <c r="E15" s="37"/>
      <c r="F15" s="281">
        <v>1570</v>
      </c>
      <c r="G15" s="262">
        <f t="shared" si="0"/>
        <v>0</v>
      </c>
    </row>
    <row r="16" spans="1:8" ht="28.5" x14ac:dyDescent="0.2">
      <c r="A16" s="279" t="s">
        <v>289</v>
      </c>
      <c r="B16" s="280" t="s">
        <v>241</v>
      </c>
      <c r="C16" s="117" t="s">
        <v>67</v>
      </c>
      <c r="D16" s="36" t="s">
        <v>242</v>
      </c>
      <c r="E16" s="37"/>
      <c r="F16" s="281">
        <v>0</v>
      </c>
      <c r="G16" s="262">
        <f t="shared" si="0"/>
        <v>0</v>
      </c>
    </row>
    <row r="17" spans="1:7" ht="28.5" x14ac:dyDescent="0.2">
      <c r="A17" s="279" t="s">
        <v>290</v>
      </c>
      <c r="B17" s="280" t="s">
        <v>241</v>
      </c>
      <c r="C17" s="117" t="s">
        <v>68</v>
      </c>
      <c r="D17" s="36" t="s">
        <v>242</v>
      </c>
      <c r="E17" s="37"/>
      <c r="F17" s="281">
        <v>310</v>
      </c>
      <c r="G17" s="262">
        <f t="shared" si="0"/>
        <v>0</v>
      </c>
    </row>
    <row r="18" spans="1:7" ht="28.5" x14ac:dyDescent="0.2">
      <c r="A18" s="279" t="s">
        <v>291</v>
      </c>
      <c r="B18" s="280" t="s">
        <v>241</v>
      </c>
      <c r="C18" s="117" t="s">
        <v>55</v>
      </c>
      <c r="D18" s="36" t="s">
        <v>242</v>
      </c>
      <c r="E18" s="37"/>
      <c r="F18" s="281">
        <v>25</v>
      </c>
      <c r="G18" s="262">
        <f t="shared" si="0"/>
        <v>0</v>
      </c>
    </row>
    <row r="19" spans="1:7" ht="28.5" x14ac:dyDescent="0.2">
      <c r="A19" s="279" t="s">
        <v>292</v>
      </c>
      <c r="B19" s="280" t="s">
        <v>241</v>
      </c>
      <c r="C19" s="117" t="s">
        <v>70</v>
      </c>
      <c r="D19" s="36" t="s">
        <v>242</v>
      </c>
      <c r="E19" s="37"/>
      <c r="F19" s="281">
        <v>850</v>
      </c>
      <c r="G19" s="262">
        <f t="shared" si="0"/>
        <v>0</v>
      </c>
    </row>
    <row r="20" spans="1:7" ht="28.5" x14ac:dyDescent="0.2">
      <c r="A20" s="279" t="s">
        <v>293</v>
      </c>
      <c r="B20" s="280" t="s">
        <v>241</v>
      </c>
      <c r="C20" s="117" t="s">
        <v>71</v>
      </c>
      <c r="D20" s="36" t="s">
        <v>242</v>
      </c>
      <c r="E20" s="37"/>
      <c r="F20" s="281">
        <v>6595</v>
      </c>
      <c r="G20" s="262">
        <f t="shared" si="0"/>
        <v>0</v>
      </c>
    </row>
    <row r="21" spans="1:7" ht="28.5" x14ac:dyDescent="0.2">
      <c r="A21" s="279" t="s">
        <v>294</v>
      </c>
      <c r="B21" s="280" t="s">
        <v>241</v>
      </c>
      <c r="C21" s="117" t="s">
        <v>72</v>
      </c>
      <c r="D21" s="36" t="s">
        <v>242</v>
      </c>
      <c r="E21" s="37"/>
      <c r="F21" s="281">
        <v>1115</v>
      </c>
      <c r="G21" s="262">
        <f t="shared" si="0"/>
        <v>0</v>
      </c>
    </row>
    <row r="22" spans="1:7" ht="28.5" x14ac:dyDescent="0.2">
      <c r="A22" s="279" t="s">
        <v>295</v>
      </c>
      <c r="B22" s="280" t="s">
        <v>241</v>
      </c>
      <c r="C22" s="117" t="s">
        <v>73</v>
      </c>
      <c r="D22" s="36" t="s">
        <v>242</v>
      </c>
      <c r="E22" s="37"/>
      <c r="F22" s="281">
        <v>1080</v>
      </c>
      <c r="G22" s="262">
        <f t="shared" si="0"/>
        <v>0</v>
      </c>
    </row>
    <row r="23" spans="1:7" ht="28.5" x14ac:dyDescent="0.2">
      <c r="A23" s="279" t="s">
        <v>296</v>
      </c>
      <c r="B23" s="280" t="s">
        <v>241</v>
      </c>
      <c r="C23" s="117" t="s">
        <v>74</v>
      </c>
      <c r="D23" s="36" t="s">
        <v>242</v>
      </c>
      <c r="E23" s="37"/>
      <c r="F23" s="281">
        <v>975</v>
      </c>
      <c r="G23" s="262">
        <f t="shared" si="0"/>
        <v>0</v>
      </c>
    </row>
    <row r="24" spans="1:7" ht="28.5" x14ac:dyDescent="0.2">
      <c r="A24" s="279" t="s">
        <v>297</v>
      </c>
      <c r="B24" s="280" t="s">
        <v>241</v>
      </c>
      <c r="C24" s="117" t="s">
        <v>69</v>
      </c>
      <c r="D24" s="36" t="s">
        <v>242</v>
      </c>
      <c r="E24" s="37"/>
      <c r="F24" s="281">
        <v>730</v>
      </c>
      <c r="G24" s="262">
        <f t="shared" si="0"/>
        <v>0</v>
      </c>
    </row>
    <row r="25" spans="1:7" ht="28.5" x14ac:dyDescent="0.2">
      <c r="A25" s="279" t="s">
        <v>298</v>
      </c>
      <c r="B25" s="280" t="s">
        <v>241</v>
      </c>
      <c r="C25" s="69" t="s">
        <v>76</v>
      </c>
      <c r="D25" s="36" t="s">
        <v>242</v>
      </c>
      <c r="E25" s="37"/>
      <c r="F25" s="281">
        <v>400</v>
      </c>
      <c r="G25" s="262">
        <f t="shared" si="0"/>
        <v>0</v>
      </c>
    </row>
    <row r="26" spans="1:7" ht="28.5" x14ac:dyDescent="0.2">
      <c r="A26" s="279" t="s">
        <v>299</v>
      </c>
      <c r="B26" s="280" t="s">
        <v>241</v>
      </c>
      <c r="C26" s="117" t="s">
        <v>62</v>
      </c>
      <c r="D26" s="36" t="s">
        <v>242</v>
      </c>
      <c r="E26" s="37"/>
      <c r="F26" s="281">
        <v>1065</v>
      </c>
      <c r="G26" s="262">
        <f t="shared" si="0"/>
        <v>0</v>
      </c>
    </row>
    <row r="27" spans="1:7" ht="28.5" x14ac:dyDescent="0.2">
      <c r="A27" s="279" t="s">
        <v>300</v>
      </c>
      <c r="B27" s="280" t="s">
        <v>241</v>
      </c>
      <c r="C27" s="117" t="s">
        <v>56</v>
      </c>
      <c r="D27" s="36" t="s">
        <v>242</v>
      </c>
      <c r="E27" s="37"/>
      <c r="F27" s="281">
        <v>80</v>
      </c>
      <c r="G27" s="262">
        <f t="shared" si="0"/>
        <v>0</v>
      </c>
    </row>
    <row r="28" spans="1:7" ht="28.5" x14ac:dyDescent="0.2">
      <c r="A28" s="279" t="s">
        <v>301</v>
      </c>
      <c r="B28" s="280" t="s">
        <v>241</v>
      </c>
      <c r="C28" s="117" t="s">
        <v>75</v>
      </c>
      <c r="D28" s="36" t="s">
        <v>242</v>
      </c>
      <c r="E28" s="37"/>
      <c r="F28" s="281">
        <v>6090</v>
      </c>
      <c r="G28" s="262">
        <f t="shared" si="0"/>
        <v>0</v>
      </c>
    </row>
    <row r="29" spans="1:7" ht="28.5" x14ac:dyDescent="0.2">
      <c r="A29" s="279" t="s">
        <v>302</v>
      </c>
      <c r="B29" s="280" t="s">
        <v>241</v>
      </c>
      <c r="C29" s="117" t="s">
        <v>57</v>
      </c>
      <c r="D29" s="36" t="s">
        <v>242</v>
      </c>
      <c r="E29" s="37"/>
      <c r="F29" s="281">
        <v>390</v>
      </c>
      <c r="G29" s="262">
        <f t="shared" si="0"/>
        <v>0</v>
      </c>
    </row>
    <row r="30" spans="1:7" ht="28.5" x14ac:dyDescent="0.2">
      <c r="A30" s="279" t="s">
        <v>303</v>
      </c>
      <c r="B30" s="280" t="s">
        <v>241</v>
      </c>
      <c r="C30" s="117" t="s">
        <v>44</v>
      </c>
      <c r="D30" s="36" t="s">
        <v>242</v>
      </c>
      <c r="E30" s="37"/>
      <c r="F30" s="281">
        <v>1720</v>
      </c>
      <c r="G30" s="262">
        <f t="shared" si="0"/>
        <v>0</v>
      </c>
    </row>
    <row r="31" spans="1:7" ht="28.5" x14ac:dyDescent="0.2">
      <c r="A31" s="279" t="s">
        <v>304</v>
      </c>
      <c r="B31" s="280" t="s">
        <v>241</v>
      </c>
      <c r="C31" s="117" t="s">
        <v>58</v>
      </c>
      <c r="D31" s="36" t="s">
        <v>242</v>
      </c>
      <c r="E31" s="37"/>
      <c r="F31" s="281">
        <v>255</v>
      </c>
      <c r="G31" s="262">
        <f t="shared" si="0"/>
        <v>0</v>
      </c>
    </row>
    <row r="32" spans="1:7" ht="28.5" x14ac:dyDescent="0.2">
      <c r="A32" s="279" t="s">
        <v>305</v>
      </c>
      <c r="B32" s="280" t="s">
        <v>241</v>
      </c>
      <c r="C32" s="117" t="s">
        <v>59</v>
      </c>
      <c r="D32" s="36" t="s">
        <v>242</v>
      </c>
      <c r="E32" s="37"/>
      <c r="F32" s="281">
        <v>955</v>
      </c>
      <c r="G32" s="262">
        <f t="shared" si="0"/>
        <v>0</v>
      </c>
    </row>
    <row r="33" spans="1:8" ht="28.5" x14ac:dyDescent="0.2">
      <c r="A33" s="279" t="s">
        <v>306</v>
      </c>
      <c r="B33" s="280" t="s">
        <v>241</v>
      </c>
      <c r="C33" s="117" t="s">
        <v>244</v>
      </c>
      <c r="D33" s="36" t="s">
        <v>242</v>
      </c>
      <c r="E33" s="37"/>
      <c r="F33" s="281">
        <v>1710</v>
      </c>
      <c r="G33" s="262">
        <f t="shared" si="0"/>
        <v>0</v>
      </c>
      <c r="H33" s="255"/>
    </row>
    <row r="34" spans="1:8" ht="28.5" x14ac:dyDescent="0.2">
      <c r="A34" s="279" t="s">
        <v>307</v>
      </c>
      <c r="B34" s="280" t="s">
        <v>241</v>
      </c>
      <c r="C34" s="69" t="s">
        <v>66</v>
      </c>
      <c r="D34" s="36" t="s">
        <v>242</v>
      </c>
      <c r="E34" s="37"/>
      <c r="F34" s="281">
        <v>70</v>
      </c>
      <c r="G34" s="262">
        <f t="shared" si="0"/>
        <v>0</v>
      </c>
    </row>
    <row r="35" spans="1:8" ht="28.5" x14ac:dyDescent="0.2">
      <c r="A35" s="279" t="s">
        <v>308</v>
      </c>
      <c r="B35" s="280" t="s">
        <v>241</v>
      </c>
      <c r="C35" s="117" t="s">
        <v>245</v>
      </c>
      <c r="D35" s="36" t="s">
        <v>242</v>
      </c>
      <c r="E35" s="37"/>
      <c r="F35" s="281">
        <v>500</v>
      </c>
      <c r="G35" s="262">
        <f t="shared" si="0"/>
        <v>0</v>
      </c>
    </row>
    <row r="36" spans="1:8" ht="28.5" x14ac:dyDescent="0.2">
      <c r="A36" s="279" t="s">
        <v>309</v>
      </c>
      <c r="B36" s="280" t="s">
        <v>241</v>
      </c>
      <c r="C36" s="117" t="s">
        <v>60</v>
      </c>
      <c r="D36" s="36" t="s">
        <v>242</v>
      </c>
      <c r="E36" s="37"/>
      <c r="F36" s="281">
        <v>500</v>
      </c>
      <c r="G36" s="262">
        <f t="shared" si="0"/>
        <v>0</v>
      </c>
    </row>
    <row r="37" spans="1:8" ht="28.5" x14ac:dyDescent="0.2">
      <c r="A37" s="279" t="s">
        <v>310</v>
      </c>
      <c r="B37" s="280" t="s">
        <v>241</v>
      </c>
      <c r="C37" s="117" t="s">
        <v>64</v>
      </c>
      <c r="D37" s="36" t="s">
        <v>242</v>
      </c>
      <c r="E37" s="37"/>
      <c r="F37" s="281">
        <v>4</v>
      </c>
      <c r="G37" s="262">
        <f t="shared" si="0"/>
        <v>0</v>
      </c>
    </row>
    <row r="38" spans="1:8" ht="28.5" x14ac:dyDescent="0.2">
      <c r="A38" s="279" t="s">
        <v>311</v>
      </c>
      <c r="B38" s="280" t="s">
        <v>241</v>
      </c>
      <c r="C38" s="117" t="s">
        <v>61</v>
      </c>
      <c r="D38" s="36" t="s">
        <v>242</v>
      </c>
      <c r="E38" s="37"/>
      <c r="F38" s="281">
        <v>49</v>
      </c>
      <c r="G38" s="262">
        <f t="shared" si="0"/>
        <v>0</v>
      </c>
    </row>
    <row r="39" spans="1:8" ht="29.25" thickBot="1" x14ac:dyDescent="0.25">
      <c r="A39" s="279" t="s">
        <v>312</v>
      </c>
      <c r="B39" s="280" t="s">
        <v>241</v>
      </c>
      <c r="C39" s="117" t="s">
        <v>63</v>
      </c>
      <c r="D39" s="36" t="s">
        <v>242</v>
      </c>
      <c r="E39" s="37"/>
      <c r="F39" s="281">
        <v>50</v>
      </c>
      <c r="G39" s="262">
        <f t="shared" si="0"/>
        <v>0</v>
      </c>
    </row>
    <row r="40" spans="1:8" ht="24" customHeight="1" thickBot="1" x14ac:dyDescent="0.25">
      <c r="A40" s="171" t="s">
        <v>313</v>
      </c>
      <c r="B40" s="172" t="s">
        <v>342</v>
      </c>
      <c r="C40" s="173"/>
      <c r="D40" s="173"/>
      <c r="E40" s="173"/>
      <c r="F40" s="174"/>
      <c r="G40" s="266">
        <f>SUM(G13:G39)</f>
        <v>0</v>
      </c>
    </row>
    <row r="41" spans="1:8" ht="24" customHeight="1" thickTop="1" x14ac:dyDescent="0.2">
      <c r="B41" s="282"/>
      <c r="C41" s="82"/>
      <c r="D41" s="82"/>
      <c r="E41" s="82"/>
      <c r="F41" s="82"/>
      <c r="G41" s="273"/>
    </row>
    <row r="42" spans="1:8" ht="43.5" thickBot="1" x14ac:dyDescent="0.25">
      <c r="A42" s="267"/>
      <c r="B42" s="268"/>
      <c r="C42" s="269"/>
      <c r="D42" s="269"/>
      <c r="E42" s="270"/>
      <c r="F42" s="206" t="s">
        <v>345</v>
      </c>
      <c r="G42" s="283">
        <f>G8+G40</f>
        <v>0</v>
      </c>
    </row>
    <row r="43" spans="1:8" ht="15" thickTop="1" x14ac:dyDescent="0.2">
      <c r="B43" s="268"/>
      <c r="C43" s="269"/>
      <c r="D43" s="269"/>
      <c r="E43" s="270"/>
      <c r="F43" s="272"/>
      <c r="G43" s="273"/>
    </row>
    <row r="44" spans="1:8" x14ac:dyDescent="0.2">
      <c r="B44" s="268"/>
      <c r="C44" s="269"/>
      <c r="D44" s="269"/>
      <c r="E44" s="270"/>
      <c r="F44" s="270"/>
      <c r="G44" s="270"/>
    </row>
    <row r="45" spans="1:8" x14ac:dyDescent="0.2">
      <c r="A45" s="212"/>
      <c r="B45" s="213" t="s">
        <v>13</v>
      </c>
      <c r="C45" s="284"/>
      <c r="D45" s="284"/>
      <c r="E45" s="284"/>
      <c r="F45" s="284"/>
      <c r="G45" s="285"/>
    </row>
    <row r="46" spans="1:8" x14ac:dyDescent="0.2">
      <c r="A46" s="286" t="s">
        <v>235</v>
      </c>
      <c r="B46" s="257" t="s">
        <v>246</v>
      </c>
      <c r="C46" s="257"/>
      <c r="D46" s="257"/>
      <c r="E46" s="257"/>
      <c r="F46" s="257"/>
      <c r="G46" s="258"/>
    </row>
    <row r="47" spans="1:8" x14ac:dyDescent="0.2">
      <c r="A47" s="112" t="s">
        <v>12</v>
      </c>
      <c r="B47" s="287" t="s">
        <v>247</v>
      </c>
      <c r="C47" s="288"/>
      <c r="D47" s="288"/>
      <c r="E47" s="288"/>
      <c r="F47" s="288"/>
      <c r="G47" s="289"/>
    </row>
    <row r="48" spans="1:8" ht="43.5" customHeight="1" x14ac:dyDescent="0.2">
      <c r="A48" s="117">
        <v>1</v>
      </c>
      <c r="B48" s="290" t="s">
        <v>339</v>
      </c>
      <c r="C48" s="291"/>
      <c r="D48" s="291"/>
      <c r="E48" s="291"/>
      <c r="F48" s="291"/>
      <c r="G48" s="292"/>
    </row>
    <row r="49" spans="1:8" ht="26.65" customHeight="1" x14ac:dyDescent="0.2">
      <c r="A49" s="117">
        <v>2</v>
      </c>
      <c r="B49" s="293" t="s">
        <v>11</v>
      </c>
      <c r="C49" s="294"/>
      <c r="D49" s="294"/>
      <c r="E49" s="294"/>
      <c r="F49" s="294"/>
      <c r="G49" s="295"/>
    </row>
    <row r="50" spans="1:8" x14ac:dyDescent="0.2">
      <c r="A50" s="117">
        <v>3</v>
      </c>
      <c r="B50" s="287" t="s">
        <v>340</v>
      </c>
      <c r="C50" s="288"/>
      <c r="D50" s="288"/>
      <c r="E50" s="288"/>
      <c r="F50" s="288"/>
      <c r="G50" s="289"/>
    </row>
    <row r="51" spans="1:8" x14ac:dyDescent="0.2">
      <c r="A51" s="117">
        <v>4</v>
      </c>
      <c r="B51" s="287" t="s">
        <v>343</v>
      </c>
      <c r="C51" s="288"/>
      <c r="D51" s="288"/>
      <c r="E51" s="288"/>
      <c r="F51" s="288"/>
      <c r="G51" s="289"/>
    </row>
    <row r="52" spans="1:8" x14ac:dyDescent="0.2">
      <c r="A52" s="117">
        <v>5</v>
      </c>
      <c r="B52" s="287" t="s">
        <v>344</v>
      </c>
      <c r="C52" s="288"/>
      <c r="D52" s="288"/>
      <c r="E52" s="288"/>
      <c r="F52" s="288"/>
      <c r="G52" s="289"/>
    </row>
    <row r="53" spans="1:8" x14ac:dyDescent="0.2">
      <c r="A53" s="117">
        <v>6</v>
      </c>
      <c r="B53" s="287" t="s">
        <v>10</v>
      </c>
      <c r="C53" s="288"/>
      <c r="D53" s="288"/>
      <c r="E53" s="288"/>
      <c r="F53" s="288"/>
      <c r="G53" s="289"/>
      <c r="H53" s="255"/>
    </row>
    <row r="55" spans="1:8" x14ac:dyDescent="0.2">
      <c r="B55" s="237" t="s">
        <v>226</v>
      </c>
      <c r="C55" s="237"/>
      <c r="D55" s="237"/>
      <c r="E55" s="237"/>
    </row>
    <row r="56" spans="1:8" x14ac:dyDescent="0.2">
      <c r="B56" s="76" t="s">
        <v>9</v>
      </c>
      <c r="C56" s="57"/>
      <c r="D56" s="57"/>
      <c r="E56" s="57"/>
    </row>
    <row r="57" spans="1:8" x14ac:dyDescent="0.2">
      <c r="B57" s="76" t="s">
        <v>8</v>
      </c>
      <c r="C57" s="57"/>
      <c r="D57" s="57"/>
      <c r="E57" s="57"/>
    </row>
    <row r="58" spans="1:8" ht="36.6" customHeight="1" x14ac:dyDescent="0.2">
      <c r="B58" s="76" t="s">
        <v>7</v>
      </c>
      <c r="C58" s="57"/>
      <c r="D58" s="57"/>
      <c r="E58" s="57"/>
    </row>
    <row r="59" spans="1:8" x14ac:dyDescent="0.2">
      <c r="B59" s="76" t="s">
        <v>6</v>
      </c>
      <c r="C59" s="57"/>
      <c r="D59" s="57"/>
      <c r="E59" s="57"/>
    </row>
    <row r="61" spans="1:8" x14ac:dyDescent="0.2">
      <c r="B61" s="255"/>
      <c r="C61" s="296"/>
      <c r="D61" s="296"/>
      <c r="E61" s="296"/>
      <c r="F61" s="296"/>
    </row>
  </sheetData>
  <sheetProtection algorithmName="SHA-512" hashValue="TqFJnWKfsrbrzWNrZOS72rESmic3UNtArfvGjsNipYTWNYf17eYff0VeTc5HMahPWrwcPLYPZ7Worpfk+MSTew==" saltValue="BPoafgdOlLfuPpzcUXlxHw==" spinCount="100000" sheet="1" objects="1" scenarios="1"/>
  <mergeCells count="19">
    <mergeCell ref="A1:C1"/>
    <mergeCell ref="A2:G2"/>
    <mergeCell ref="A5:G5"/>
    <mergeCell ref="B8:F8"/>
    <mergeCell ref="B40:F40"/>
    <mergeCell ref="C59:E59"/>
    <mergeCell ref="A4:D4"/>
    <mergeCell ref="B52:G52"/>
    <mergeCell ref="B53:G53"/>
    <mergeCell ref="B55:E55"/>
    <mergeCell ref="C56:E56"/>
    <mergeCell ref="C57:E57"/>
    <mergeCell ref="C58:E58"/>
    <mergeCell ref="B46:G46"/>
    <mergeCell ref="B47:G47"/>
    <mergeCell ref="B48:G48"/>
    <mergeCell ref="B49:G49"/>
    <mergeCell ref="B50:G50"/>
    <mergeCell ref="B51:G51"/>
  </mergeCells>
  <phoneticPr fontId="64" type="noConversion"/>
  <dataValidations count="2">
    <dataValidation operator="lessThanOrEqual" allowBlank="1" showInputMessage="1" showErrorMessage="1" sqref="B46:B52 A4:A6 C12 A8:B8 B7:G7 G8 B9:G10 C41:F43 B44:G44 E4:G4 D12:G32 B12:B43 G33:G43 D33:D39 F33:F39 E34:E39" xr:uid="{1E8F0802-AE91-4049-A0E4-1F8168C1E99F}"/>
    <dataValidation type="decimal" operator="lessThan" allowBlank="1" showInputMessage="1" showErrorMessage="1" promptTitle="Prijsplafond €2.500,- per ton" prompt="De inschrijfprijs dient lager te zijn dan het prijsplafond." sqref="E33" xr:uid="{1BDE55FB-7790-453B-949D-79E14211F09D}">
      <formula1>2500</formula1>
    </dataValidation>
  </dataValidations>
  <pageMargins left="0.70866141732283472" right="0.70866141732283472" top="0.74803149606299213" bottom="0.74803149606299213" header="0.31496062992125984" footer="0.31496062992125984"/>
  <pageSetup paperSize="9" scale="74" fitToHeight="0" orientation="landscape" r:id="rId1"/>
  <headerFooter>
    <oddHeader>&amp;L&amp;"Century Gothic,Vet"&amp;14&amp;F&amp;R&amp;"Century Gothic,Vet"&amp;14&amp;A</oddHeader>
    <oddFooter>&amp;L&amp;"Century Gothic,Standaard"&amp;8&amp;F
Afdrukdatum: &amp;D
Pagina &amp;P van &amp;N&amp;R&amp;"Century Gothic,Vet"&amp;12United Quality&amp;"Century Gothic,Standaard"&amp;10
&amp;"Century Gothic,Cursief"&amp;8"Advies en Aanbesteding in Afval en Automotive"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Create a new document." ma:contentTypeScope="" ma:versionID="8eb6b7afec84f2f5ecc106c76e00ff1c">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1beda169bf22d820b34e3aac3966855c"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SharedWithUsers xmlns="b77e2b43-37d4-4532-953b-53983e0992e2">
      <UserInfo>
        <DisplayName>Rene Janssen</DisplayName>
        <AccountId>27</AccountId>
        <AccountType/>
      </UserInfo>
      <UserInfo>
        <DisplayName>Jennifer Hakkert</DisplayName>
        <AccountId>25</AccountId>
        <AccountType/>
      </UserInfo>
      <UserInfo>
        <DisplayName>Michel van der Klooster</DisplayName>
        <AccountId>26</AccountId>
        <AccountType/>
      </UserInfo>
      <UserInfo>
        <DisplayName>Geert Lubbers</DisplayName>
        <AccountId>30</AccountId>
        <AccountType/>
      </UserInfo>
    </SharedWithUsers>
    <lcf76f155ced4ddcb4097134ff3c332f xmlns="962d65e8-ec2e-4f08-b510-02888a857b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77D799-BF5A-4FC2-A072-A1FB386519D6}"/>
</file>

<file path=customXml/itemProps2.xml><?xml version="1.0" encoding="utf-8"?>
<ds:datastoreItem xmlns:ds="http://schemas.openxmlformats.org/officeDocument/2006/customXml" ds:itemID="{958A32C9-8919-4500-AB66-B2A322DEC4F5}">
  <ds:schemaRefs>
    <ds:schemaRef ds:uri="http://schemas.microsoft.com/office/2006/metadata/properties"/>
    <ds:schemaRef ds:uri="http://schemas.microsoft.com/office/infopath/2007/PartnerControls"/>
    <ds:schemaRef ds:uri="91ccb114-c2cd-4ec5-9a2d-083789bf7cb4"/>
    <ds:schemaRef ds:uri="40faa72d-7604-4f4d-a488-93cffb7df14f"/>
    <ds:schemaRef ds:uri="0fa31202-d9fb-4648-a67c-fa3815d3b5cb"/>
    <ds:schemaRef ds:uri="b77e2b43-37d4-4532-953b-53983e0992e2"/>
    <ds:schemaRef ds:uri="962d65e8-ec2e-4f08-b510-02888a857b6e"/>
  </ds:schemaRefs>
</ds:datastoreItem>
</file>

<file path=customXml/itemProps3.xml><?xml version="1.0" encoding="utf-8"?>
<ds:datastoreItem xmlns:ds="http://schemas.openxmlformats.org/officeDocument/2006/customXml" ds:itemID="{5FED1625-17A4-4A06-A48A-B31A5F493C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T0 Voorblad</vt:lpstr>
      <vt:lpstr>T19 Inschrijfprijs</vt:lpstr>
      <vt:lpstr>T20 Beheer en exploitatie</vt:lpstr>
      <vt:lpstr>T21 Prijs transport+verwerking</vt:lpstr>
      <vt:lpstr> T22 Prijs KCA </vt:lpstr>
      <vt:lpstr>' T22 Prijs KCA '!Afdrukbereik</vt:lpstr>
      <vt:lpstr>'T0 Voorblad'!Afdrukbereik</vt:lpstr>
      <vt:lpstr>'T19 Inschrijfprijs'!Afdrukbereik</vt:lpstr>
      <vt:lpstr>'T20 Beheer en exploitatie'!Afdrukbereik</vt:lpstr>
      <vt:lpstr>'T21 Prijs transport+verwerking'!Afdrukbereik</vt:lpstr>
    </vt:vector>
  </TitlesOfParts>
  <Company>Roteb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Dennis Elliott</cp:lastModifiedBy>
  <cp:lastPrinted>2021-05-21T09:11:52Z</cp:lastPrinted>
  <dcterms:created xsi:type="dcterms:W3CDTF">2008-02-01T08:20:49Z</dcterms:created>
  <dcterms:modified xsi:type="dcterms:W3CDTF">2025-05-09T08:06:16Z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6312600</vt:r8>
  </property>
  <property fmtid="{D5CDD505-2E9C-101B-9397-08002B2CF9AE}" pid="4" name="MediaServiceImageTags">
    <vt:lpwstr/>
  </property>
</Properties>
</file>