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bbenhuis inkoopadvies\Klanten\Naturalis\2. EA Hardware\02 Nota van Inlichtingen\NVI 3\"/>
    </mc:Choice>
  </mc:AlternateContent>
  <xr:revisionPtr revIDLastSave="0" documentId="8_{1E56D15F-DE94-4DB7-B7EA-68490E09AC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blad 1 - Prijsformulier" sheetId="1" r:id="rId1"/>
    <sheet name="Tabblad 2 - Prijsbeoordelin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1" l="1"/>
  <c r="U30" i="1"/>
  <c r="U29" i="1"/>
  <c r="U26" i="1"/>
  <c r="U25" i="1"/>
  <c r="D30" i="1"/>
  <c r="D31" i="1"/>
  <c r="D29" i="1"/>
  <c r="D26" i="1"/>
  <c r="D25" i="1"/>
  <c r="D19" i="1"/>
  <c r="D20" i="1"/>
  <c r="D21" i="1"/>
  <c r="D18" i="1"/>
  <c r="D11" i="1"/>
  <c r="D12" i="1"/>
  <c r="D13" i="1"/>
  <c r="D14" i="1"/>
  <c r="D15" i="1"/>
  <c r="D10" i="1"/>
  <c r="U19" i="1"/>
  <c r="U20" i="1"/>
  <c r="U21" i="1"/>
  <c r="U18" i="1"/>
  <c r="U11" i="1"/>
  <c r="U12" i="1"/>
  <c r="U13" i="1"/>
  <c r="U14" i="1"/>
  <c r="U15" i="1"/>
  <c r="U10" i="1"/>
  <c r="T26" i="1" l="1"/>
  <c r="T30" i="1"/>
  <c r="T31" i="1"/>
  <c r="T29" i="1"/>
  <c r="T25" i="1"/>
  <c r="T19" i="1"/>
  <c r="T23" i="1" s="1"/>
  <c r="T20" i="1"/>
  <c r="T21" i="1"/>
  <c r="T18" i="1"/>
  <c r="T11" i="1"/>
  <c r="T12" i="1"/>
  <c r="T13" i="1"/>
  <c r="T14" i="1"/>
  <c r="T15" i="1"/>
  <c r="T10" i="1"/>
  <c r="M21" i="1"/>
  <c r="M18" i="1"/>
  <c r="E16" i="3"/>
  <c r="F8" i="3"/>
  <c r="J30" i="1" l="1"/>
  <c r="J31" i="1"/>
  <c r="J29" i="1"/>
  <c r="J26" i="1"/>
  <c r="J25" i="1"/>
  <c r="J20" i="1"/>
  <c r="J21" i="1"/>
  <c r="J19" i="1"/>
  <c r="J18" i="1"/>
  <c r="J11" i="1"/>
  <c r="J12" i="1"/>
  <c r="J13" i="1"/>
  <c r="J14" i="1"/>
  <c r="J15" i="1"/>
  <c r="J10" i="1"/>
  <c r="G30" i="1"/>
  <c r="G31" i="1"/>
  <c r="G29" i="1"/>
  <c r="G18" i="1"/>
  <c r="G11" i="1"/>
  <c r="G12" i="1"/>
  <c r="G13" i="1"/>
  <c r="G14" i="1"/>
  <c r="G15" i="1"/>
  <c r="G10" i="1"/>
  <c r="V29" i="1" l="1"/>
  <c r="U23" i="1"/>
  <c r="V10" i="1"/>
  <c r="V13" i="1"/>
  <c r="V15" i="1"/>
  <c r="V12" i="1"/>
  <c r="V18" i="1"/>
  <c r="V11" i="1"/>
  <c r="V14" i="1"/>
  <c r="V21" i="1"/>
  <c r="V20" i="1"/>
  <c r="V19" i="1"/>
  <c r="V30" i="1"/>
  <c r="V31" i="1"/>
  <c r="V26" i="1"/>
  <c r="V25" i="1"/>
  <c r="U32" i="1"/>
  <c r="T27" i="1"/>
  <c r="U27" i="1"/>
  <c r="T32" i="1"/>
  <c r="T16" i="1"/>
  <c r="V23" i="1" l="1"/>
  <c r="V16" i="1"/>
  <c r="T33" i="1"/>
  <c r="U16" i="1"/>
  <c r="V32" i="1"/>
  <c r="V27" i="1"/>
  <c r="U33" i="1" l="1"/>
  <c r="V33" i="1"/>
  <c r="D34" i="1" s="1"/>
  <c r="D11" i="3" s="1"/>
  <c r="E11" i="3" s="1"/>
</calcChain>
</file>

<file path=xl/sharedStrings.xml><?xml version="1.0" encoding="utf-8"?>
<sst xmlns="http://schemas.openxmlformats.org/spreadsheetml/2006/main" count="77" uniqueCount="77">
  <si>
    <t>NR</t>
  </si>
  <si>
    <t>Omschrijving</t>
  </si>
  <si>
    <t>Gegarandeerde afname 2026</t>
  </si>
  <si>
    <t>Fabrikant, Model, en typenummer van het door u gekozen Product</t>
  </si>
  <si>
    <t>EAN nummer gekozen Product</t>
  </si>
  <si>
    <t>Serverhardware:</t>
  </si>
  <si>
    <t>2.2</t>
  </si>
  <si>
    <t>Ceph management server</t>
  </si>
  <si>
    <t>2.3</t>
  </si>
  <si>
    <t>Slow tier Ceph OSD server</t>
  </si>
  <si>
    <t>2.4</t>
  </si>
  <si>
    <t>Fast tier Ceph OSD server</t>
  </si>
  <si>
    <t>2.5</t>
  </si>
  <si>
    <t>OpenStack controller server</t>
  </si>
  <si>
    <t>2.6</t>
  </si>
  <si>
    <t>OpenStack hypervisor server</t>
  </si>
  <si>
    <t>2.7</t>
  </si>
  <si>
    <t>Bare metal server</t>
  </si>
  <si>
    <t>Som Serverhardware</t>
  </si>
  <si>
    <t>3.4</t>
  </si>
  <si>
    <t>Basis PC laptop</t>
  </si>
  <si>
    <t>3.5</t>
  </si>
  <si>
    <t>Speciale zware PC laptop</t>
  </si>
  <si>
    <t>3.6</t>
  </si>
  <si>
    <t>Speciale lichte PC laptop</t>
  </si>
  <si>
    <t>3.7</t>
  </si>
  <si>
    <t>Basis PC desktop</t>
  </si>
  <si>
    <t>3.8</t>
  </si>
  <si>
    <t>4.3</t>
  </si>
  <si>
    <t>Basis Mac laptop</t>
  </si>
  <si>
    <t>4.4</t>
  </si>
  <si>
    <t>Speciale Mac laptop</t>
  </si>
  <si>
    <t>5.2</t>
  </si>
  <si>
    <t>Standaard beeldscherm</t>
  </si>
  <si>
    <t>5.3</t>
  </si>
  <si>
    <t>5.4</t>
  </si>
  <si>
    <t>4K beeldscherm</t>
  </si>
  <si>
    <t>Naam Inschrijver:</t>
  </si>
  <si>
    <t>Ingeschat aantal 2026 bovenop gegarandeerde afname 2026</t>
  </si>
  <si>
    <t>Totaal  aantal 2026</t>
  </si>
  <si>
    <t>Dubbel beeldscherm (let op prijs = per paar en dus niet per beeldscherm)</t>
  </si>
  <si>
    <t xml:space="preserve">Lineaire scoremethode prijs </t>
  </si>
  <si>
    <t>Prijs</t>
  </si>
  <si>
    <t>Punten</t>
  </si>
  <si>
    <t>De formule rekent het onderstaande uit:</t>
  </si>
  <si>
    <r>
      <t xml:space="preserve">Totale fictieve inschrijfprijs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</si>
  <si>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Totale fictieve inschrijfprijs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</si>
  <si>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Score bij Totale fictieve inschrijfprijs van Inschrijver</t>
  </si>
  <si>
    <t>PC werkplekhardware:</t>
  </si>
  <si>
    <t>Mac Werkplekhardware</t>
  </si>
  <si>
    <t>Beeldschermen</t>
  </si>
  <si>
    <t>Som PC werkplekhardware</t>
  </si>
  <si>
    <t>Som Mac werkplekhardware</t>
  </si>
  <si>
    <t>Som Beeldschermen</t>
  </si>
  <si>
    <t xml:space="preserve">Bijlage bij de Naturalis Uitnodiging tot Inschrijving Server en Werkplek Hardware. </t>
  </si>
  <si>
    <t>Toelichting:</t>
  </si>
  <si>
    <t>normale binnenlandse reis- en verblijfkosten, reiskosten woon- en werkverkeer, parkeerkosten, opleidingskosten, wervings- en selectiekosten, vervanging, verzekeringspremie, winst, risico en alle eventuele verdere bijkomende kosten, zoals de kosten voor voorbereiding op de uitvoering.</t>
  </si>
  <si>
    <t>Totaal aantal 2025 t//m 2029</t>
  </si>
  <si>
    <t>Totaal aantal 2025</t>
  </si>
  <si>
    <t xml:space="preserve">Gegarandeerde afname 2025 </t>
  </si>
  <si>
    <t xml:space="preserve">Subtotaal gegarandeerde afname </t>
  </si>
  <si>
    <t>Subtotaal ingeschat aantal</t>
  </si>
  <si>
    <t xml:space="preserve">Subtotaal per Product </t>
  </si>
  <si>
    <t>Prijs per stuk voor gegarandeerde afname</t>
  </si>
  <si>
    <t>Ingeschat aantal 2025 bovenop gegarandeerde afname 2025</t>
  </si>
  <si>
    <t>- De (volg)nummers (NR) in kolom B corresponderen met de betreffende paragraaf uit Bijlage E - Programma van Eisen en Wensen.</t>
  </si>
  <si>
    <t>- Opgegeven prijzen zijn exclusief btw en verder all-in. All-in houdt in inclusief alle tot de leveringen en diensten behorende werkzaamheden of kosten, waaronder in ieder geval de volgende kosten zijn inbegrepen: administratie- en kantoorkosten, leveringskosten, kosten voor garantie – en reparatie afhandeling, salariskosten, overheadkosten, kosten voor ondersteunend werk, kosten voor het gebruik van apparatuur,</t>
  </si>
  <si>
    <t>- Zie de Uitnodiging tot Inschrijving voor toelichting, onder meer in hoofdstuk 2 begripsbepaling en in paragraaf 5.7.7, 5.9 en 7.2.</t>
  </si>
  <si>
    <t>Prijs per stuk voor ingeschatte aantallen bovenop gegaran-deerde afname</t>
  </si>
  <si>
    <t>Totaal aantal 2027</t>
  </si>
  <si>
    <t>Gegarandeerde afname 2027</t>
  </si>
  <si>
    <t>Ingeschat aantal 2027 bovenop gegarandeerde afname 2027</t>
  </si>
  <si>
    <t>Speciale PC desktop (vervallen)</t>
  </si>
  <si>
    <r>
      <t xml:space="preserve">Bijlage D - Prijsformulier Initiele Uitvraag EA server- en werkplekhardware Naturalis </t>
    </r>
    <r>
      <rPr>
        <b/>
        <sz val="12"/>
        <color rgb="FFFF0000"/>
        <rFont val="Arial"/>
        <family val="2"/>
      </rPr>
      <t>v1.1 behorend bij NVI 3</t>
    </r>
  </si>
  <si>
    <t>Totale Fictieve Inschrijfprijs Initiële  Uitvraag over maximale looptijd van de raamovereenkomst (4 jaar)</t>
  </si>
  <si>
    <r>
      <t xml:space="preserve">Ingeschat aantal 2028 </t>
    </r>
    <r>
      <rPr>
        <b/>
        <sz val="10"/>
        <color rgb="FFFF0000"/>
        <rFont val="Arial"/>
        <family val="2"/>
      </rPr>
      <t>Let op: alleen voor prijsvergelijk. Aantallen zijn niet in scope van Initiele NOK.</t>
    </r>
  </si>
  <si>
    <r>
      <t xml:space="preserve">Ingeschat aantal 2029 (t/m 14 oktober). </t>
    </r>
    <r>
      <rPr>
        <b/>
        <sz val="10"/>
        <color rgb="FFFF0000"/>
        <rFont val="Arial"/>
        <family val="2"/>
      </rPr>
      <t>Let op: alleen voor prijsvergelijk. Aantallen zijn niet in scope van Initiele NOK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</si>
</sst>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9"/>
      <color rgb="FFFF0000"/>
      <name val="Arial"/>
      <family val="2"/>
    </font>
    <font>
      <sz val="9"/>
      <color theme="0" tint="-4.9989318521683403E-2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trike/>
      <sz val="10"/>
      <color theme="1"/>
      <name val="Arial"/>
      <family val="2"/>
    </font>
    <font>
      <strike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92D050"/>
        <b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7">
    <xf numFmtId="0" fontId="0" fillId="0" borderId="0"/>
    <xf numFmtId="0" fontId="7" fillId="0" borderId="16"/>
    <xf numFmtId="0" fontId="13" fillId="0" borderId="16"/>
    <xf numFmtId="44" fontId="7" fillId="0" borderId="16" applyFont="0" applyFill="0" applyBorder="0" applyAlignment="0" applyProtection="0"/>
    <xf numFmtId="0" fontId="7" fillId="0" borderId="16"/>
    <xf numFmtId="0" fontId="1" fillId="0" borderId="16"/>
    <xf numFmtId="44" fontId="7" fillId="0" borderId="16" applyFont="0" applyFill="0" applyBorder="0" applyAlignment="0" applyProtection="0"/>
  </cellStyleXfs>
  <cellXfs count="11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/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3" borderId="7" xfId="0" applyFont="1" applyFill="1" applyBorder="1" applyAlignment="1">
      <alignment vertical="top" wrapText="1"/>
    </xf>
    <xf numFmtId="164" fontId="2" fillId="0" borderId="8" xfId="0" applyNumberFormat="1" applyFont="1" applyBorder="1"/>
    <xf numFmtId="0" fontId="2" fillId="3" borderId="2" xfId="0" applyFont="1" applyFill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164" fontId="3" fillId="0" borderId="11" xfId="0" applyNumberFormat="1" applyFont="1" applyBorder="1"/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164" fontId="2" fillId="0" borderId="12" xfId="0" applyNumberFormat="1" applyFont="1" applyBorder="1"/>
    <xf numFmtId="0" fontId="2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5" fillId="0" borderId="14" xfId="0" applyFont="1" applyBorder="1" applyAlignment="1">
      <alignment wrapText="1"/>
    </xf>
    <xf numFmtId="164" fontId="2" fillId="0" borderId="15" xfId="0" applyNumberFormat="1" applyFont="1" applyBorder="1"/>
    <xf numFmtId="0" fontId="5" fillId="0" borderId="10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164" fontId="2" fillId="0" borderId="10" xfId="0" applyNumberFormat="1" applyFont="1" applyBorder="1" applyAlignment="1">
      <alignment vertical="top" wrapText="1"/>
    </xf>
    <xf numFmtId="164" fontId="2" fillId="0" borderId="4" xfId="0" applyNumberFormat="1" applyFont="1" applyBorder="1" applyAlignment="1">
      <alignment vertical="top" wrapText="1"/>
    </xf>
    <xf numFmtId="164" fontId="5" fillId="0" borderId="14" xfId="0" applyNumberFormat="1" applyFont="1" applyBorder="1" applyAlignment="1">
      <alignment wrapText="1"/>
    </xf>
    <xf numFmtId="0" fontId="2" fillId="0" borderId="0" xfId="0" applyFont="1" applyAlignment="1">
      <alignment vertical="top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164" fontId="8" fillId="0" borderId="0" xfId="0" applyNumberFormat="1" applyFont="1"/>
    <xf numFmtId="0" fontId="2" fillId="0" borderId="16" xfId="0" applyFont="1" applyFill="1" applyBorder="1" applyAlignment="1">
      <alignment wrapText="1"/>
    </xf>
    <xf numFmtId="0" fontId="2" fillId="3" borderId="18" xfId="0" applyFont="1" applyFill="1" applyBorder="1" applyAlignment="1">
      <alignment wrapText="1"/>
    </xf>
    <xf numFmtId="0" fontId="2" fillId="3" borderId="19" xfId="0" applyFont="1" applyFill="1" applyBorder="1" applyAlignment="1">
      <alignment wrapText="1"/>
    </xf>
    <xf numFmtId="0" fontId="3" fillId="0" borderId="20" xfId="0" applyFont="1" applyBorder="1" applyAlignment="1">
      <alignment wrapText="1"/>
    </xf>
    <xf numFmtId="0" fontId="8" fillId="3" borderId="22" xfId="0" applyFont="1" applyFill="1" applyBorder="1" applyAlignment="1">
      <alignment wrapText="1"/>
    </xf>
    <xf numFmtId="164" fontId="3" fillId="0" borderId="20" xfId="0" applyNumberFormat="1" applyFont="1" applyBorder="1" applyAlignment="1">
      <alignment wrapText="1"/>
    </xf>
    <xf numFmtId="0" fontId="11" fillId="3" borderId="18" xfId="0" applyFont="1" applyFill="1" applyBorder="1" applyAlignment="1"/>
    <xf numFmtId="0" fontId="3" fillId="0" borderId="21" xfId="0" applyFont="1" applyBorder="1" applyAlignment="1">
      <alignment wrapText="1"/>
    </xf>
    <xf numFmtId="0" fontId="12" fillId="4" borderId="16" xfId="1" applyFont="1" applyFill="1"/>
    <xf numFmtId="2" fontId="12" fillId="4" borderId="16" xfId="1" applyNumberFormat="1" applyFont="1" applyFill="1"/>
    <xf numFmtId="0" fontId="14" fillId="4" borderId="16" xfId="2" applyFont="1" applyFill="1"/>
    <xf numFmtId="0" fontId="14" fillId="0" borderId="16" xfId="2" applyFont="1"/>
    <xf numFmtId="0" fontId="15" fillId="5" borderId="23" xfId="1" applyFont="1" applyFill="1" applyBorder="1" applyAlignment="1">
      <alignment vertical="center"/>
    </xf>
    <xf numFmtId="0" fontId="16" fillId="5" borderId="24" xfId="1" applyFont="1" applyFill="1" applyBorder="1" applyAlignment="1">
      <alignment vertical="center"/>
    </xf>
    <xf numFmtId="49" fontId="12" fillId="5" borderId="24" xfId="1" applyNumberFormat="1" applyFont="1" applyFill="1" applyBorder="1"/>
    <xf numFmtId="49" fontId="12" fillId="5" borderId="24" xfId="1" applyNumberFormat="1" applyFont="1" applyFill="1" applyBorder="1" applyAlignment="1">
      <alignment horizontal="center"/>
    </xf>
    <xf numFmtId="49" fontId="17" fillId="5" borderId="24" xfId="1" applyNumberFormat="1" applyFont="1" applyFill="1" applyBorder="1"/>
    <xf numFmtId="49" fontId="12" fillId="5" borderId="25" xfId="1" applyNumberFormat="1" applyFont="1" applyFill="1" applyBorder="1"/>
    <xf numFmtId="0" fontId="10" fillId="5" borderId="26" xfId="1" applyFont="1" applyFill="1" applyBorder="1" applyAlignment="1">
      <alignment horizontal="left" vertical="center" wrapText="1"/>
    </xf>
    <xf numFmtId="0" fontId="18" fillId="5" borderId="16" xfId="1" applyFont="1" applyFill="1" applyAlignment="1">
      <alignment vertical="center" wrapText="1"/>
    </xf>
    <xf numFmtId="0" fontId="19" fillId="5" borderId="16" xfId="1" applyFont="1" applyFill="1"/>
    <xf numFmtId="0" fontId="19" fillId="5" borderId="27" xfId="1" applyFont="1" applyFill="1" applyBorder="1"/>
    <xf numFmtId="0" fontId="7" fillId="4" borderId="16" xfId="1" applyFill="1"/>
    <xf numFmtId="49" fontId="10" fillId="5" borderId="28" xfId="1" applyNumberFormat="1" applyFont="1" applyFill="1" applyBorder="1" applyAlignment="1">
      <alignment horizontal="left" vertical="center"/>
    </xf>
    <xf numFmtId="49" fontId="18" fillId="5" borderId="29" xfId="1" applyNumberFormat="1" applyFont="1" applyFill="1" applyBorder="1" applyAlignment="1">
      <alignment vertical="center"/>
    </xf>
    <xf numFmtId="49" fontId="12" fillId="5" borderId="29" xfId="1" applyNumberFormat="1" applyFont="1" applyFill="1" applyBorder="1"/>
    <xf numFmtId="49" fontId="17" fillId="5" borderId="29" xfId="1" applyNumberFormat="1" applyFont="1" applyFill="1" applyBorder="1"/>
    <xf numFmtId="49" fontId="12" fillId="5" borderId="30" xfId="1" applyNumberFormat="1" applyFont="1" applyFill="1" applyBorder="1"/>
    <xf numFmtId="0" fontId="12" fillId="4" borderId="31" xfId="1" applyFont="1" applyFill="1" applyBorder="1" applyAlignment="1">
      <alignment wrapText="1"/>
    </xf>
    <xf numFmtId="49" fontId="20" fillId="4" borderId="16" xfId="1" applyNumberFormat="1" applyFont="1" applyFill="1" applyAlignment="1">
      <alignment horizontal="left" vertical="center" wrapText="1"/>
    </xf>
    <xf numFmtId="0" fontId="14" fillId="6" borderId="32" xfId="2" applyFont="1" applyFill="1" applyBorder="1" applyAlignment="1">
      <alignment vertical="center"/>
    </xf>
    <xf numFmtId="0" fontId="14" fillId="6" borderId="33" xfId="2" applyFont="1" applyFill="1" applyBorder="1" applyAlignment="1">
      <alignment vertical="center"/>
    </xf>
    <xf numFmtId="0" fontId="21" fillId="6" borderId="34" xfId="2" applyFont="1" applyFill="1" applyBorder="1" applyAlignment="1">
      <alignment vertical="center"/>
    </xf>
    <xf numFmtId="164" fontId="12" fillId="7" borderId="35" xfId="3" applyNumberFormat="1" applyFont="1" applyFill="1" applyBorder="1" applyAlignment="1" applyProtection="1">
      <alignment horizontal="left" vertical="center"/>
      <protection locked="0"/>
    </xf>
    <xf numFmtId="0" fontId="23" fillId="4" borderId="16" xfId="2" applyFont="1" applyFill="1"/>
    <xf numFmtId="164" fontId="12" fillId="7" borderId="34" xfId="3" applyNumberFormat="1" applyFont="1" applyFill="1" applyBorder="1" applyAlignment="1" applyProtection="1">
      <alignment horizontal="left" vertical="center"/>
      <protection locked="0"/>
    </xf>
    <xf numFmtId="164" fontId="14" fillId="4" borderId="16" xfId="2" applyNumberFormat="1" applyFont="1" applyFill="1"/>
    <xf numFmtId="0" fontId="20" fillId="4" borderId="16" xfId="2" applyFont="1" applyFill="1" applyAlignment="1">
      <alignment vertical="top"/>
    </xf>
    <xf numFmtId="0" fontId="12" fillId="4" borderId="16" xfId="2" applyFont="1" applyFill="1"/>
    <xf numFmtId="0" fontId="21" fillId="4" borderId="16" xfId="2" applyFont="1" applyFill="1" applyAlignment="1">
      <alignment vertical="center"/>
    </xf>
    <xf numFmtId="0" fontId="14" fillId="4" borderId="16" xfId="2" applyFont="1" applyFill="1" applyAlignment="1">
      <alignment vertical="center"/>
    </xf>
    <xf numFmtId="0" fontId="24" fillId="0" borderId="16" xfId="2" applyFont="1"/>
    <xf numFmtId="0" fontId="14" fillId="9" borderId="16" xfId="2" applyFont="1" applyFill="1"/>
    <xf numFmtId="164" fontId="12" fillId="7" borderId="34" xfId="3" applyNumberFormat="1" applyFont="1" applyFill="1" applyBorder="1" applyAlignment="1" applyProtection="1">
      <alignment horizontal="left" vertical="center"/>
    </xf>
    <xf numFmtId="4" fontId="12" fillId="8" borderId="34" xfId="1" applyNumberFormat="1" applyFont="1" applyFill="1" applyBorder="1" applyAlignment="1" applyProtection="1">
      <alignment horizontal="center" vertical="center"/>
      <protection locked="0"/>
    </xf>
    <xf numFmtId="4" fontId="12" fillId="7" borderId="35" xfId="4" applyNumberFormat="1" applyFont="1" applyFill="1" applyBorder="1" applyAlignment="1" applyProtection="1">
      <alignment horizontal="center" vertical="center"/>
      <protection locked="0"/>
    </xf>
    <xf numFmtId="4" fontId="12" fillId="7" borderId="34" xfId="4" applyNumberFormat="1" applyFont="1" applyFill="1" applyBorder="1" applyAlignment="1" applyProtection="1">
      <alignment horizontal="center" vertical="center"/>
      <protection locked="0"/>
    </xf>
    <xf numFmtId="4" fontId="12" fillId="4" borderId="16" xfId="2" applyNumberFormat="1" applyFont="1" applyFill="1"/>
    <xf numFmtId="0" fontId="2" fillId="0" borderId="0" xfId="0" applyFont="1" applyFill="1" applyAlignment="1">
      <alignment wrapText="1"/>
    </xf>
    <xf numFmtId="0" fontId="14" fillId="0" borderId="0" xfId="0" applyFont="1" applyAlignment="1">
      <alignment vertical="center"/>
    </xf>
    <xf numFmtId="0" fontId="25" fillId="0" borderId="0" xfId="0" applyFont="1" applyFill="1"/>
    <xf numFmtId="0" fontId="14" fillId="0" borderId="0" xfId="0" quotePrefix="1" applyFont="1" applyAlignment="1">
      <alignment vertical="center"/>
    </xf>
    <xf numFmtId="0" fontId="2" fillId="0" borderId="7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wrapText="1"/>
    </xf>
    <xf numFmtId="0" fontId="2" fillId="0" borderId="4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6" fillId="2" borderId="2" xfId="0" applyFont="1" applyFill="1" applyBorder="1" applyAlignment="1">
      <alignment vertical="top" wrapText="1"/>
    </xf>
    <xf numFmtId="0" fontId="28" fillId="0" borderId="6" xfId="0" applyFont="1" applyBorder="1" applyAlignment="1">
      <alignment horizontal="center" vertical="top"/>
    </xf>
    <xf numFmtId="0" fontId="3" fillId="0" borderId="17" xfId="0" applyFont="1" applyBorder="1" applyAlignment="1">
      <alignment wrapText="1"/>
    </xf>
    <xf numFmtId="0" fontId="29" fillId="0" borderId="7" xfId="0" applyFont="1" applyFill="1" applyBorder="1" applyAlignment="1">
      <alignment vertical="top"/>
    </xf>
    <xf numFmtId="164" fontId="2" fillId="3" borderId="7" xfId="5" applyNumberFormat="1" applyFont="1" applyFill="1" applyBorder="1" applyAlignment="1">
      <alignment vertical="top" wrapText="1"/>
    </xf>
    <xf numFmtId="164" fontId="2" fillId="3" borderId="2" xfId="5" applyNumberFormat="1" applyFont="1" applyFill="1" applyBorder="1" applyAlignment="1">
      <alignment vertical="top" wrapText="1"/>
    </xf>
    <xf numFmtId="164" fontId="2" fillId="3" borderId="7" xfId="5" applyNumberFormat="1" applyFont="1" applyFill="1" applyBorder="1" applyAlignment="1">
      <alignment vertical="top" wrapText="1"/>
    </xf>
    <xf numFmtId="164" fontId="2" fillId="3" borderId="2" xfId="5" applyNumberFormat="1" applyFont="1" applyFill="1" applyBorder="1" applyAlignment="1">
      <alignment vertical="top" wrapText="1"/>
    </xf>
    <xf numFmtId="164" fontId="2" fillId="3" borderId="2" xfId="5" applyNumberFormat="1" applyFont="1" applyFill="1" applyBorder="1" applyAlignment="1">
      <alignment vertical="top" wrapText="1"/>
    </xf>
    <xf numFmtId="49" fontId="12" fillId="4" borderId="28" xfId="1" applyNumberFormat="1" applyFont="1" applyFill="1" applyBorder="1" applyAlignment="1">
      <alignment horizontal="left" vertical="center"/>
    </xf>
    <xf numFmtId="49" fontId="12" fillId="4" borderId="30" xfId="1" applyNumberFormat="1" applyFont="1" applyFill="1" applyBorder="1" applyAlignment="1">
      <alignment horizontal="left" vertical="center"/>
    </xf>
    <xf numFmtId="49" fontId="12" fillId="4" borderId="34" xfId="1" applyNumberFormat="1" applyFont="1" applyFill="1" applyBorder="1" applyAlignment="1">
      <alignment horizontal="left" vertical="center"/>
    </xf>
    <xf numFmtId="49" fontId="12" fillId="4" borderId="32" xfId="1" applyNumberFormat="1" applyFont="1" applyFill="1" applyBorder="1" applyAlignment="1">
      <alignment horizontal="left" vertical="center"/>
    </xf>
    <xf numFmtId="49" fontId="12" fillId="4" borderId="33" xfId="1" applyNumberFormat="1" applyFont="1" applyFill="1" applyBorder="1" applyAlignment="1">
      <alignment horizontal="left" vertical="center"/>
    </xf>
    <xf numFmtId="0" fontId="21" fillId="4" borderId="16" xfId="2" applyFont="1" applyFill="1" applyAlignment="1">
      <alignment horizontal="left" vertical="top" wrapText="1"/>
    </xf>
  </cellXfs>
  <cellStyles count="7">
    <cellStyle name="Standaard" xfId="0" builtinId="0"/>
    <cellStyle name="Standaard 2" xfId="1" xr:uid="{89013750-8E19-43DB-974E-44839FD3BFA8}"/>
    <cellStyle name="Standaard 3" xfId="2" xr:uid="{830C03CA-4D9B-4474-90E9-92E049BD4164}"/>
    <cellStyle name="Standaard 4" xfId="5" xr:uid="{ADECD273-29DA-4FDC-9453-0336B906879A}"/>
    <cellStyle name="Standaard 5" xfId="4" xr:uid="{83CD9854-BE4C-409F-9721-F9C3069BA87E}"/>
    <cellStyle name="Valuta 3" xfId="3" xr:uid="{9A86C33D-8E1D-495F-B1D2-BE9D0FF25FDF}"/>
    <cellStyle name="Valuta 3 2" xfId="6" xr:uid="{9848D1E1-E4A3-48EA-A923-8B2C2040B1BF}"/>
  </cellStyles>
  <dxfs count="4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2 - Prijsbeoordeling'!$D$8:$D$9</c:f>
              <c:numCache>
                <c:formatCode>"€"\ #,##0.00</c:formatCode>
                <c:ptCount val="2"/>
                <c:pt idx="0">
                  <c:v>2848030</c:v>
                </c:pt>
                <c:pt idx="1">
                  <c:v>1735966</c:v>
                </c:pt>
              </c:numCache>
            </c:numRef>
          </c:xVal>
          <c:yVal>
            <c:numRef>
              <c:f>'Tabblad 2 - Prijsbeoordeling'!$E$8:$E$9</c:f>
              <c:numCache>
                <c:formatCode>#,##0.00</c:formatCode>
                <c:ptCount val="2"/>
                <c:pt idx="0">
                  <c:v>0</c:v>
                </c:pt>
                <c:pt idx="1">
                  <c:v>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BB-466B-A5C2-E0AB28BD05D1}"/>
            </c:ext>
          </c:extLst>
        </c:ser>
        <c:ser>
          <c:idx val="1"/>
          <c:order val="1"/>
          <c:tx>
            <c:strRef>
              <c:f>'Tabblad 2 - Prijsbeoordeling'!$B$11:$C$11</c:f>
              <c:strCache>
                <c:ptCount val="1"/>
                <c:pt idx="0">
                  <c:v>Score bij Totale fictieve inschrijfprijs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'Tabblad 2 - Prijsbeoordeling'!$D$11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2 - Prijsbeoordeling'!$E$11</c:f>
              <c:numCache>
                <c:formatCode>#,##0.00</c:formatCode>
                <c:ptCount val="1"/>
                <c:pt idx="0">
                  <c:v>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BB-466B-A5C2-E0AB28BD0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in val="15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  <c:majorUnit val="250000"/>
      </c:valAx>
      <c:valAx>
        <c:axId val="1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41412</xdr:colOff>
      <xdr:row>12</xdr:row>
      <xdr:rowOff>42240</xdr:rowOff>
    </xdr:from>
    <xdr:to>
      <xdr:col>3</xdr:col>
      <xdr:colOff>910424</xdr:colOff>
      <xdr:row>29</xdr:row>
      <xdr:rowOff>108254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8C90B48D-6850-4A6E-92E6-A965E4FBA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zoomScale="115" zoomScaleNormal="115" workbookViewId="0">
      <pane xSplit="3" ySplit="8" topLeftCell="D34" activePane="bottomRight" state="frozen"/>
      <selection pane="topRight" activeCell="D1" sqref="D1"/>
      <selection pane="bottomLeft" activeCell="A4" sqref="A4"/>
      <selection pane="bottomRight" activeCell="S8" sqref="S8"/>
    </sheetView>
  </sheetViews>
  <sheetFormatPr defaultColWidth="14.42578125" defaultRowHeight="15" customHeight="1" x14ac:dyDescent="0.25"/>
  <cols>
    <col min="1" max="1" width="2.5703125" customWidth="1"/>
    <col min="2" max="2" width="4.85546875" customWidth="1"/>
    <col min="3" max="3" width="35.140625" customWidth="1"/>
    <col min="4" max="4" width="13.5703125" bestFit="1" customWidth="1"/>
    <col min="5" max="6" width="12.42578125" customWidth="1"/>
    <col min="7" max="7" width="16.42578125" customWidth="1"/>
    <col min="8" max="9" width="12.42578125" customWidth="1"/>
    <col min="10" max="10" width="16.42578125" customWidth="1"/>
    <col min="11" max="12" width="12.42578125" customWidth="1"/>
    <col min="13" max="15" width="15.42578125" customWidth="1"/>
    <col min="16" max="16" width="57.5703125" customWidth="1"/>
    <col min="17" max="17" width="28" customWidth="1"/>
    <col min="18" max="19" width="22" customWidth="1"/>
    <col min="20" max="20" width="20.42578125" customWidth="1"/>
    <col min="21" max="21" width="20" customWidth="1"/>
    <col min="22" max="22" width="17.28515625" customWidth="1"/>
    <col min="23" max="23" width="9.140625" customWidth="1"/>
  </cols>
  <sheetData>
    <row r="1" spans="1:23" ht="14.25" customHeight="1" x14ac:dyDescent="0.25">
      <c r="A1" s="1"/>
      <c r="B1" s="96" t="s">
        <v>73</v>
      </c>
      <c r="C1" s="94"/>
      <c r="D1" s="94"/>
      <c r="E1" s="94"/>
      <c r="F1" s="94"/>
      <c r="G1" s="94"/>
      <c r="H1" s="94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</row>
    <row r="2" spans="1:23" ht="14.25" customHeight="1" x14ac:dyDescent="0.25">
      <c r="A2" s="1"/>
      <c r="B2" s="3" t="s">
        <v>54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</row>
    <row r="3" spans="1:23" ht="14.25" customHeight="1" x14ac:dyDescent="0.25">
      <c r="A3" s="1"/>
      <c r="B3" s="3" t="s">
        <v>55</v>
      </c>
      <c r="C3" s="2"/>
      <c r="D3" s="97" t="s">
        <v>65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  <c r="Q3" s="1"/>
      <c r="R3" s="1"/>
      <c r="S3" s="1"/>
      <c r="T3" s="1"/>
      <c r="U3" s="1"/>
      <c r="V3" s="1"/>
      <c r="W3" s="1"/>
    </row>
    <row r="4" spans="1:23" ht="14.25" customHeight="1" x14ac:dyDescent="0.25">
      <c r="A4" s="1"/>
      <c r="B4" s="95"/>
      <c r="C4" s="2"/>
      <c r="D4" s="97" t="s">
        <v>66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25">
      <c r="A5" s="1"/>
      <c r="B5" s="95"/>
      <c r="C5" s="2"/>
      <c r="D5" s="95" t="s">
        <v>56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/>
      <c r="Q5" s="1"/>
      <c r="R5" s="1"/>
      <c r="S5" s="1"/>
      <c r="T5" s="1"/>
      <c r="U5" s="1"/>
      <c r="V5" s="1"/>
      <c r="W5" s="1"/>
    </row>
    <row r="6" spans="1:23" ht="14.25" customHeight="1" x14ac:dyDescent="0.25">
      <c r="A6" s="1"/>
      <c r="B6" s="95"/>
      <c r="C6" s="2"/>
      <c r="D6" s="97" t="s">
        <v>67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"/>
      <c r="Q6" s="1"/>
      <c r="R6" s="1"/>
      <c r="S6" s="1"/>
      <c r="T6" s="1"/>
      <c r="U6" s="1"/>
      <c r="V6" s="1"/>
      <c r="W6" s="1"/>
    </row>
    <row r="7" spans="1:23" ht="14.25" customHeight="1" x14ac:dyDescent="0.25">
      <c r="A7" s="1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1"/>
      <c r="W7" s="1"/>
    </row>
    <row r="8" spans="1:23" s="42" customFormat="1" ht="93" customHeight="1" thickBot="1" x14ac:dyDescent="0.3">
      <c r="A8" s="38"/>
      <c r="B8" s="39" t="s">
        <v>0</v>
      </c>
      <c r="C8" s="40" t="s">
        <v>1</v>
      </c>
      <c r="D8" s="40" t="s">
        <v>57</v>
      </c>
      <c r="E8" s="40" t="s">
        <v>58</v>
      </c>
      <c r="F8" s="40" t="s">
        <v>59</v>
      </c>
      <c r="G8" s="40" t="s">
        <v>64</v>
      </c>
      <c r="H8" s="40" t="s">
        <v>39</v>
      </c>
      <c r="I8" s="40" t="s">
        <v>2</v>
      </c>
      <c r="J8" s="40" t="s">
        <v>38</v>
      </c>
      <c r="K8" s="102" t="s">
        <v>69</v>
      </c>
      <c r="L8" s="102" t="s">
        <v>70</v>
      </c>
      <c r="M8" s="102" t="s">
        <v>71</v>
      </c>
      <c r="N8" s="40" t="s">
        <v>75</v>
      </c>
      <c r="O8" s="40" t="s">
        <v>76</v>
      </c>
      <c r="P8" s="41" t="s">
        <v>3</v>
      </c>
      <c r="Q8" s="41" t="s">
        <v>4</v>
      </c>
      <c r="R8" s="44" t="s">
        <v>63</v>
      </c>
      <c r="S8" s="44" t="s">
        <v>68</v>
      </c>
      <c r="T8" s="44" t="s">
        <v>60</v>
      </c>
      <c r="U8" s="44" t="s">
        <v>61</v>
      </c>
      <c r="V8" s="44" t="s">
        <v>62</v>
      </c>
      <c r="W8" s="38"/>
    </row>
    <row r="9" spans="1:23" ht="14.25" customHeight="1" x14ac:dyDescent="0.25">
      <c r="A9" s="1"/>
      <c r="B9" s="4">
        <v>2</v>
      </c>
      <c r="C9" s="5" t="s">
        <v>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7"/>
      <c r="R9" s="7"/>
      <c r="S9" s="7"/>
      <c r="T9" s="8"/>
      <c r="U9" s="8"/>
      <c r="V9" s="8"/>
      <c r="W9" s="1"/>
    </row>
    <row r="10" spans="1:23" ht="14.25" customHeight="1" x14ac:dyDescent="0.25">
      <c r="A10" s="1"/>
      <c r="B10" s="9" t="s">
        <v>6</v>
      </c>
      <c r="C10" s="10" t="s">
        <v>7</v>
      </c>
      <c r="D10" s="11">
        <f>E10+H10+K10+N10+O10</f>
        <v>6</v>
      </c>
      <c r="E10" s="12">
        <v>3</v>
      </c>
      <c r="F10" s="12">
        <v>3</v>
      </c>
      <c r="G10" s="12">
        <f>E10-F10</f>
        <v>0</v>
      </c>
      <c r="H10" s="12">
        <v>3</v>
      </c>
      <c r="I10" s="12">
        <v>3</v>
      </c>
      <c r="J10" s="12">
        <f>H10-I10</f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3"/>
      <c r="Q10" s="13"/>
      <c r="R10" s="106"/>
      <c r="S10" s="106"/>
      <c r="T10" s="14">
        <f>R10*(F10+I10+L10)</f>
        <v>0</v>
      </c>
      <c r="U10" s="14">
        <f>S10*(G10+J10+M10+N10+O10)</f>
        <v>0</v>
      </c>
      <c r="V10" s="14">
        <f>T10+U10</f>
        <v>0</v>
      </c>
      <c r="W10" s="1"/>
    </row>
    <row r="11" spans="1:23" ht="14.25" customHeight="1" x14ac:dyDescent="0.25">
      <c r="A11" s="1"/>
      <c r="B11" s="9" t="s">
        <v>8</v>
      </c>
      <c r="C11" s="10" t="s">
        <v>9</v>
      </c>
      <c r="D11" s="12">
        <f t="shared" ref="D11:D15" si="0">E11+H11+K11+N11+O11</f>
        <v>30</v>
      </c>
      <c r="E11" s="12">
        <v>12</v>
      </c>
      <c r="F11" s="12">
        <v>12</v>
      </c>
      <c r="G11" s="12">
        <f t="shared" ref="G11:G15" si="1">E11-F11</f>
        <v>0</v>
      </c>
      <c r="H11" s="12">
        <v>6</v>
      </c>
      <c r="I11" s="12">
        <v>6</v>
      </c>
      <c r="J11" s="12">
        <f t="shared" ref="J11:J15" si="2">H11-I11</f>
        <v>0</v>
      </c>
      <c r="K11" s="12">
        <v>6</v>
      </c>
      <c r="L11" s="12">
        <v>0</v>
      </c>
      <c r="M11" s="98">
        <v>6</v>
      </c>
      <c r="N11" s="12">
        <v>0</v>
      </c>
      <c r="O11" s="12">
        <v>6</v>
      </c>
      <c r="P11" s="13"/>
      <c r="Q11" s="13"/>
      <c r="R11" s="106"/>
      <c r="S11" s="106"/>
      <c r="T11" s="14">
        <f t="shared" ref="T11:T15" si="3">R11*(F11+I11+L11)</f>
        <v>0</v>
      </c>
      <c r="U11" s="14">
        <f t="shared" ref="U11:U15" si="4">S11*(G11+J11+M11+N11+O11)</f>
        <v>0</v>
      </c>
      <c r="V11" s="14">
        <f t="shared" ref="V11:V15" si="5">T11+U11</f>
        <v>0</v>
      </c>
      <c r="W11" s="1"/>
    </row>
    <row r="12" spans="1:23" ht="14.25" customHeight="1" x14ac:dyDescent="0.25">
      <c r="A12" s="1"/>
      <c r="B12" s="9" t="s">
        <v>10</v>
      </c>
      <c r="C12" s="10" t="s">
        <v>11</v>
      </c>
      <c r="D12" s="12">
        <f t="shared" si="0"/>
        <v>6</v>
      </c>
      <c r="E12" s="12">
        <v>0</v>
      </c>
      <c r="F12" s="12">
        <v>0</v>
      </c>
      <c r="G12" s="12">
        <f t="shared" si="1"/>
        <v>0</v>
      </c>
      <c r="H12" s="12">
        <v>6</v>
      </c>
      <c r="I12" s="12">
        <v>6</v>
      </c>
      <c r="J12" s="12">
        <f t="shared" si="2"/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3"/>
      <c r="Q12" s="13"/>
      <c r="R12" s="106"/>
      <c r="S12" s="106"/>
      <c r="T12" s="14">
        <f t="shared" si="3"/>
        <v>0</v>
      </c>
      <c r="U12" s="14">
        <f t="shared" si="4"/>
        <v>0</v>
      </c>
      <c r="V12" s="14">
        <f t="shared" si="5"/>
        <v>0</v>
      </c>
      <c r="W12" s="1"/>
    </row>
    <row r="13" spans="1:23" ht="14.25" customHeight="1" x14ac:dyDescent="0.25">
      <c r="A13" s="1"/>
      <c r="B13" s="9" t="s">
        <v>12</v>
      </c>
      <c r="C13" s="10" t="s">
        <v>13</v>
      </c>
      <c r="D13" s="12">
        <f t="shared" si="0"/>
        <v>3</v>
      </c>
      <c r="E13" s="12">
        <v>0</v>
      </c>
      <c r="F13" s="12">
        <v>0</v>
      </c>
      <c r="G13" s="12">
        <f t="shared" si="1"/>
        <v>0</v>
      </c>
      <c r="H13" s="12">
        <v>3</v>
      </c>
      <c r="I13" s="12">
        <v>3</v>
      </c>
      <c r="J13" s="12">
        <f t="shared" si="2"/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3"/>
      <c r="Q13" s="13"/>
      <c r="R13" s="106"/>
      <c r="S13" s="106"/>
      <c r="T13" s="14">
        <f t="shared" si="3"/>
        <v>0</v>
      </c>
      <c r="U13" s="14">
        <f t="shared" si="4"/>
        <v>0</v>
      </c>
      <c r="V13" s="14">
        <f t="shared" si="5"/>
        <v>0</v>
      </c>
      <c r="W13" s="1"/>
    </row>
    <row r="14" spans="1:23" x14ac:dyDescent="0.25">
      <c r="A14" s="1"/>
      <c r="B14" s="9" t="s">
        <v>14</v>
      </c>
      <c r="C14" s="10" t="s">
        <v>15</v>
      </c>
      <c r="D14" s="12">
        <f t="shared" si="0"/>
        <v>18</v>
      </c>
      <c r="E14" s="12">
        <v>0</v>
      </c>
      <c r="F14" s="12">
        <v>0</v>
      </c>
      <c r="G14" s="12">
        <f t="shared" si="1"/>
        <v>0</v>
      </c>
      <c r="H14" s="12">
        <v>12</v>
      </c>
      <c r="I14" s="12">
        <v>12</v>
      </c>
      <c r="J14" s="12">
        <f t="shared" si="2"/>
        <v>0</v>
      </c>
      <c r="K14" s="12">
        <v>2</v>
      </c>
      <c r="L14" s="12">
        <v>0</v>
      </c>
      <c r="M14" s="98">
        <v>2</v>
      </c>
      <c r="N14" s="12">
        <v>2</v>
      </c>
      <c r="O14" s="12">
        <v>2</v>
      </c>
      <c r="P14" s="13"/>
      <c r="Q14" s="13"/>
      <c r="R14" s="106"/>
      <c r="S14" s="106"/>
      <c r="T14" s="14">
        <f t="shared" si="3"/>
        <v>0</v>
      </c>
      <c r="U14" s="14">
        <f t="shared" si="4"/>
        <v>0</v>
      </c>
      <c r="V14" s="14">
        <f t="shared" si="5"/>
        <v>0</v>
      </c>
      <c r="W14" s="1"/>
    </row>
    <row r="15" spans="1:23" ht="14.25" customHeight="1" x14ac:dyDescent="0.25">
      <c r="A15" s="1"/>
      <c r="B15" s="9" t="s">
        <v>16</v>
      </c>
      <c r="C15" s="10" t="s">
        <v>17</v>
      </c>
      <c r="D15" s="12">
        <f t="shared" si="0"/>
        <v>15</v>
      </c>
      <c r="E15" s="12">
        <v>4</v>
      </c>
      <c r="F15" s="12">
        <v>4</v>
      </c>
      <c r="G15" s="12">
        <f t="shared" si="1"/>
        <v>0</v>
      </c>
      <c r="H15" s="12">
        <v>4</v>
      </c>
      <c r="I15" s="12">
        <v>4</v>
      </c>
      <c r="J15" s="12">
        <f t="shared" si="2"/>
        <v>0</v>
      </c>
      <c r="K15" s="12">
        <v>4</v>
      </c>
      <c r="L15" s="12">
        <v>0</v>
      </c>
      <c r="M15" s="98">
        <v>4</v>
      </c>
      <c r="N15" s="12">
        <v>3</v>
      </c>
      <c r="O15" s="12">
        <v>0</v>
      </c>
      <c r="P15" s="15"/>
      <c r="Q15" s="15"/>
      <c r="R15" s="107"/>
      <c r="S15" s="107"/>
      <c r="T15" s="14">
        <f t="shared" si="3"/>
        <v>0</v>
      </c>
      <c r="U15" s="14">
        <f t="shared" si="4"/>
        <v>0</v>
      </c>
      <c r="V15" s="14">
        <f t="shared" si="5"/>
        <v>0</v>
      </c>
      <c r="W15" s="1"/>
    </row>
    <row r="16" spans="1:23" ht="15.75" thickBot="1" x14ac:dyDescent="0.3">
      <c r="A16" s="1"/>
      <c r="B16" s="16"/>
      <c r="C16" s="17" t="s">
        <v>18</v>
      </c>
      <c r="D16" s="17"/>
      <c r="E16" s="17"/>
      <c r="F16" s="17"/>
      <c r="G16" s="17"/>
      <c r="H16" s="17"/>
      <c r="I16" s="17"/>
      <c r="J16" s="17"/>
      <c r="K16" s="17"/>
      <c r="L16" s="17"/>
      <c r="M16" s="99"/>
      <c r="N16" s="17"/>
      <c r="O16" s="17"/>
      <c r="P16" s="18"/>
      <c r="Q16" s="18"/>
      <c r="R16" s="35"/>
      <c r="S16" s="35"/>
      <c r="T16" s="19">
        <f>SUM(T10:T15)</f>
        <v>0</v>
      </c>
      <c r="U16" s="19">
        <f>SUM(U10:U15)</f>
        <v>0</v>
      </c>
      <c r="V16" s="19">
        <f>SUM(V10:V15)</f>
        <v>0</v>
      </c>
      <c r="W16" s="1"/>
    </row>
    <row r="17" spans="1:23" ht="14.25" customHeight="1" x14ac:dyDescent="0.25">
      <c r="A17" s="1"/>
      <c r="B17" s="20">
        <v>3</v>
      </c>
      <c r="C17" s="21" t="s">
        <v>48</v>
      </c>
      <c r="D17" s="22"/>
      <c r="E17" s="22"/>
      <c r="F17" s="22"/>
      <c r="G17" s="22"/>
      <c r="H17" s="22"/>
      <c r="I17" s="22"/>
      <c r="J17" s="22"/>
      <c r="K17" s="22"/>
      <c r="L17" s="22"/>
      <c r="M17" s="100"/>
      <c r="N17" s="22"/>
      <c r="O17" s="22"/>
      <c r="P17" s="7"/>
      <c r="Q17" s="7"/>
      <c r="R17" s="36"/>
      <c r="S17" s="36"/>
      <c r="T17" s="8"/>
      <c r="U17" s="8"/>
      <c r="V17" s="8"/>
      <c r="W17" s="1"/>
    </row>
    <row r="18" spans="1:23" ht="14.25" customHeight="1" x14ac:dyDescent="0.25">
      <c r="A18" s="1"/>
      <c r="B18" s="9" t="s">
        <v>19</v>
      </c>
      <c r="C18" s="10" t="s">
        <v>20</v>
      </c>
      <c r="D18" s="12">
        <f>E18+H18+K18+N18+O18</f>
        <v>450</v>
      </c>
      <c r="E18" s="12">
        <v>30</v>
      </c>
      <c r="F18" s="12">
        <v>15</v>
      </c>
      <c r="G18" s="12">
        <f>E18-F18</f>
        <v>15</v>
      </c>
      <c r="H18" s="12">
        <v>100</v>
      </c>
      <c r="I18" s="12">
        <v>80</v>
      </c>
      <c r="J18" s="12">
        <f>H18-I18</f>
        <v>20</v>
      </c>
      <c r="K18" s="98">
        <v>210</v>
      </c>
      <c r="L18" s="12">
        <v>150</v>
      </c>
      <c r="M18" s="98">
        <f>K18-L18</f>
        <v>60</v>
      </c>
      <c r="N18" s="12">
        <v>50</v>
      </c>
      <c r="O18" s="12">
        <v>60</v>
      </c>
      <c r="P18" s="13"/>
      <c r="Q18" s="13"/>
      <c r="R18" s="108"/>
      <c r="S18" s="108"/>
      <c r="T18" s="14">
        <f>R18*(F18+I18+L18)</f>
        <v>0</v>
      </c>
      <c r="U18" s="14">
        <f>S18*(G18+J18+M18+N18+O18)</f>
        <v>0</v>
      </c>
      <c r="V18" s="14">
        <f>T18+U18</f>
        <v>0</v>
      </c>
      <c r="W18" s="1"/>
    </row>
    <row r="19" spans="1:23" ht="14.25" customHeight="1" x14ac:dyDescent="0.25">
      <c r="A19" s="1"/>
      <c r="B19" s="9" t="s">
        <v>21</v>
      </c>
      <c r="C19" s="10" t="s">
        <v>22</v>
      </c>
      <c r="D19" s="12">
        <f t="shared" ref="D19:D21" si="6">E19+H19+K19+N19+O19</f>
        <v>10</v>
      </c>
      <c r="E19" s="12">
        <v>0</v>
      </c>
      <c r="F19" s="12">
        <v>0</v>
      </c>
      <c r="G19" s="12">
        <v>0</v>
      </c>
      <c r="H19" s="12">
        <v>3</v>
      </c>
      <c r="I19" s="12">
        <v>0</v>
      </c>
      <c r="J19" s="12">
        <f>H19-I19</f>
        <v>3</v>
      </c>
      <c r="K19" s="98">
        <v>2</v>
      </c>
      <c r="L19" s="12">
        <v>0</v>
      </c>
      <c r="M19" s="98">
        <v>2</v>
      </c>
      <c r="N19" s="12">
        <v>2</v>
      </c>
      <c r="O19" s="12">
        <v>3</v>
      </c>
      <c r="P19" s="13"/>
      <c r="Q19" s="13"/>
      <c r="R19" s="108"/>
      <c r="S19" s="108"/>
      <c r="T19" s="14">
        <f t="shared" ref="T19:T21" si="7">R19*(F19+I19+L19)</f>
        <v>0</v>
      </c>
      <c r="U19" s="14">
        <f t="shared" ref="U19:U21" si="8">S19*(G19+J19+M19+N19+O19)</f>
        <v>0</v>
      </c>
      <c r="V19" s="14">
        <f t="shared" ref="V19:V21" si="9">T19+U19</f>
        <v>0</v>
      </c>
      <c r="W19" s="1"/>
    </row>
    <row r="20" spans="1:23" ht="14.25" customHeight="1" x14ac:dyDescent="0.25">
      <c r="A20" s="1"/>
      <c r="B20" s="9" t="s">
        <v>23</v>
      </c>
      <c r="C20" s="10" t="s">
        <v>24</v>
      </c>
      <c r="D20" s="12">
        <f t="shared" si="6"/>
        <v>50</v>
      </c>
      <c r="E20" s="12">
        <v>0</v>
      </c>
      <c r="F20" s="12">
        <v>0</v>
      </c>
      <c r="G20" s="12">
        <v>0</v>
      </c>
      <c r="H20" s="12">
        <v>10</v>
      </c>
      <c r="I20" s="12">
        <v>5</v>
      </c>
      <c r="J20" s="12">
        <f t="shared" ref="J20:J21" si="10">H20-I20</f>
        <v>5</v>
      </c>
      <c r="K20" s="98">
        <v>5</v>
      </c>
      <c r="L20" s="12">
        <v>0</v>
      </c>
      <c r="M20" s="98">
        <v>5</v>
      </c>
      <c r="N20" s="12">
        <v>5</v>
      </c>
      <c r="O20" s="12">
        <v>30</v>
      </c>
      <c r="P20" s="13"/>
      <c r="Q20" s="13"/>
      <c r="R20" s="108"/>
      <c r="S20" s="108"/>
      <c r="T20" s="14">
        <f t="shared" si="7"/>
        <v>0</v>
      </c>
      <c r="U20" s="14">
        <f t="shared" si="8"/>
        <v>0</v>
      </c>
      <c r="V20" s="14">
        <f t="shared" si="9"/>
        <v>0</v>
      </c>
      <c r="W20" s="1"/>
    </row>
    <row r="21" spans="1:23" ht="14.25" customHeight="1" x14ac:dyDescent="0.25">
      <c r="A21" s="1"/>
      <c r="B21" s="9" t="s">
        <v>25</v>
      </c>
      <c r="C21" s="10" t="s">
        <v>26</v>
      </c>
      <c r="D21" s="12">
        <f t="shared" si="6"/>
        <v>150</v>
      </c>
      <c r="E21" s="12">
        <v>0</v>
      </c>
      <c r="F21" s="12">
        <v>0</v>
      </c>
      <c r="G21" s="12">
        <v>0</v>
      </c>
      <c r="H21" s="12">
        <v>40</v>
      </c>
      <c r="I21" s="12">
        <v>30</v>
      </c>
      <c r="J21" s="12">
        <f t="shared" si="10"/>
        <v>10</v>
      </c>
      <c r="K21" s="98">
        <v>85</v>
      </c>
      <c r="L21" s="12">
        <v>60</v>
      </c>
      <c r="M21" s="98">
        <f>K21-L21</f>
        <v>25</v>
      </c>
      <c r="N21" s="12">
        <v>10</v>
      </c>
      <c r="O21" s="12">
        <v>15</v>
      </c>
      <c r="P21" s="13"/>
      <c r="Q21" s="13"/>
      <c r="R21" s="108"/>
      <c r="S21" s="108"/>
      <c r="T21" s="14">
        <f t="shared" si="7"/>
        <v>0</v>
      </c>
      <c r="U21" s="14">
        <f t="shared" si="8"/>
        <v>0</v>
      </c>
      <c r="V21" s="14">
        <f t="shared" si="9"/>
        <v>0</v>
      </c>
      <c r="W21" s="1"/>
    </row>
    <row r="22" spans="1:23" ht="14.25" customHeight="1" x14ac:dyDescent="0.25">
      <c r="A22" s="1"/>
      <c r="B22" s="103" t="s">
        <v>27</v>
      </c>
      <c r="C22" s="105" t="s">
        <v>72</v>
      </c>
      <c r="D22" s="11"/>
      <c r="E22" s="12"/>
      <c r="F22" s="12"/>
      <c r="G22" s="12"/>
      <c r="H22" s="12"/>
      <c r="I22" s="12"/>
      <c r="J22" s="12"/>
      <c r="K22" s="12"/>
      <c r="L22" s="12"/>
      <c r="M22" s="98"/>
      <c r="N22" s="12"/>
      <c r="O22" s="12"/>
      <c r="P22" s="98"/>
      <c r="Q22" s="98"/>
      <c r="R22" s="98"/>
      <c r="S22" s="98"/>
      <c r="T22" s="14"/>
      <c r="U22" s="14"/>
      <c r="V22" s="14"/>
      <c r="W22" s="1"/>
    </row>
    <row r="23" spans="1:23" ht="14.25" customHeight="1" thickBot="1" x14ac:dyDescent="0.3">
      <c r="A23" s="1"/>
      <c r="B23" s="23"/>
      <c r="C23" s="24" t="s">
        <v>51</v>
      </c>
      <c r="D23" s="24"/>
      <c r="E23" s="24"/>
      <c r="F23" s="24"/>
      <c r="G23" s="24"/>
      <c r="H23" s="24"/>
      <c r="I23" s="24"/>
      <c r="J23" s="24"/>
      <c r="K23" s="24"/>
      <c r="L23" s="24"/>
      <c r="M23" s="101"/>
      <c r="N23" s="24"/>
      <c r="O23" s="24"/>
      <c r="P23" s="18"/>
      <c r="Q23" s="18"/>
      <c r="R23" s="35"/>
      <c r="S23" s="35"/>
      <c r="T23" s="19">
        <f>SUM(T18:T21)</f>
        <v>0</v>
      </c>
      <c r="U23" s="19">
        <f>SUM(U18:U21)</f>
        <v>0</v>
      </c>
      <c r="V23" s="19">
        <f>SUM(V18:V21)</f>
        <v>0</v>
      </c>
      <c r="W23" s="1"/>
    </row>
    <row r="24" spans="1:23" ht="14.25" customHeight="1" x14ac:dyDescent="0.25">
      <c r="A24" s="1"/>
      <c r="B24" s="25">
        <v>4</v>
      </c>
      <c r="C24" s="21" t="s">
        <v>49</v>
      </c>
      <c r="D24" s="22"/>
      <c r="E24" s="22"/>
      <c r="F24" s="22"/>
      <c r="G24" s="22"/>
      <c r="H24" s="22"/>
      <c r="I24" s="22"/>
      <c r="J24" s="22"/>
      <c r="K24" s="22"/>
      <c r="L24" s="22"/>
      <c r="M24" s="100"/>
      <c r="N24" s="22"/>
      <c r="O24" s="22"/>
      <c r="P24" s="7"/>
      <c r="Q24" s="7"/>
      <c r="R24" s="36"/>
      <c r="S24" s="36"/>
      <c r="T24" s="8"/>
      <c r="U24" s="8"/>
      <c r="V24" s="8"/>
      <c r="W24" s="1"/>
    </row>
    <row r="25" spans="1:23" ht="14.25" customHeight="1" x14ac:dyDescent="0.25">
      <c r="A25" s="1"/>
      <c r="B25" s="9" t="s">
        <v>28</v>
      </c>
      <c r="C25" s="10" t="s">
        <v>29</v>
      </c>
      <c r="D25" s="12">
        <f>E25+H25+K25+N25+O25</f>
        <v>25</v>
      </c>
      <c r="E25" s="12">
        <v>0</v>
      </c>
      <c r="F25" s="12">
        <v>0</v>
      </c>
      <c r="G25" s="12">
        <v>0</v>
      </c>
      <c r="H25" s="12">
        <v>10</v>
      </c>
      <c r="I25" s="12">
        <v>3</v>
      </c>
      <c r="J25" s="12">
        <f>H25-I25</f>
        <v>7</v>
      </c>
      <c r="K25" s="12">
        <v>0</v>
      </c>
      <c r="L25" s="12">
        <v>0</v>
      </c>
      <c r="M25" s="98">
        <v>0</v>
      </c>
      <c r="N25" s="12">
        <v>0</v>
      </c>
      <c r="O25" s="12">
        <v>15</v>
      </c>
      <c r="P25" s="15"/>
      <c r="Q25" s="15"/>
      <c r="R25" s="109"/>
      <c r="S25" s="109"/>
      <c r="T25" s="14">
        <f>R25*(F25+I25+L25)</f>
        <v>0</v>
      </c>
      <c r="U25" s="14">
        <f t="shared" ref="U25:U26" si="11">S25*(G25+J25+M25+N25+O25)</f>
        <v>0</v>
      </c>
      <c r="V25" s="26">
        <f>T25+U25</f>
        <v>0</v>
      </c>
      <c r="W25" s="1"/>
    </row>
    <row r="26" spans="1:23" ht="14.25" customHeight="1" x14ac:dyDescent="0.25">
      <c r="A26" s="1"/>
      <c r="B26" s="9" t="s">
        <v>30</v>
      </c>
      <c r="C26" s="10" t="s">
        <v>31</v>
      </c>
      <c r="D26" s="12">
        <f>E26+H26+K26+N26+O26</f>
        <v>40</v>
      </c>
      <c r="E26" s="12">
        <v>5</v>
      </c>
      <c r="F26" s="12">
        <v>0</v>
      </c>
      <c r="G26" s="12">
        <v>5</v>
      </c>
      <c r="H26" s="12">
        <v>10</v>
      </c>
      <c r="I26" s="12">
        <v>5</v>
      </c>
      <c r="J26" s="12">
        <f>H26-I26</f>
        <v>5</v>
      </c>
      <c r="K26" s="12">
        <v>5</v>
      </c>
      <c r="L26" s="12">
        <v>0</v>
      </c>
      <c r="M26" s="98">
        <v>5</v>
      </c>
      <c r="N26" s="12">
        <v>5</v>
      </c>
      <c r="O26" s="12">
        <v>15</v>
      </c>
      <c r="P26" s="15"/>
      <c r="Q26" s="15"/>
      <c r="R26" s="109"/>
      <c r="S26" s="109"/>
      <c r="T26" s="14">
        <f>R26*(F26+I26+L26)</f>
        <v>0</v>
      </c>
      <c r="U26" s="14">
        <f t="shared" si="11"/>
        <v>0</v>
      </c>
      <c r="V26" s="26">
        <f>T26+U26</f>
        <v>0</v>
      </c>
      <c r="W26" s="1"/>
    </row>
    <row r="27" spans="1:23" ht="14.25" customHeight="1" thickBot="1" x14ac:dyDescent="0.3">
      <c r="A27" s="1"/>
      <c r="B27" s="23"/>
      <c r="C27" s="24" t="s">
        <v>52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18"/>
      <c r="Q27" s="18"/>
      <c r="R27" s="35"/>
      <c r="S27" s="35"/>
      <c r="T27" s="19">
        <f>SUM(T25:T26)</f>
        <v>0</v>
      </c>
      <c r="U27" s="19">
        <f>SUM(U25:U26)</f>
        <v>0</v>
      </c>
      <c r="V27" s="19">
        <f>SUM(V25:V26)</f>
        <v>0</v>
      </c>
      <c r="W27" s="1"/>
    </row>
    <row r="28" spans="1:23" ht="14.25" customHeight="1" x14ac:dyDescent="0.25">
      <c r="A28" s="1"/>
      <c r="B28" s="27">
        <v>5</v>
      </c>
      <c r="C28" s="28" t="s">
        <v>50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7"/>
      <c r="S28" s="37"/>
      <c r="T28" s="31"/>
      <c r="U28" s="31"/>
      <c r="V28" s="31"/>
      <c r="W28" s="1"/>
    </row>
    <row r="29" spans="1:23" ht="14.25" customHeight="1" x14ac:dyDescent="0.25">
      <c r="A29" s="1"/>
      <c r="B29" s="9" t="s">
        <v>32</v>
      </c>
      <c r="C29" s="10" t="s">
        <v>33</v>
      </c>
      <c r="D29" s="12">
        <f>E29+H29+K29+N29+O29</f>
        <v>35</v>
      </c>
      <c r="E29" s="12">
        <v>20</v>
      </c>
      <c r="F29" s="12">
        <v>20</v>
      </c>
      <c r="G29" s="12">
        <f>E29-F29</f>
        <v>0</v>
      </c>
      <c r="H29" s="12">
        <v>15</v>
      </c>
      <c r="I29" s="12">
        <v>15</v>
      </c>
      <c r="J29" s="12">
        <f>H29-I29</f>
        <v>0</v>
      </c>
      <c r="K29" s="12">
        <v>0</v>
      </c>
      <c r="L29" s="12">
        <v>0</v>
      </c>
      <c r="M29" s="11">
        <v>0</v>
      </c>
      <c r="N29" s="12">
        <v>0</v>
      </c>
      <c r="O29" s="12">
        <v>0</v>
      </c>
      <c r="P29" s="15"/>
      <c r="Q29" s="15"/>
      <c r="R29" s="110"/>
      <c r="S29" s="110"/>
      <c r="T29" s="14">
        <f>R29*(F29+I29+L29)</f>
        <v>0</v>
      </c>
      <c r="U29" s="14">
        <f t="shared" ref="U29:U31" si="12">S29*(G29+J29+M29+N29+O29)</f>
        <v>0</v>
      </c>
      <c r="V29" s="31">
        <f>T29+U29</f>
        <v>0</v>
      </c>
      <c r="W29" s="1"/>
    </row>
    <row r="30" spans="1:23" ht="27.75" customHeight="1" x14ac:dyDescent="0.25">
      <c r="A30" s="1"/>
      <c r="B30" s="9" t="s">
        <v>34</v>
      </c>
      <c r="C30" s="43" t="s">
        <v>40</v>
      </c>
      <c r="D30" s="12">
        <f t="shared" ref="D30:D31" si="13">E30+H30+K30+N30+O30</f>
        <v>47</v>
      </c>
      <c r="E30" s="12">
        <v>0</v>
      </c>
      <c r="F30" s="12">
        <v>0</v>
      </c>
      <c r="G30" s="12">
        <f t="shared" ref="G30:G31" si="14">E30-F30</f>
        <v>0</v>
      </c>
      <c r="H30" s="12">
        <v>47</v>
      </c>
      <c r="I30" s="12">
        <v>47</v>
      </c>
      <c r="J30" s="12">
        <f t="shared" ref="J30:J31" si="15">H30-I30</f>
        <v>0</v>
      </c>
      <c r="K30" s="12">
        <v>0</v>
      </c>
      <c r="L30" s="12">
        <v>0</v>
      </c>
      <c r="M30" s="11">
        <v>0</v>
      </c>
      <c r="N30" s="12">
        <v>0</v>
      </c>
      <c r="O30" s="12">
        <v>0</v>
      </c>
      <c r="P30" s="15"/>
      <c r="Q30" s="15"/>
      <c r="R30" s="110"/>
      <c r="S30" s="110"/>
      <c r="T30" s="14">
        <f t="shared" ref="T30:T31" si="16">R30*(F30+I30+L30)</f>
        <v>0</v>
      </c>
      <c r="U30" s="14">
        <f t="shared" si="12"/>
        <v>0</v>
      </c>
      <c r="V30" s="31">
        <f t="shared" ref="V30:V31" si="17">T30+U30</f>
        <v>0</v>
      </c>
      <c r="W30" s="1"/>
    </row>
    <row r="31" spans="1:23" ht="14.25" customHeight="1" x14ac:dyDescent="0.25">
      <c r="A31" s="1"/>
      <c r="B31" s="9" t="s">
        <v>35</v>
      </c>
      <c r="C31" s="10" t="s">
        <v>36</v>
      </c>
      <c r="D31" s="12">
        <f t="shared" si="13"/>
        <v>86</v>
      </c>
      <c r="E31" s="12">
        <v>30</v>
      </c>
      <c r="F31" s="12">
        <v>22</v>
      </c>
      <c r="G31" s="12">
        <f t="shared" si="14"/>
        <v>8</v>
      </c>
      <c r="H31" s="12">
        <v>56</v>
      </c>
      <c r="I31" s="12">
        <v>56</v>
      </c>
      <c r="J31" s="12">
        <f t="shared" si="15"/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5"/>
      <c r="Q31" s="15"/>
      <c r="R31" s="110"/>
      <c r="S31" s="110"/>
      <c r="T31" s="14">
        <f t="shared" si="16"/>
        <v>0</v>
      </c>
      <c r="U31" s="14">
        <f t="shared" si="12"/>
        <v>0</v>
      </c>
      <c r="V31" s="31">
        <f t="shared" si="17"/>
        <v>0</v>
      </c>
      <c r="W31" s="1"/>
    </row>
    <row r="32" spans="1:23" ht="14.25" customHeight="1" thickBot="1" x14ac:dyDescent="0.3">
      <c r="A32" s="1"/>
      <c r="B32" s="23"/>
      <c r="C32" s="24" t="s">
        <v>53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32"/>
      <c r="Q32" s="32"/>
      <c r="R32" s="32"/>
      <c r="S32" s="32"/>
      <c r="T32" s="19">
        <f>SUM(T29:T31)</f>
        <v>0</v>
      </c>
      <c r="U32" s="19">
        <f>SUM(U29:U31)</f>
        <v>0</v>
      </c>
      <c r="V32" s="19">
        <f>SUM(V29:V31)</f>
        <v>0</v>
      </c>
      <c r="W32" s="1"/>
    </row>
    <row r="33" spans="1:23" ht="14.25" customHeight="1" thickBot="1" x14ac:dyDescent="0.3">
      <c r="A33" s="1"/>
      <c r="B33" s="1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"/>
      <c r="Q33" s="1"/>
      <c r="R33" s="1"/>
      <c r="S33" s="1"/>
      <c r="T33" s="45">
        <f>T16+T23+T27+T32</f>
        <v>0</v>
      </c>
      <c r="U33" s="45">
        <f t="shared" ref="U33:V33" si="18">U16+U23+U27+U32</f>
        <v>0</v>
      </c>
      <c r="V33" s="45">
        <f t="shared" si="18"/>
        <v>0</v>
      </c>
      <c r="W33" s="1"/>
    </row>
    <row r="34" spans="1:23" ht="74.25" customHeight="1" thickBot="1" x14ac:dyDescent="0.3">
      <c r="A34" s="1"/>
      <c r="B34" s="1"/>
      <c r="C34" s="104" t="s">
        <v>74</v>
      </c>
      <c r="D34" s="51">
        <f>V33</f>
        <v>0</v>
      </c>
      <c r="E34" s="49"/>
      <c r="F34" s="5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1"/>
      <c r="S34" s="1"/>
      <c r="U34" s="1"/>
      <c r="V34" s="1"/>
      <c r="W34" s="1"/>
    </row>
    <row r="35" spans="1:23" ht="25.5" customHeight="1" thickBot="1" x14ac:dyDescent="0.3">
      <c r="A35" s="1"/>
      <c r="B35" s="1"/>
      <c r="C35" s="50" t="s">
        <v>37</v>
      </c>
      <c r="D35" s="52"/>
      <c r="E35" s="47"/>
      <c r="F35" s="48"/>
      <c r="G35" s="46"/>
      <c r="H35" s="46"/>
      <c r="I35" s="46"/>
      <c r="J35" s="46"/>
      <c r="K35" s="46"/>
      <c r="L35" s="46"/>
      <c r="M35" s="46"/>
      <c r="N35" s="46"/>
      <c r="O35" s="46"/>
      <c r="P35" s="34"/>
      <c r="Q35" s="34"/>
      <c r="R35" s="1"/>
      <c r="S35" s="1"/>
      <c r="T35" s="1"/>
      <c r="U35" s="1"/>
      <c r="V35" s="1"/>
      <c r="W35" s="1"/>
    </row>
    <row r="36" spans="1:23" ht="14.2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"/>
      <c r="Q36" s="1"/>
      <c r="R36" s="1"/>
      <c r="S36" s="1"/>
      <c r="T36" s="1"/>
      <c r="U36" s="1"/>
      <c r="V36" s="1"/>
      <c r="W36" s="1"/>
    </row>
    <row r="37" spans="1:23" ht="14.2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1"/>
      <c r="Q37" s="1"/>
      <c r="R37" s="1"/>
      <c r="S37" s="1"/>
      <c r="T37" s="1"/>
      <c r="U37" s="1"/>
      <c r="V37" s="1"/>
      <c r="W37" s="1"/>
    </row>
    <row r="38" spans="1:23" ht="14.2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1"/>
      <c r="Q38" s="1"/>
      <c r="R38" s="1"/>
      <c r="S38" s="1"/>
      <c r="T38" s="1"/>
      <c r="U38" s="1"/>
      <c r="V38" s="1"/>
      <c r="W38" s="1"/>
    </row>
    <row r="39" spans="1:23" ht="14.2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1"/>
      <c r="Q39" s="1"/>
      <c r="R39" s="1"/>
      <c r="S39" s="1"/>
      <c r="T39" s="1"/>
      <c r="U39" s="1"/>
      <c r="V39" s="1"/>
      <c r="W39" s="1"/>
    </row>
    <row r="40" spans="1:23" ht="14.2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9811-AAA0-49D8-8F2E-EFBCE566FB6E}">
  <sheetPr>
    <tabColor theme="9" tint="0.79998168889431442"/>
  </sheetPr>
  <dimension ref="A1:BF170"/>
  <sheetViews>
    <sheetView tabSelected="1" zoomScaleNormal="100" workbookViewId="0">
      <pane ySplit="5" topLeftCell="A6" activePane="bottomLeft" state="frozen"/>
      <selection activeCell="D25" sqref="D25"/>
      <selection pane="bottomLeft" activeCell="K30" sqref="K30"/>
    </sheetView>
  </sheetViews>
  <sheetFormatPr defaultColWidth="0" defaultRowHeight="12" customHeight="1" zeroHeight="1" x14ac:dyDescent="0.2"/>
  <cols>
    <col min="1" max="1" width="2.140625" style="88" customWidth="1"/>
    <col min="2" max="2" width="21.5703125" style="57" customWidth="1"/>
    <col min="3" max="3" width="46.42578125" style="57" customWidth="1"/>
    <col min="4" max="4" width="18.28515625" style="57" customWidth="1"/>
    <col min="5" max="5" width="12.140625" style="57" customWidth="1"/>
    <col min="6" max="6" width="11" style="57" bestFit="1" customWidth="1"/>
    <col min="7" max="8" width="11" style="57" customWidth="1"/>
    <col min="9" max="9" width="10" style="57" bestFit="1" customWidth="1"/>
    <col min="10" max="10" width="3.5703125" style="57" customWidth="1"/>
    <col min="11" max="11" width="8.85546875" style="57" customWidth="1"/>
    <col min="12" max="12" width="21.5703125" style="57" hidden="1" customWidth="1"/>
    <col min="13" max="13" width="12.5703125" style="57" hidden="1" customWidth="1"/>
    <col min="14" max="14" width="10.140625" style="57" hidden="1" customWidth="1"/>
    <col min="15" max="15" width="16.5703125" style="57" hidden="1" customWidth="1"/>
    <col min="16" max="16" width="4.85546875" style="57" hidden="1" customWidth="1"/>
    <col min="17" max="17" width="6.5703125" style="57" hidden="1" customWidth="1"/>
    <col min="18" max="18" width="13.42578125" style="57" hidden="1" customWidth="1"/>
    <col min="19" max="19" width="12.42578125" style="57" hidden="1" customWidth="1"/>
    <col min="20" max="20" width="22.5703125" style="57" hidden="1" customWidth="1"/>
    <col min="21" max="21" width="1.42578125" style="57" hidden="1" customWidth="1"/>
    <col min="22" max="22" width="26.42578125" style="57" hidden="1" customWidth="1"/>
    <col min="23" max="23" width="12.5703125" style="57" hidden="1" customWidth="1"/>
    <col min="24" max="24" width="8.85546875" style="57" hidden="1" customWidth="1"/>
    <col min="25" max="25" width="2.42578125" style="57" hidden="1" customWidth="1"/>
    <col min="26" max="26" width="8.85546875" style="57" hidden="1" customWidth="1"/>
    <col min="27" max="27" width="27.85546875" style="57" hidden="1" customWidth="1"/>
    <col min="28" max="28" width="12.5703125" style="57" hidden="1" customWidth="1"/>
    <col min="29" max="29" width="8.85546875" style="57" hidden="1" customWidth="1"/>
    <col min="30" max="30" width="2.5703125" style="57" hidden="1" customWidth="1"/>
    <col min="31" max="31" width="8.85546875" style="57" hidden="1" customWidth="1"/>
    <col min="32" max="32" width="25.5703125" style="57" hidden="1" customWidth="1"/>
    <col min="33" max="33" width="12.5703125" style="57" hidden="1" customWidth="1"/>
    <col min="34" max="34" width="8.85546875" style="57" hidden="1" customWidth="1"/>
    <col min="35" max="35" width="2" style="57" hidden="1" customWidth="1"/>
    <col min="36" max="36" width="8.85546875" style="57" hidden="1" customWidth="1"/>
    <col min="37" max="37" width="26.85546875" style="57" hidden="1" customWidth="1"/>
    <col min="38" max="38" width="12.5703125" style="57" hidden="1" customWidth="1"/>
    <col min="39" max="41" width="8.85546875" style="57" hidden="1" customWidth="1"/>
    <col min="42" max="42" width="26.140625" style="57" hidden="1" customWidth="1"/>
    <col min="43" max="43" width="12.5703125" style="57" hidden="1" customWidth="1"/>
    <col min="44" max="44" width="8.85546875" style="57" hidden="1" customWidth="1"/>
    <col min="45" max="45" width="2.42578125" style="57" hidden="1" customWidth="1"/>
    <col min="46" max="46" width="8.85546875" style="57" hidden="1" customWidth="1"/>
    <col min="47" max="47" width="26.5703125" style="57" hidden="1" customWidth="1"/>
    <col min="48" max="48" width="12.5703125" style="57" hidden="1" customWidth="1"/>
    <col min="49" max="49" width="8.85546875" style="57" hidden="1" customWidth="1"/>
    <col min="50" max="50" width="1.85546875" style="57" hidden="1" customWidth="1"/>
    <col min="51" max="51" width="20" style="57" hidden="1" customWidth="1"/>
    <col min="52" max="52" width="16.5703125" style="57" hidden="1" customWidth="1"/>
    <col min="53" max="53" width="12.5703125" style="57" hidden="1" customWidth="1"/>
    <col min="54" max="54" width="8.85546875" style="57" hidden="1" customWidth="1"/>
    <col min="55" max="55" width="1.5703125" style="57" hidden="1" customWidth="1"/>
    <col min="56" max="56" width="13" style="57" hidden="1" customWidth="1"/>
    <col min="57" max="57" width="21.85546875" style="57" hidden="1" customWidth="1"/>
    <col min="58" max="58" width="12.5703125" style="57" hidden="1" customWidth="1"/>
    <col min="59" max="16384" width="8.85546875" style="57" hidden="1"/>
  </cols>
  <sheetData>
    <row r="1" spans="1:21" x14ac:dyDescent="0.2">
      <c r="A1" s="54"/>
      <c r="B1" s="54"/>
      <c r="C1" s="55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6"/>
      <c r="Q1" s="56"/>
      <c r="R1" s="56"/>
      <c r="S1" s="56"/>
      <c r="T1" s="56"/>
      <c r="U1" s="56"/>
    </row>
    <row r="2" spans="1:21" ht="20.25" x14ac:dyDescent="0.2">
      <c r="A2" s="54"/>
      <c r="B2" s="58" t="s">
        <v>41</v>
      </c>
      <c r="C2" s="59"/>
      <c r="D2" s="60"/>
      <c r="E2" s="61"/>
      <c r="F2" s="60"/>
      <c r="G2" s="60"/>
      <c r="H2" s="60"/>
      <c r="I2" s="60"/>
      <c r="J2" s="60"/>
      <c r="K2" s="60"/>
      <c r="L2" s="60"/>
      <c r="M2" s="60"/>
      <c r="N2" s="60"/>
      <c r="O2" s="62"/>
      <c r="P2" s="60"/>
      <c r="Q2" s="60"/>
      <c r="R2" s="60"/>
      <c r="S2" s="60"/>
      <c r="T2" s="63"/>
      <c r="U2" s="56"/>
    </row>
    <row r="3" spans="1:21" ht="15" customHeight="1" x14ac:dyDescent="0.25">
      <c r="A3" s="54"/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  <c r="R3" s="66"/>
      <c r="S3" s="66"/>
      <c r="T3" s="67"/>
      <c r="U3" s="56"/>
    </row>
    <row r="4" spans="1:21" ht="12.75" x14ac:dyDescent="0.2">
      <c r="A4" s="68"/>
      <c r="B4" s="69"/>
      <c r="C4" s="70"/>
      <c r="D4" s="70"/>
      <c r="E4" s="70"/>
      <c r="F4" s="70"/>
      <c r="G4" s="70"/>
      <c r="H4" s="70"/>
      <c r="I4" s="70"/>
      <c r="J4" s="70"/>
      <c r="K4" s="70"/>
      <c r="L4" s="71"/>
      <c r="M4" s="71"/>
      <c r="N4" s="71"/>
      <c r="O4" s="72"/>
      <c r="P4" s="71"/>
      <c r="Q4" s="71"/>
      <c r="R4" s="71"/>
      <c r="S4" s="71"/>
      <c r="T4" s="73"/>
      <c r="U4" s="56"/>
    </row>
    <row r="5" spans="1:21" ht="13.35" customHeight="1" x14ac:dyDescent="0.2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</row>
    <row r="6" spans="1:21" ht="12.95" customHeight="1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1" ht="12.95" customHeight="1" x14ac:dyDescent="0.2">
      <c r="A7" s="56"/>
      <c r="B7" s="76"/>
      <c r="C7" s="77"/>
      <c r="D7" s="78" t="s">
        <v>42</v>
      </c>
      <c r="E7" s="78" t="s">
        <v>43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1" ht="12.95" customHeight="1" x14ac:dyDescent="0.2">
      <c r="A8" s="56"/>
      <c r="B8" s="111" t="s">
        <v>45</v>
      </c>
      <c r="C8" s="112"/>
      <c r="D8" s="79">
        <v>2848030</v>
      </c>
      <c r="E8" s="91">
        <v>0</v>
      </c>
      <c r="F8" s="80" t="str">
        <f>IF(D9&gt;D8,"Let op: de waarde in cel D9 moet lager zijn dan de waarde in cel D8","")</f>
        <v/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spans="1:21" ht="12.95" customHeight="1" x14ac:dyDescent="0.2">
      <c r="A9" s="56"/>
      <c r="B9" s="113" t="s">
        <v>46</v>
      </c>
      <c r="C9" s="113"/>
      <c r="D9" s="81">
        <v>1735966</v>
      </c>
      <c r="E9" s="92">
        <v>5000</v>
      </c>
      <c r="F9" s="82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1:21" ht="12.95" customHeight="1" x14ac:dyDescent="0.2">
      <c r="A10" s="56"/>
      <c r="B10" s="56"/>
      <c r="C10" s="56"/>
      <c r="D10" s="84"/>
      <c r="E10" s="93"/>
      <c r="F10" s="82"/>
      <c r="G10" s="82"/>
      <c r="H10" s="82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spans="1:21" ht="12.95" customHeight="1" x14ac:dyDescent="0.2">
      <c r="A11" s="56"/>
      <c r="B11" s="114" t="s">
        <v>47</v>
      </c>
      <c r="C11" s="115"/>
      <c r="D11" s="89">
        <f>'Tabblad 1 - Prijsformulier'!D34</f>
        <v>0</v>
      </c>
      <c r="E11" s="90">
        <f>IF(D11="","",IF(D11&gt;D8,"0",IF(D11&gt;=D9,E8+(E8-E9)/(D8-D9)*(D11-D8),E9)))</f>
        <v>5000</v>
      </c>
      <c r="F11" s="82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pans="1:21" ht="12.95" customHeight="1" x14ac:dyDescent="0.2">
      <c r="A12" s="56"/>
      <c r="B12" s="56"/>
      <c r="C12" s="56"/>
      <c r="D12" s="56"/>
      <c r="E12" s="56"/>
      <c r="F12" s="82"/>
      <c r="G12" s="82"/>
      <c r="H12" s="82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spans="1:21" ht="12.95" customHeight="1" x14ac:dyDescent="0.2">
      <c r="A13" s="56"/>
      <c r="B13" s="56"/>
      <c r="C13" s="56"/>
      <c r="D13" s="56"/>
      <c r="E13" s="56"/>
      <c r="F13" s="82"/>
      <c r="G13" s="82"/>
      <c r="H13" s="82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12.95" customHeight="1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12.95" customHeight="1" x14ac:dyDescent="0.2">
      <c r="A15" s="56"/>
      <c r="B15" s="56"/>
      <c r="C15" s="56"/>
      <c r="D15" s="56"/>
      <c r="E15" s="84" t="s">
        <v>44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spans="1:21" ht="12.95" customHeight="1" x14ac:dyDescent="0.2">
      <c r="A16" s="56"/>
      <c r="B16" s="56"/>
      <c r="C16" s="56"/>
      <c r="D16" s="56"/>
      <c r="E16" s="83" t="str">
        <f>" = "&amp;E8&amp;" + ("&amp;E8&amp;-E9&amp;") / ("&amp;D8&amp;"- "&amp;D9&amp;") * (Inschrijfprijs - "&amp;D8&amp;")"</f>
        <v xml:space="preserve"> = 0 + (0-5000) / (2848030- 1735966) * (Inschrijfprijs - 2848030)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pans="1:21" ht="12.95" customHeight="1" x14ac:dyDescent="0.2">
      <c r="A17" s="56"/>
      <c r="B17" s="56"/>
      <c r="C17" s="56"/>
      <c r="D17" s="56"/>
      <c r="E17" s="85"/>
      <c r="F17" s="86"/>
      <c r="G17" s="86"/>
      <c r="H17" s="8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spans="1:21" ht="12.95" customHeight="1" x14ac:dyDescent="0.2">
      <c r="A18" s="56"/>
      <c r="B18" s="56"/>
      <c r="C18" s="56"/>
      <c r="D18" s="56"/>
      <c r="E18" s="85"/>
      <c r="F18" s="86"/>
      <c r="G18" s="86"/>
      <c r="H18" s="8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spans="1:21" ht="12.95" customHeight="1" x14ac:dyDescent="0.2">
      <c r="A19" s="56"/>
      <c r="B19" s="56"/>
      <c r="C19" s="56"/>
      <c r="D19" s="56"/>
      <c r="E19" s="85"/>
      <c r="F19" s="86"/>
      <c r="G19" s="86"/>
      <c r="H19" s="8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</row>
    <row r="20" spans="1:21" ht="12.95" customHeight="1" x14ac:dyDescent="0.2">
      <c r="A20" s="56"/>
      <c r="B20" s="56"/>
      <c r="C20" s="56"/>
      <c r="D20" s="56"/>
      <c r="E20" s="85"/>
      <c r="F20" s="86"/>
      <c r="G20" s="86"/>
      <c r="H20" s="8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</row>
    <row r="21" spans="1:21" ht="12.95" customHeight="1" x14ac:dyDescent="0.2">
      <c r="A21" s="56"/>
      <c r="B21" s="56"/>
      <c r="C21" s="56"/>
      <c r="D21" s="56"/>
      <c r="E21" s="85"/>
      <c r="F21" s="86"/>
      <c r="G21" s="86"/>
      <c r="H21" s="8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spans="1:21" ht="12.95" customHeight="1" x14ac:dyDescent="0.2">
      <c r="A22" s="84"/>
      <c r="B22" s="56"/>
      <c r="C22" s="56"/>
      <c r="D22" s="56"/>
      <c r="E22" s="85"/>
      <c r="F22" s="86"/>
      <c r="G22" s="86"/>
      <c r="H22" s="8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  <row r="23" spans="1:21" ht="12.95" customHeight="1" x14ac:dyDescent="0.2">
      <c r="A23" s="84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spans="1:21" ht="12.95" customHeight="1" x14ac:dyDescent="0.2">
      <c r="A24" s="84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1:21" ht="12.95" customHeight="1" x14ac:dyDescent="0.2">
      <c r="A25" s="84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1:21" ht="12.95" customHeight="1" x14ac:dyDescent="0.2">
      <c r="A26" s="84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  <row r="27" spans="1:21" ht="12.95" customHeight="1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</row>
    <row r="28" spans="1:21" ht="12.95" customHeight="1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spans="1:21" ht="12.95" customHeight="1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</row>
    <row r="30" spans="1:21" ht="12.95" customHeight="1" x14ac:dyDescent="0.2">
      <c r="A30" s="56"/>
      <c r="B30" s="84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</row>
    <row r="31" spans="1:21" ht="12.95" customHeight="1" x14ac:dyDescent="0.2">
      <c r="A31" s="56"/>
      <c r="B31" s="84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spans="1:21" ht="12.95" customHeight="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</row>
    <row r="33" spans="1:21" ht="12.95" customHeight="1" x14ac:dyDescent="0.2">
      <c r="A33" s="56"/>
      <c r="B33" s="116"/>
      <c r="C33" s="116"/>
      <c r="D33" s="116"/>
      <c r="E33" s="116"/>
      <c r="F33" s="116"/>
      <c r="G33" s="116"/>
      <c r="H33" s="116"/>
      <c r="I33" s="116"/>
      <c r="J33" s="11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</row>
    <row r="34" spans="1:21" ht="12.95" customHeight="1" x14ac:dyDescent="0.2">
      <c r="A34" s="56"/>
      <c r="B34" s="116"/>
      <c r="C34" s="116"/>
      <c r="D34" s="116"/>
      <c r="E34" s="116"/>
      <c r="F34" s="116"/>
      <c r="G34" s="116"/>
      <c r="H34" s="116"/>
      <c r="I34" s="116"/>
      <c r="J34" s="11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</row>
    <row r="35" spans="1:21" ht="12.95" customHeight="1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</row>
    <row r="36" spans="1:21" ht="12.95" hidden="1" customHeight="1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</row>
    <row r="37" spans="1:21" ht="12.95" hidden="1" customHeight="1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</row>
    <row r="38" spans="1:21" hidden="1" x14ac:dyDescent="0.2">
      <c r="A38" s="57"/>
      <c r="E38" s="87"/>
    </row>
    <row r="39" spans="1:21" hidden="1" x14ac:dyDescent="0.2">
      <c r="A39" s="57"/>
      <c r="E39" s="87"/>
    </row>
    <row r="40" spans="1:21" hidden="1" x14ac:dyDescent="0.2">
      <c r="A40" s="57"/>
    </row>
    <row r="41" spans="1:21" hidden="1" x14ac:dyDescent="0.2">
      <c r="A41" s="57"/>
    </row>
    <row r="42" spans="1:21" hidden="1" x14ac:dyDescent="0.2">
      <c r="A42" s="57"/>
    </row>
    <row r="43" spans="1:21" hidden="1" x14ac:dyDescent="0.2">
      <c r="A43" s="57"/>
    </row>
    <row r="44" spans="1:21" hidden="1" x14ac:dyDescent="0.2">
      <c r="A44" s="57"/>
    </row>
    <row r="45" spans="1:21" hidden="1" x14ac:dyDescent="0.2">
      <c r="A45" s="57"/>
    </row>
    <row r="46" spans="1:21" hidden="1" x14ac:dyDescent="0.2">
      <c r="A46" s="57"/>
    </row>
    <row r="47" spans="1:21" hidden="1" x14ac:dyDescent="0.2">
      <c r="A47" s="57"/>
    </row>
    <row r="48" spans="1:21" hidden="1" x14ac:dyDescent="0.2">
      <c r="A48" s="57"/>
    </row>
    <row r="49" spans="1:1" hidden="1" x14ac:dyDescent="0.2">
      <c r="A49" s="57"/>
    </row>
    <row r="50" spans="1:1" hidden="1" x14ac:dyDescent="0.2">
      <c r="A50" s="57"/>
    </row>
    <row r="51" spans="1:1" hidden="1" x14ac:dyDescent="0.2">
      <c r="A51" s="57"/>
    </row>
    <row r="52" spans="1:1" hidden="1" x14ac:dyDescent="0.2">
      <c r="A52" s="57"/>
    </row>
    <row r="53" spans="1:1" hidden="1" x14ac:dyDescent="0.2">
      <c r="A53" s="57"/>
    </row>
    <row r="54" spans="1:1" hidden="1" x14ac:dyDescent="0.2">
      <c r="A54" s="57"/>
    </row>
    <row r="55" spans="1:1" hidden="1" x14ac:dyDescent="0.2">
      <c r="A55" s="57"/>
    </row>
    <row r="56" spans="1:1" hidden="1" x14ac:dyDescent="0.2">
      <c r="A56" s="57"/>
    </row>
    <row r="57" spans="1:1" hidden="1" x14ac:dyDescent="0.2">
      <c r="A57" s="57"/>
    </row>
    <row r="58" spans="1:1" hidden="1" x14ac:dyDescent="0.2">
      <c r="A58" s="57"/>
    </row>
    <row r="59" spans="1:1" hidden="1" x14ac:dyDescent="0.2">
      <c r="A59" s="57"/>
    </row>
    <row r="60" spans="1:1" hidden="1" x14ac:dyDescent="0.2">
      <c r="A60" s="57"/>
    </row>
    <row r="61" spans="1:1" hidden="1" x14ac:dyDescent="0.2">
      <c r="A61" s="57"/>
    </row>
    <row r="62" spans="1:1" hidden="1" x14ac:dyDescent="0.2">
      <c r="A62" s="57"/>
    </row>
    <row r="63" spans="1:1" hidden="1" x14ac:dyDescent="0.2">
      <c r="A63" s="57"/>
    </row>
    <row r="64" spans="1:1" hidden="1" x14ac:dyDescent="0.2">
      <c r="A64" s="57"/>
    </row>
    <row r="65" spans="1:1" hidden="1" x14ac:dyDescent="0.2">
      <c r="A65" s="57"/>
    </row>
    <row r="66" spans="1:1" hidden="1" x14ac:dyDescent="0.2">
      <c r="A66" s="57"/>
    </row>
    <row r="67" spans="1:1" hidden="1" x14ac:dyDescent="0.2">
      <c r="A67" s="57"/>
    </row>
    <row r="68" spans="1:1" hidden="1" x14ac:dyDescent="0.2">
      <c r="A68" s="57"/>
    </row>
    <row r="69" spans="1:1" hidden="1" x14ac:dyDescent="0.2">
      <c r="A69" s="57"/>
    </row>
    <row r="70" spans="1:1" hidden="1" x14ac:dyDescent="0.2">
      <c r="A70" s="57"/>
    </row>
    <row r="71" spans="1:1" hidden="1" x14ac:dyDescent="0.2">
      <c r="A71" s="57"/>
    </row>
    <row r="72" spans="1:1" hidden="1" x14ac:dyDescent="0.2">
      <c r="A72" s="57"/>
    </row>
    <row r="73" spans="1:1" hidden="1" x14ac:dyDescent="0.2">
      <c r="A73" s="57"/>
    </row>
    <row r="74" spans="1:1" hidden="1" x14ac:dyDescent="0.2">
      <c r="A74" s="57"/>
    </row>
    <row r="75" spans="1:1" hidden="1" x14ac:dyDescent="0.2">
      <c r="A75" s="57"/>
    </row>
    <row r="76" spans="1:1" hidden="1" x14ac:dyDescent="0.2">
      <c r="A76" s="57"/>
    </row>
    <row r="77" spans="1:1" hidden="1" x14ac:dyDescent="0.2">
      <c r="A77" s="57"/>
    </row>
    <row r="78" spans="1:1" hidden="1" x14ac:dyDescent="0.2">
      <c r="A78" s="57"/>
    </row>
    <row r="79" spans="1:1" hidden="1" x14ac:dyDescent="0.2">
      <c r="A79" s="57"/>
    </row>
    <row r="80" spans="1:1" hidden="1" x14ac:dyDescent="0.2">
      <c r="A80" s="57"/>
    </row>
    <row r="81" spans="1:1" hidden="1" x14ac:dyDescent="0.2">
      <c r="A81" s="57"/>
    </row>
    <row r="82" spans="1:1" hidden="1" x14ac:dyDescent="0.2">
      <c r="A82" s="57"/>
    </row>
    <row r="83" spans="1:1" hidden="1" x14ac:dyDescent="0.2">
      <c r="A83" s="57"/>
    </row>
    <row r="84" spans="1:1" hidden="1" x14ac:dyDescent="0.2">
      <c r="A84" s="57"/>
    </row>
    <row r="85" spans="1:1" hidden="1" x14ac:dyDescent="0.2">
      <c r="A85" s="57"/>
    </row>
    <row r="86" spans="1:1" hidden="1" x14ac:dyDescent="0.2">
      <c r="A86" s="57"/>
    </row>
    <row r="87" spans="1:1" hidden="1" x14ac:dyDescent="0.2">
      <c r="A87" s="57"/>
    </row>
    <row r="88" spans="1:1" hidden="1" x14ac:dyDescent="0.2">
      <c r="A88" s="57"/>
    </row>
    <row r="89" spans="1:1" hidden="1" x14ac:dyDescent="0.2">
      <c r="A89" s="57"/>
    </row>
    <row r="90" spans="1:1" hidden="1" x14ac:dyDescent="0.2">
      <c r="A90" s="57"/>
    </row>
    <row r="91" spans="1:1" hidden="1" x14ac:dyDescent="0.2">
      <c r="A91" s="57"/>
    </row>
    <row r="92" spans="1:1" hidden="1" x14ac:dyDescent="0.2">
      <c r="A92" s="57"/>
    </row>
    <row r="93" spans="1:1" hidden="1" x14ac:dyDescent="0.2">
      <c r="A93" s="57"/>
    </row>
    <row r="94" spans="1:1" hidden="1" x14ac:dyDescent="0.2">
      <c r="A94" s="57"/>
    </row>
    <row r="95" spans="1:1" hidden="1" x14ac:dyDescent="0.2">
      <c r="A95" s="57"/>
    </row>
    <row r="96" spans="1:1" hidden="1" x14ac:dyDescent="0.2">
      <c r="A96" s="57"/>
    </row>
    <row r="97" spans="1:22" hidden="1" x14ac:dyDescent="0.2">
      <c r="A97" s="57"/>
    </row>
    <row r="98" spans="1:22" hidden="1" x14ac:dyDescent="0.2">
      <c r="A98" s="57"/>
    </row>
    <row r="99" spans="1:22" hidden="1" x14ac:dyDescent="0.2">
      <c r="V99" s="88"/>
    </row>
    <row r="100" spans="1:22" hidden="1" x14ac:dyDescent="0.2">
      <c r="V100" s="88"/>
    </row>
    <row r="101" spans="1:22" hidden="1" x14ac:dyDescent="0.2">
      <c r="V101" s="88"/>
    </row>
    <row r="102" spans="1:22" hidden="1" x14ac:dyDescent="0.2">
      <c r="V102" s="88"/>
    </row>
    <row r="103" spans="1:22" hidden="1" x14ac:dyDescent="0.2">
      <c r="V103" s="88"/>
    </row>
    <row r="104" spans="1:22" hidden="1" x14ac:dyDescent="0.2">
      <c r="V104" s="88"/>
    </row>
    <row r="105" spans="1:22" hidden="1" x14ac:dyDescent="0.2">
      <c r="V105" s="88"/>
    </row>
    <row r="106" spans="1:22" hidden="1" x14ac:dyDescent="0.2">
      <c r="V106" s="88"/>
    </row>
    <row r="107" spans="1:22" hidden="1" x14ac:dyDescent="0.2">
      <c r="V107" s="88"/>
    </row>
    <row r="108" spans="1:22" hidden="1" x14ac:dyDescent="0.2">
      <c r="V108" s="88"/>
    </row>
    <row r="109" spans="1:22" hidden="1" x14ac:dyDescent="0.2">
      <c r="V109" s="88"/>
    </row>
    <row r="110" spans="1:22" hidden="1" x14ac:dyDescent="0.2">
      <c r="V110" s="88"/>
    </row>
    <row r="111" spans="1:22" hidden="1" x14ac:dyDescent="0.2">
      <c r="V111" s="88"/>
    </row>
    <row r="112" spans="1:22" hidden="1" x14ac:dyDescent="0.2">
      <c r="V112" s="88"/>
    </row>
    <row r="113" spans="22:22" hidden="1" x14ac:dyDescent="0.2">
      <c r="V113" s="88"/>
    </row>
    <row r="114" spans="22:22" hidden="1" x14ac:dyDescent="0.2">
      <c r="V114" s="88"/>
    </row>
    <row r="115" spans="22:22" hidden="1" x14ac:dyDescent="0.2">
      <c r="V115" s="88"/>
    </row>
    <row r="116" spans="22:22" hidden="1" x14ac:dyDescent="0.2">
      <c r="V116" s="88"/>
    </row>
    <row r="117" spans="22:22" hidden="1" x14ac:dyDescent="0.2">
      <c r="V117" s="88"/>
    </row>
    <row r="118" spans="22:22" hidden="1" x14ac:dyDescent="0.2">
      <c r="V118" s="88"/>
    </row>
    <row r="119" spans="22:22" hidden="1" x14ac:dyDescent="0.2">
      <c r="V119" s="88"/>
    </row>
    <row r="120" spans="22:22" hidden="1" x14ac:dyDescent="0.2">
      <c r="V120" s="88"/>
    </row>
    <row r="121" spans="22:22" hidden="1" x14ac:dyDescent="0.2">
      <c r="V121" s="88"/>
    </row>
    <row r="122" spans="22:22" hidden="1" x14ac:dyDescent="0.2">
      <c r="V122" s="88"/>
    </row>
    <row r="123" spans="22:22" hidden="1" x14ac:dyDescent="0.2">
      <c r="V123" s="88"/>
    </row>
    <row r="124" spans="22:22" hidden="1" x14ac:dyDescent="0.2">
      <c r="V124" s="88"/>
    </row>
    <row r="125" spans="22:22" hidden="1" x14ac:dyDescent="0.2">
      <c r="V125" s="88"/>
    </row>
    <row r="126" spans="22:22" hidden="1" x14ac:dyDescent="0.2">
      <c r="V126" s="88"/>
    </row>
    <row r="127" spans="22:22" hidden="1" x14ac:dyDescent="0.2">
      <c r="V127" s="88"/>
    </row>
    <row r="128" spans="22:22" hidden="1" x14ac:dyDescent="0.2">
      <c r="V128" s="88"/>
    </row>
    <row r="129" spans="22:22" hidden="1" x14ac:dyDescent="0.2">
      <c r="V129" s="88"/>
    </row>
    <row r="130" spans="22:22" hidden="1" x14ac:dyDescent="0.2">
      <c r="V130" s="88"/>
    </row>
    <row r="131" spans="22:22" hidden="1" x14ac:dyDescent="0.2">
      <c r="V131" s="88"/>
    </row>
    <row r="132" spans="22:22" hidden="1" x14ac:dyDescent="0.2">
      <c r="V132" s="88"/>
    </row>
    <row r="133" spans="22:22" hidden="1" x14ac:dyDescent="0.2">
      <c r="V133" s="88"/>
    </row>
    <row r="134" spans="22:22" hidden="1" x14ac:dyDescent="0.2">
      <c r="V134" s="88"/>
    </row>
    <row r="135" spans="22:22" hidden="1" x14ac:dyDescent="0.2">
      <c r="V135" s="88"/>
    </row>
    <row r="136" spans="22:22" hidden="1" x14ac:dyDescent="0.2">
      <c r="V136" s="88"/>
    </row>
    <row r="137" spans="22:22" hidden="1" x14ac:dyDescent="0.2">
      <c r="V137" s="88"/>
    </row>
    <row r="138" spans="22:22" hidden="1" x14ac:dyDescent="0.2">
      <c r="V138" s="88"/>
    </row>
    <row r="139" spans="22:22" hidden="1" x14ac:dyDescent="0.2">
      <c r="V139" s="88"/>
    </row>
    <row r="140" spans="22:22" hidden="1" x14ac:dyDescent="0.2">
      <c r="V140" s="88"/>
    </row>
    <row r="141" spans="22:22" hidden="1" x14ac:dyDescent="0.2">
      <c r="V141" s="88"/>
    </row>
    <row r="142" spans="22:22" hidden="1" x14ac:dyDescent="0.2">
      <c r="V142" s="88"/>
    </row>
    <row r="143" spans="22:22" hidden="1" x14ac:dyDescent="0.2">
      <c r="V143" s="88"/>
    </row>
    <row r="144" spans="22:22" hidden="1" x14ac:dyDescent="0.2">
      <c r="V144" s="88"/>
    </row>
    <row r="145" spans="22:22" hidden="1" x14ac:dyDescent="0.2">
      <c r="V145" s="88"/>
    </row>
    <row r="146" spans="22:22" hidden="1" x14ac:dyDescent="0.2">
      <c r="V146" s="88"/>
    </row>
    <row r="147" spans="22:22" hidden="1" x14ac:dyDescent="0.2">
      <c r="V147" s="88"/>
    </row>
    <row r="148" spans="22:22" hidden="1" x14ac:dyDescent="0.2">
      <c r="V148" s="88"/>
    </row>
    <row r="149" spans="22:22" hidden="1" x14ac:dyDescent="0.2">
      <c r="V149" s="88"/>
    </row>
    <row r="150" spans="22:22" hidden="1" x14ac:dyDescent="0.2">
      <c r="V150" s="88"/>
    </row>
    <row r="151" spans="22:22" hidden="1" x14ac:dyDescent="0.2">
      <c r="V151" s="88"/>
    </row>
    <row r="152" spans="22:22" hidden="1" x14ac:dyDescent="0.2">
      <c r="V152" s="88"/>
    </row>
    <row r="153" spans="22:22" hidden="1" x14ac:dyDescent="0.2">
      <c r="V153" s="88"/>
    </row>
    <row r="154" spans="22:22" hidden="1" x14ac:dyDescent="0.2">
      <c r="V154" s="88"/>
    </row>
    <row r="155" spans="22:22" hidden="1" x14ac:dyDescent="0.2">
      <c r="V155" s="88"/>
    </row>
    <row r="156" spans="22:22" hidden="1" x14ac:dyDescent="0.2">
      <c r="V156" s="88"/>
    </row>
    <row r="157" spans="22:22" hidden="1" x14ac:dyDescent="0.2">
      <c r="V157" s="88"/>
    </row>
    <row r="158" spans="22:22" hidden="1" x14ac:dyDescent="0.2">
      <c r="V158" s="88"/>
    </row>
    <row r="159" spans="22:22" hidden="1" x14ac:dyDescent="0.2">
      <c r="V159" s="88"/>
    </row>
    <row r="160" spans="22:22" hidden="1" x14ac:dyDescent="0.2">
      <c r="V160" s="88"/>
    </row>
    <row r="161" spans="22:22" hidden="1" x14ac:dyDescent="0.2">
      <c r="V161" s="88"/>
    </row>
    <row r="162" spans="22:22" hidden="1" x14ac:dyDescent="0.2">
      <c r="V162" s="88"/>
    </row>
    <row r="163" spans="22:22" hidden="1" x14ac:dyDescent="0.2">
      <c r="V163" s="88"/>
    </row>
    <row r="164" spans="22:22" hidden="1" x14ac:dyDescent="0.2">
      <c r="V164" s="88"/>
    </row>
    <row r="165" spans="22:22" hidden="1" x14ac:dyDescent="0.2">
      <c r="V165" s="88"/>
    </row>
    <row r="166" spans="22:22" hidden="1" x14ac:dyDescent="0.2">
      <c r="V166" s="88"/>
    </row>
    <row r="167" spans="22:22" hidden="1" x14ac:dyDescent="0.2">
      <c r="V167" s="88"/>
    </row>
    <row r="168" spans="22:22" hidden="1" x14ac:dyDescent="0.2">
      <c r="V168" s="88"/>
    </row>
    <row r="169" spans="22:22" hidden="1" x14ac:dyDescent="0.2">
      <c r="V169" s="88"/>
    </row>
    <row r="170" spans="22:22" hidden="1" x14ac:dyDescent="0.2">
      <c r="V170" s="88"/>
    </row>
  </sheetData>
  <mergeCells count="4">
    <mergeCell ref="B8:C8"/>
    <mergeCell ref="B9:C9"/>
    <mergeCell ref="B11:C11"/>
    <mergeCell ref="B33:J34"/>
  </mergeCells>
  <conditionalFormatting sqref="E15">
    <cfRule type="expression" dxfId="3" priority="4">
      <formula>#REF!&gt;0</formula>
    </cfRule>
  </conditionalFormatting>
  <conditionalFormatting sqref="E16">
    <cfRule type="expression" dxfId="2" priority="3">
      <formula>#REF!&gt;0</formula>
    </cfRule>
  </conditionalFormatting>
  <conditionalFormatting sqref="E17">
    <cfRule type="expression" dxfId="1" priority="2">
      <formula>#REF!=0</formula>
    </cfRule>
  </conditionalFormatting>
  <conditionalFormatting sqref="E18:E22">
    <cfRule type="expression" dxfId="0" priority="1">
      <formula>#REF!=0</formula>
    </cfRule>
  </conditionalFormatting>
  <dataValidations disablePrompts="1" count="1">
    <dataValidation type="list" allowBlank="1" showInputMessage="1" showErrorMessage="1" sqref="F3:I3 M3:P3" xr:uid="{A9D6E33E-7D4B-4D1A-8373-D0A9384D558D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Tabblad 1 - Prijsformulier</vt:lpstr>
      <vt:lpstr>Tabblad 2 - Prijsbeoordeling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Abbenhuis</dc:creator>
  <cp:lastModifiedBy>Ramon Abbenhuis</cp:lastModifiedBy>
  <dcterms:created xsi:type="dcterms:W3CDTF">2024-05-24T10:45:48Z</dcterms:created>
  <dcterms:modified xsi:type="dcterms:W3CDTF">2025-07-02T07:29:39Z</dcterms:modified>
</cp:coreProperties>
</file>