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U:\V en F\VEO\31 Contractmanagement\Aanbestedingen\Ingenieursdiensten 2025\02 Aanbestedingsdossier\00 Totaal dossier\"/>
    </mc:Choice>
  </mc:AlternateContent>
  <xr:revisionPtr revIDLastSave="0" documentId="13_ncr:1_{2CE6973C-0D91-4C85-AC60-655A771E263B}" xr6:coauthVersionLast="47" xr6:coauthVersionMax="47" xr10:uidLastSave="{00000000-0000-0000-0000-000000000000}"/>
  <bookViews>
    <workbookView xWindow="-110" yWindow="-110" windowWidth="19420" windowHeight="10420" xr2:uid="{00000000-000D-0000-FFFF-FFFF00000000}"/>
  </bookViews>
  <sheets>
    <sheet name="Toelichting" sheetId="2" r:id="rId1"/>
    <sheet name="A" sheetId="1" r:id="rId2"/>
    <sheet name="B" sheetId="4" r:id="rId3"/>
    <sheet name="C" sheetId="5" r:id="rId4"/>
    <sheet name="D" sheetId="7"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1" l="1"/>
  <c r="G25" i="5" l="1"/>
  <c r="G24" i="5"/>
  <c r="G22" i="5"/>
  <c r="G23" i="5" s="1"/>
  <c r="G19" i="4"/>
  <c r="G20" i="4"/>
  <c r="G19" i="1"/>
  <c r="G20" i="1"/>
  <c r="K12" i="7"/>
  <c r="J12" i="7"/>
  <c r="H12" i="7"/>
  <c r="D12" i="7"/>
  <c r="K11" i="7"/>
  <c r="J11" i="7"/>
  <c r="H11" i="7"/>
  <c r="D11" i="7"/>
  <c r="K9" i="7"/>
  <c r="J9" i="7"/>
  <c r="H9" i="7"/>
  <c r="D9" i="7"/>
  <c r="K8" i="7"/>
  <c r="J8" i="7"/>
  <c r="H8" i="7"/>
  <c r="D8" i="7"/>
  <c r="K7" i="7"/>
  <c r="K13" i="7" s="1"/>
  <c r="J7" i="7"/>
  <c r="H7" i="7"/>
  <c r="H14" i="7" s="1"/>
  <c r="D7" i="7"/>
  <c r="K13" i="5"/>
  <c r="K12" i="5"/>
  <c r="K11" i="5"/>
  <c r="J13" i="5"/>
  <c r="J12" i="5"/>
  <c r="J11" i="5"/>
  <c r="J17" i="5" s="1"/>
  <c r="H13" i="5"/>
  <c r="D13" i="5"/>
  <c r="H12" i="5"/>
  <c r="D12" i="5"/>
  <c r="H11" i="5"/>
  <c r="D11" i="5"/>
  <c r="K16" i="5"/>
  <c r="J16" i="5"/>
  <c r="H16" i="5"/>
  <c r="D16" i="5"/>
  <c r="K15" i="5"/>
  <c r="J15" i="5"/>
  <c r="H15" i="5"/>
  <c r="D15" i="5"/>
  <c r="K9" i="5"/>
  <c r="J9" i="5"/>
  <c r="H9" i="5"/>
  <c r="D9" i="5"/>
  <c r="K8" i="5"/>
  <c r="J8" i="5"/>
  <c r="H8" i="5"/>
  <c r="D8" i="5"/>
  <c r="K7" i="5"/>
  <c r="K17" i="5" s="1"/>
  <c r="J7" i="5"/>
  <c r="H7" i="5"/>
  <c r="H18" i="5" s="1"/>
  <c r="H19" i="5" s="1"/>
  <c r="D7" i="5"/>
  <c r="K12" i="4"/>
  <c r="J12" i="4"/>
  <c r="H12" i="4"/>
  <c r="D12" i="4"/>
  <c r="K11" i="4"/>
  <c r="J11" i="4"/>
  <c r="H11" i="4"/>
  <c r="D11" i="4"/>
  <c r="K9" i="4"/>
  <c r="J9" i="4"/>
  <c r="H9" i="4"/>
  <c r="D9" i="4"/>
  <c r="K8" i="4"/>
  <c r="J8" i="4"/>
  <c r="H8" i="4"/>
  <c r="D8" i="4"/>
  <c r="K7" i="4"/>
  <c r="K13" i="4" s="1"/>
  <c r="G21" i="4" s="1"/>
  <c r="J7" i="4"/>
  <c r="H7" i="4"/>
  <c r="H14" i="4" s="1"/>
  <c r="H15" i="4" s="1"/>
  <c r="D7" i="4"/>
  <c r="G18" i="1"/>
  <c r="K12" i="1"/>
  <c r="K11" i="1"/>
  <c r="K9" i="1"/>
  <c r="K8" i="1"/>
  <c r="K7" i="1"/>
  <c r="K13" i="1" s="1"/>
  <c r="G21" i="1" s="1"/>
  <c r="J7" i="1"/>
  <c r="D7" i="1"/>
  <c r="J12" i="1"/>
  <c r="J11" i="1"/>
  <c r="J9" i="1"/>
  <c r="J8" i="1"/>
  <c r="G21" i="7" l="1"/>
  <c r="G20" i="7"/>
  <c r="G18" i="7"/>
  <c r="J13" i="7"/>
  <c r="G18" i="4"/>
  <c r="J13" i="4"/>
  <c r="J13" i="1"/>
  <c r="D11" i="1"/>
  <c r="G19" i="7" l="1"/>
  <c r="H15" i="7"/>
  <c r="D12" i="1"/>
  <c r="D9" i="1"/>
  <c r="H12" i="1"/>
  <c r="H11" i="1"/>
  <c r="H9" i="1"/>
  <c r="H8" i="1"/>
  <c r="H7" i="1" l="1"/>
  <c r="H14" i="1" s="1"/>
  <c r="H15" i="1" s="1"/>
</calcChain>
</file>

<file path=xl/sharedStrings.xml><?xml version="1.0" encoding="utf-8"?>
<sst xmlns="http://schemas.openxmlformats.org/spreadsheetml/2006/main" count="146" uniqueCount="61">
  <si>
    <t>Junior expert (&lt;3 jaar)</t>
  </si>
  <si>
    <t>Senior expert (&gt;6 jaar)</t>
  </si>
  <si>
    <t>Medior expert (3-5 jaar)</t>
  </si>
  <si>
    <t>Medior projectleider (3-5 jaar)</t>
  </si>
  <si>
    <t>Senior projectleider (&gt;6 jaar)</t>
  </si>
  <si>
    <t>Tarief (excl. BTW)</t>
  </si>
  <si>
    <t>Inschrijver</t>
  </si>
  <si>
    <t>Naam:</t>
  </si>
  <si>
    <t>Ondertekenaar:</t>
  </si>
  <si>
    <t>Handtekening:</t>
  </si>
  <si>
    <t>Fictieve omvang in aantal uren</t>
  </si>
  <si>
    <t>Fictieve opdrachtwaarde</t>
  </si>
  <si>
    <t>Conform eisen*</t>
  </si>
  <si>
    <t>Minimaal</t>
  </si>
  <si>
    <t>Fictieve inschrijfprijs</t>
  </si>
  <si>
    <t>Punten prijs</t>
  </si>
  <si>
    <t>Plafondprijs</t>
  </si>
  <si>
    <t>In dit formulier dient Inschrijver tarieven in te vullen en worden punten berekend op basis van het ingediende tarief. Hieronder wordt uitgelegd hoe de puntenverdeling plaatsvindt en welke velden verplicht ingevuld moeten worden.</t>
  </si>
  <si>
    <r>
      <t xml:space="preserve">Indien u fouten opmerkt in dit document of vragen heeft over de inhoud, dient u dit </t>
    </r>
    <r>
      <rPr>
        <b/>
        <sz val="11"/>
        <color theme="1"/>
        <rFont val="Calibri"/>
        <family val="2"/>
        <scheme val="minor"/>
      </rPr>
      <t>onmiddellijk</t>
    </r>
    <r>
      <rPr>
        <sz val="11"/>
        <color theme="1"/>
        <rFont val="Calibri"/>
        <family val="2"/>
        <scheme val="minor"/>
      </rPr>
      <t xml:space="preserve"> te melden. Dit kan via het in het aanbestedingsplatform opgegeven contactkanaal. </t>
    </r>
  </si>
  <si>
    <t>Minimale tarief (gewogen)</t>
  </si>
  <si>
    <t>Knikpunt (gewogen)</t>
  </si>
  <si>
    <t>Gewogen plafondprijs (uitsluiting)</t>
  </si>
  <si>
    <t>Functie</t>
  </si>
  <si>
    <t>Perceel:</t>
  </si>
  <si>
    <t>Inschrijving Perceel:</t>
  </si>
  <si>
    <t>* Let op: Indien hier een X staat, wordt er onder het minimumtarief of boven de plafondprijs ingeschreven en de inschrijving terzijde gelegd.</t>
  </si>
  <si>
    <t>P4 Bouwfysica</t>
  </si>
  <si>
    <t>Tabblad A:</t>
  </si>
  <si>
    <t>Tabblad B:</t>
  </si>
  <si>
    <t>Tabblad C:</t>
  </si>
  <si>
    <t>P2 Bouwkundig advies en constructeur</t>
  </si>
  <si>
    <t>Junior expert (&lt;3 jaar) (Bouwkundig)</t>
  </si>
  <si>
    <t>Medior expert (3-5 jaar) (Bouwkundig)</t>
  </si>
  <si>
    <t>Senior expert (&gt;6 jaar) (Bouwkundig)</t>
  </si>
  <si>
    <t>Junior expert (&lt;3 jaar) (Constructeur)</t>
  </si>
  <si>
    <t>Medior expert (3-5 jaar) (Constructeur)</t>
  </si>
  <si>
    <t>Senior expert (&gt;6 jaar) (Constructeur)</t>
  </si>
  <si>
    <t>Tabblad D:</t>
  </si>
  <si>
    <t>P3 Elektrotechnische- &amp; Werktuigbouwkundige installaties (E&amp;W)</t>
  </si>
  <si>
    <t>Fictieve gewogen plafondprijs</t>
  </si>
  <si>
    <t>Fictieve gewogen minimumtarief</t>
  </si>
  <si>
    <t>P5 Kostendeskundige; P6 Milieutechnisch onderzoek en gevaarlijke stoffen; P7 Groen en terrein; P8 Legionella</t>
  </si>
  <si>
    <t>P6 Milieutechnisch onderzoek en gevaarlijke stoffen</t>
  </si>
  <si>
    <t>P7 Groen en terrein</t>
  </si>
  <si>
    <t>P8 Legionella</t>
  </si>
  <si>
    <t>P10 Teken- en revisiewerk</t>
  </si>
  <si>
    <t>P11 Nautisch</t>
  </si>
  <si>
    <t>P13 Security</t>
  </si>
  <si>
    <t>0-lijn (gewogen)</t>
  </si>
  <si>
    <r>
      <t>Let op</t>
    </r>
    <r>
      <rPr>
        <sz val="11"/>
        <color theme="1"/>
        <rFont val="Calibri"/>
        <family val="2"/>
        <scheme val="minor"/>
      </rPr>
      <t>: Als het tarief onder het minimale tarief of boven de plafondprijs uitkomt, wordt de Inschrijving direct terzijde gelegd. Dit geldt (ook) op functieniveau.</t>
    </r>
  </si>
  <si>
    <t>P12 Energiemanagement</t>
  </si>
  <si>
    <t>P1 Brandveiligheid- en scans</t>
  </si>
  <si>
    <t>P10 Teken- en revisiewerk; P11 Nautisch; P12 Energiemanagement; P13 Security</t>
  </si>
  <si>
    <t>P5 Kostendeskundige</t>
  </si>
  <si>
    <t>P9 Omgevingsadvies en vergunningen</t>
  </si>
  <si>
    <r>
      <rPr>
        <b/>
        <sz val="11"/>
        <color theme="1"/>
        <rFont val="Calibri"/>
        <family val="2"/>
        <scheme val="minor"/>
      </rPr>
      <t>Puntenverdeling</t>
    </r>
    <r>
      <rPr>
        <sz val="11"/>
        <color theme="1"/>
        <rFont val="Calibri"/>
        <family val="2"/>
        <scheme val="minor"/>
      </rPr>
      <t xml:space="preserve">
De punten worden toegekend op basis van de volgende regels:
</t>
    </r>
    <r>
      <rPr>
        <u/>
        <sz val="11"/>
        <color theme="1"/>
        <rFont val="Calibri"/>
        <family val="2"/>
        <scheme val="minor"/>
      </rPr>
      <t>Minimale tarief</t>
    </r>
    <r>
      <rPr>
        <b/>
        <sz val="11"/>
        <color theme="1"/>
        <rFont val="Calibri"/>
        <family val="2"/>
        <scheme val="minor"/>
      </rPr>
      <t>:</t>
    </r>
    <r>
      <rPr>
        <sz val="11"/>
        <color theme="1"/>
        <rFont val="Calibri"/>
        <family val="2"/>
        <scheme val="minor"/>
      </rPr>
      <t xml:space="preserve"> Het maximale aantal punten (35) wordt toegekend</t>
    </r>
    <r>
      <rPr>
        <sz val="11"/>
        <rFont val="Calibri"/>
        <family val="2"/>
        <scheme val="minor"/>
      </rPr>
      <t xml:space="preserve"> bij een tarief gelijk aan het minimale tarief.
</t>
    </r>
    <r>
      <rPr>
        <u/>
        <sz val="11"/>
        <rFont val="Calibri"/>
        <family val="2"/>
        <scheme val="minor"/>
      </rPr>
      <t>Knikpunt:</t>
    </r>
    <r>
      <rPr>
        <sz val="11"/>
        <rFont val="Calibri"/>
        <family val="2"/>
        <scheme val="minor"/>
      </rPr>
      <t xml:space="preserve"> Tussen het minimale tarief en het knikpunt worden punten lineair verdeeld (35-10 punten).
</t>
    </r>
    <r>
      <rPr>
        <u/>
        <sz val="11"/>
        <rFont val="Calibri"/>
        <family val="2"/>
        <scheme val="minor"/>
      </rPr>
      <t>Maximale tarief:</t>
    </r>
    <r>
      <rPr>
        <sz val="11"/>
        <rFont val="Calibri"/>
        <family val="2"/>
        <scheme val="minor"/>
      </rPr>
      <t xml:space="preserve"> Tussen het knikpunt en het maximale tarief worden de resterende punten lineair verdeeld (10-0 punten). </t>
    </r>
    <r>
      <rPr>
        <sz val="11"/>
        <color theme="1"/>
        <rFont val="Calibri"/>
        <family val="2"/>
        <scheme val="minor"/>
      </rPr>
      <t xml:space="preserve">Bij tarieven boven de plafondprijs (het maximale tarief) wordt een "X" geplaatst, wat betekent dat de inschrijving niet voldoet en terzijde wordt gelegd.
</t>
    </r>
    <r>
      <rPr>
        <b/>
        <sz val="11"/>
        <color theme="1"/>
        <rFont val="Calibri"/>
        <family val="2"/>
        <scheme val="minor"/>
      </rPr>
      <t>Puntenberekening:</t>
    </r>
    <r>
      <rPr>
        <sz val="11"/>
        <color theme="1"/>
        <rFont val="Calibri"/>
        <family val="2"/>
        <scheme val="minor"/>
      </rPr>
      <t xml:space="preserve">
Als tarief = minimaal tarief: 35 punten.
Tussen minimaal tarief en eerste knikpunt: Lineaire verdeling van 35 naar 10.
Tussen eerste knikpunt en Plafondprijs: Lineaire verdeling van 10 naar 0.
Als Tarief &gt; Plafondprijs: "X" (uitsluiting).</t>
    </r>
  </si>
  <si>
    <t>Let op: het Prijzenblad dient u ondertekend en in excel format in te dienen</t>
  </si>
  <si>
    <t>Bijlage G - Reactieformulier subgunningscriterium prijs</t>
  </si>
  <si>
    <t xml:space="preserve">Inschrijver dient de velden in deze kleur in te vullen. Per perceel moet het formulier ingevuld ondertekend worden. </t>
  </si>
  <si>
    <t>P1 Brandveiligheid- en scans (1.1 en 1.2); P3 E&amp;W installaties; P4 Bouwfysica; P9 Omgevingsadvies en vergunningen</t>
  </si>
  <si>
    <t>Toelichting op bijlage G - Reactieformulier subgunningscriterium 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</si>
</sst>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5">
    <font>
      <sz val="11"/>
      <color theme="1"/>
      <name val="Calibri"/>
      <family val="2"/>
      <scheme val="minor"/>
    </font>
    <font>
      <sz val="11"/>
      <color theme="1"/>
      <name val="Calibri"/>
      <family val="2"/>
      <scheme val="minor"/>
    </font>
    <font>
      <sz val="22"/>
      <color theme="1"/>
      <name val="Calibri"/>
      <family val="2"/>
      <scheme val="minor"/>
    </font>
    <font>
      <b/>
      <sz val="11"/>
      <color theme="1"/>
      <name val="Calibri"/>
      <family val="2"/>
      <scheme val="minor"/>
    </font>
    <font>
      <sz val="10"/>
      <color theme="1"/>
      <name val="Calibri"/>
      <family val="2"/>
      <scheme val="minor"/>
    </font>
    <font>
      <b/>
      <sz val="13.5"/>
      <color theme="1"/>
      <name val="Calibri"/>
      <family val="2"/>
      <scheme val="minor"/>
    </font>
    <font>
      <i/>
      <sz val="11"/>
      <color rgb="FFFF0000"/>
      <name val="Calibri"/>
      <family val="2"/>
      <scheme val="minor"/>
    </font>
    <font>
      <b/>
      <sz val="22"/>
      <color theme="1"/>
      <name val="Calibri"/>
      <family val="2"/>
      <scheme val="minor"/>
    </font>
    <font>
      <sz val="11"/>
      <color theme="0"/>
      <name val="Calibri"/>
      <family val="2"/>
      <scheme val="minor"/>
    </font>
    <font>
      <sz val="11"/>
      <name val="Calibri"/>
      <family val="2"/>
      <scheme val="minor"/>
    </font>
    <font>
      <b/>
      <sz val="11"/>
      <name val="Calibri"/>
      <family val="2"/>
      <scheme val="minor"/>
    </font>
    <font>
      <u/>
      <sz val="11"/>
      <color theme="1"/>
      <name val="Calibri"/>
      <family val="2"/>
      <scheme val="minor"/>
    </font>
    <font>
      <u/>
      <sz val="11"/>
      <name val="Calibri"/>
      <family val="2"/>
      <scheme val="minor"/>
    </font>
    <font>
      <i/>
      <sz val="11"/>
      <color theme="1"/>
      <name val="Calibri"/>
      <family val="2"/>
      <scheme val="minor"/>
    </font>
    <font>
      <sz val="10"/>
      <color theme="1"/>
      <name val="Arial Unicode MS"/>
    </font>
  </fonts>
  <fills count="8">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69">
    <xf numFmtId="0" fontId="0" fillId="0" borderId="0" xfId="0"/>
    <xf numFmtId="0" fontId="2" fillId="0" borderId="0" xfId="0" applyFont="1"/>
    <xf numFmtId="44" fontId="0" fillId="0" borderId="0" xfId="1" applyFont="1"/>
    <xf numFmtId="164" fontId="0" fillId="0" borderId="0" xfId="1" applyNumberFormat="1" applyFont="1"/>
    <xf numFmtId="0" fontId="5" fillId="0" borderId="0" xfId="0" applyFont="1" applyAlignment="1">
      <alignment vertical="center"/>
    </xf>
    <xf numFmtId="0" fontId="0" fillId="0" borderId="0" xfId="0" applyAlignment="1">
      <alignment horizontal="left" vertical="center" indent="1"/>
    </xf>
    <xf numFmtId="0" fontId="3" fillId="0" borderId="0" xfId="0" applyFont="1" applyAlignment="1">
      <alignment horizontal="left" vertical="center" indent="1"/>
    </xf>
    <xf numFmtId="0" fontId="0" fillId="2" borderId="1" xfId="0" applyFill="1" applyBorder="1"/>
    <xf numFmtId="164" fontId="0" fillId="2" borderId="1" xfId="0" applyNumberFormat="1" applyFill="1" applyBorder="1"/>
    <xf numFmtId="0" fontId="0" fillId="3" borderId="0" xfId="0" applyFill="1"/>
    <xf numFmtId="0" fontId="0" fillId="2" borderId="1" xfId="0" applyFont="1" applyFill="1" applyBorder="1" applyAlignment="1">
      <alignment horizontal="right"/>
    </xf>
    <xf numFmtId="0" fontId="3" fillId="5" borderId="1" xfId="0" applyFont="1" applyFill="1" applyBorder="1" applyAlignment="1">
      <alignment horizontal="left" vertical="center" indent="1"/>
    </xf>
    <xf numFmtId="44" fontId="0" fillId="5" borderId="1" xfId="0" applyNumberFormat="1" applyFill="1" applyBorder="1"/>
    <xf numFmtId="44" fontId="0" fillId="5" borderId="1" xfId="1" applyFont="1" applyFill="1" applyBorder="1"/>
    <xf numFmtId="0" fontId="8" fillId="7" borderId="0" xfId="0" applyFont="1" applyFill="1"/>
    <xf numFmtId="0" fontId="0" fillId="7" borderId="0" xfId="0" applyFill="1"/>
    <xf numFmtId="0" fontId="3" fillId="7" borderId="0" xfId="0" applyFont="1" applyFill="1"/>
    <xf numFmtId="0" fontId="2" fillId="7" borderId="0" xfId="0" applyFont="1" applyFill="1"/>
    <xf numFmtId="0" fontId="0" fillId="7" borderId="1" xfId="0" applyFill="1" applyBorder="1"/>
    <xf numFmtId="164" fontId="0" fillId="0" borderId="1" xfId="1" applyNumberFormat="1" applyFont="1" applyBorder="1" applyAlignment="1">
      <alignment horizontal="right"/>
    </xf>
    <xf numFmtId="44" fontId="0" fillId="0" borderId="1" xfId="1" applyFont="1" applyBorder="1"/>
    <xf numFmtId="0" fontId="0" fillId="0" borderId="1" xfId="0" applyBorder="1"/>
    <xf numFmtId="164" fontId="0" fillId="0" borderId="1" xfId="0" applyNumberFormat="1" applyBorder="1"/>
    <xf numFmtId="164" fontId="0" fillId="0" borderId="1" xfId="1" applyNumberFormat="1" applyFont="1" applyBorder="1"/>
    <xf numFmtId="44" fontId="0" fillId="7" borderId="0" xfId="1" applyFont="1" applyFill="1"/>
    <xf numFmtId="0" fontId="4" fillId="7" borderId="0" xfId="0" applyFont="1" applyFill="1"/>
    <xf numFmtId="164" fontId="0" fillId="7" borderId="0" xfId="0" applyNumberFormat="1" applyFill="1"/>
    <xf numFmtId="0" fontId="6" fillId="7" borderId="0" xfId="0" applyFont="1" applyFill="1"/>
    <xf numFmtId="0" fontId="0" fillId="7" borderId="0" xfId="0" applyFill="1" applyAlignment="1">
      <alignment horizontal="left" vertical="center" indent="1"/>
    </xf>
    <xf numFmtId="44" fontId="9" fillId="7" borderId="2" xfId="0" applyNumberFormat="1" applyFont="1" applyFill="1" applyBorder="1"/>
    <xf numFmtId="44" fontId="0" fillId="7" borderId="3" xfId="0" applyNumberFormat="1" applyFill="1" applyBorder="1"/>
    <xf numFmtId="44" fontId="9" fillId="7" borderId="4" xfId="0" applyNumberFormat="1" applyFont="1" applyFill="1" applyBorder="1"/>
    <xf numFmtId="44" fontId="0" fillId="7" borderId="5" xfId="0" applyNumberFormat="1" applyFill="1" applyBorder="1"/>
    <xf numFmtId="0" fontId="9" fillId="7" borderId="4" xfId="0" applyFont="1" applyFill="1" applyBorder="1"/>
    <xf numFmtId="0" fontId="0" fillId="7" borderId="5" xfId="0" applyFill="1" applyBorder="1"/>
    <xf numFmtId="44" fontId="9" fillId="7" borderId="6" xfId="0" applyNumberFormat="1" applyFont="1" applyFill="1" applyBorder="1"/>
    <xf numFmtId="44" fontId="0" fillId="7" borderId="7" xfId="0" applyNumberFormat="1" applyFill="1" applyBorder="1"/>
    <xf numFmtId="44" fontId="0" fillId="7" borderId="8" xfId="0" applyNumberFormat="1" applyFill="1" applyBorder="1"/>
    <xf numFmtId="44" fontId="0" fillId="7" borderId="9" xfId="0" applyNumberFormat="1" applyFill="1" applyBorder="1"/>
    <xf numFmtId="0" fontId="10" fillId="3" borderId="8" xfId="0" applyFont="1" applyFill="1" applyBorder="1"/>
    <xf numFmtId="0" fontId="3" fillId="3" borderId="9" xfId="0" applyFont="1" applyFill="1" applyBorder="1"/>
    <xf numFmtId="0" fontId="3" fillId="3" borderId="8" xfId="0" applyFont="1" applyFill="1" applyBorder="1"/>
    <xf numFmtId="0" fontId="3" fillId="3" borderId="1" xfId="0" applyFont="1" applyFill="1" applyBorder="1"/>
    <xf numFmtId="0" fontId="13" fillId="7" borderId="0" xfId="0" applyFont="1" applyFill="1"/>
    <xf numFmtId="0" fontId="7" fillId="6" borderId="0" xfId="0" applyFont="1" applyFill="1"/>
    <xf numFmtId="0" fontId="3" fillId="2" borderId="1" xfId="0" applyFont="1" applyFill="1" applyBorder="1"/>
    <xf numFmtId="0" fontId="0" fillId="7" borderId="0" xfId="0" applyFill="1" applyBorder="1"/>
    <xf numFmtId="164" fontId="0" fillId="7" borderId="0" xfId="1" applyNumberFormat="1" applyFont="1" applyFill="1" applyBorder="1"/>
    <xf numFmtId="164" fontId="0" fillId="7" borderId="0" xfId="1" applyNumberFormat="1" applyFont="1" applyFill="1" applyBorder="1" applyAlignment="1">
      <alignment horizontal="right"/>
    </xf>
    <xf numFmtId="44" fontId="0" fillId="7" borderId="0" xfId="1" applyFont="1" applyFill="1" applyBorder="1"/>
    <xf numFmtId="164" fontId="0" fillId="7" borderId="0" xfId="0" applyNumberFormat="1" applyFill="1" applyBorder="1"/>
    <xf numFmtId="164" fontId="0" fillId="7" borderId="0" xfId="1" applyNumberFormat="1" applyFont="1" applyFill="1"/>
    <xf numFmtId="0" fontId="0" fillId="7" borderId="10" xfId="0" applyFill="1" applyBorder="1" applyAlignment="1">
      <alignment wrapText="1"/>
    </xf>
    <xf numFmtId="0" fontId="0" fillId="7" borderId="11" xfId="0" applyFill="1" applyBorder="1"/>
    <xf numFmtId="0" fontId="0" fillId="4" borderId="11" xfId="0" applyFill="1" applyBorder="1"/>
    <xf numFmtId="0" fontId="3" fillId="7" borderId="11" xfId="0" applyFont="1" applyFill="1" applyBorder="1"/>
    <xf numFmtId="0" fontId="0" fillId="7" borderId="11" xfId="0" applyFill="1" applyBorder="1" applyAlignment="1">
      <alignment horizontal="left"/>
    </xf>
    <xf numFmtId="0" fontId="0" fillId="7" borderId="11" xfId="0" applyFont="1" applyFill="1" applyBorder="1"/>
    <xf numFmtId="0" fontId="0" fillId="0" borderId="12" xfId="0" applyBorder="1"/>
    <xf numFmtId="0" fontId="14" fillId="0" borderId="0" xfId="0" applyFont="1" applyAlignment="1">
      <alignment vertical="center"/>
    </xf>
    <xf numFmtId="0" fontId="0" fillId="0" borderId="11" xfId="0" applyBorder="1"/>
    <xf numFmtId="0" fontId="0" fillId="7" borderId="11" xfId="0" applyFont="1" applyFill="1" applyBorder="1" applyAlignment="1">
      <alignment wrapText="1"/>
    </xf>
    <xf numFmtId="44" fontId="0" fillId="4" borderId="1" xfId="1" applyFont="1" applyFill="1" applyBorder="1" applyProtection="1">
      <protection locked="0"/>
    </xf>
    <xf numFmtId="0" fontId="0" fillId="4" borderId="0" xfId="0" applyFill="1" applyProtection="1">
      <protection locked="0"/>
    </xf>
    <xf numFmtId="164" fontId="0" fillId="4" borderId="1" xfId="1" applyNumberFormat="1" applyFont="1" applyFill="1" applyBorder="1" applyProtection="1">
      <protection locked="0"/>
    </xf>
    <xf numFmtId="0" fontId="3" fillId="3" borderId="0" xfId="0" applyFont="1" applyFill="1"/>
    <xf numFmtId="0" fontId="2" fillId="3" borderId="0" xfId="0" applyFont="1" applyFill="1" applyAlignment="1">
      <alignment horizontal="left"/>
    </xf>
    <xf numFmtId="0" fontId="0" fillId="6" borderId="0" xfId="0" applyFill="1" applyAlignment="1">
      <alignment horizontal="left"/>
    </xf>
    <xf numFmtId="0" fontId="0" fillId="6" borderId="0" xfId="0" applyFill="1" applyAlignment="1">
      <alignment horizontal="left"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55884-C36F-EA47-8628-98E106CCAEA8}">
  <dimension ref="B1:B32"/>
  <sheetViews>
    <sheetView tabSelected="1" zoomScale="80" zoomScaleNormal="80" workbookViewId="0">
      <selection activeCell="B4" sqref="B4"/>
    </sheetView>
  </sheetViews>
  <sheetFormatPr defaultColWidth="10.90625" defaultRowHeight="14.5"/>
  <cols>
    <col min="1" max="1" width="3.1796875" customWidth="1"/>
    <col min="2" max="2" width="178.6328125" customWidth="1"/>
  </cols>
  <sheetData>
    <row r="1" spans="2:2" ht="8" customHeight="1"/>
    <row r="2" spans="2:2" ht="49" customHeight="1">
      <c r="B2" s="44" t="s">
        <v>60</v>
      </c>
    </row>
    <row r="3" spans="2:2">
      <c r="B3" s="15"/>
    </row>
    <row r="4" spans="2:2" ht="29">
      <c r="B4" s="52" t="s">
        <v>17</v>
      </c>
    </row>
    <row r="5" spans="2:2">
      <c r="B5" s="53"/>
    </row>
    <row r="6" spans="2:2" ht="188.5">
      <c r="B6" s="61" t="s">
        <v>55</v>
      </c>
    </row>
    <row r="7" spans="2:2">
      <c r="B7" s="54" t="s">
        <v>58</v>
      </c>
    </row>
    <row r="8" spans="2:2">
      <c r="B8" s="60"/>
    </row>
    <row r="9" spans="2:2">
      <c r="B9" s="55" t="s">
        <v>49</v>
      </c>
    </row>
    <row r="10" spans="2:2">
      <c r="B10" s="56" t="s">
        <v>18</v>
      </c>
    </row>
    <row r="11" spans="2:2">
      <c r="B11" s="53"/>
    </row>
    <row r="12" spans="2:2">
      <c r="B12" s="55" t="s">
        <v>27</v>
      </c>
    </row>
    <row r="13" spans="2:2">
      <c r="B13" s="53" t="s">
        <v>51</v>
      </c>
    </row>
    <row r="14" spans="2:2">
      <c r="B14" s="53" t="s">
        <v>38</v>
      </c>
    </row>
    <row r="15" spans="2:2">
      <c r="B15" s="53" t="s">
        <v>26</v>
      </c>
    </row>
    <row r="16" spans="2:2">
      <c r="B16" s="53" t="s">
        <v>54</v>
      </c>
    </row>
    <row r="17" spans="2:2">
      <c r="B17" s="53"/>
    </row>
    <row r="18" spans="2:2">
      <c r="B18" s="55" t="s">
        <v>28</v>
      </c>
    </row>
    <row r="19" spans="2:2">
      <c r="B19" s="53" t="s">
        <v>53</v>
      </c>
    </row>
    <row r="20" spans="2:2">
      <c r="B20" s="53" t="s">
        <v>42</v>
      </c>
    </row>
    <row r="21" spans="2:2">
      <c r="B21" s="53" t="s">
        <v>43</v>
      </c>
    </row>
    <row r="22" spans="2:2">
      <c r="B22" s="53" t="s">
        <v>44</v>
      </c>
    </row>
    <row r="23" spans="2:2">
      <c r="B23" s="53"/>
    </row>
    <row r="24" spans="2:2">
      <c r="B24" s="55" t="s">
        <v>29</v>
      </c>
    </row>
    <row r="25" spans="2:2">
      <c r="B25" s="57" t="s">
        <v>30</v>
      </c>
    </row>
    <row r="26" spans="2:2">
      <c r="B26" s="53"/>
    </row>
    <row r="27" spans="2:2">
      <c r="B27" s="55" t="s">
        <v>37</v>
      </c>
    </row>
    <row r="28" spans="2:2">
      <c r="B28" s="53" t="s">
        <v>45</v>
      </c>
    </row>
    <row r="29" spans="2:2">
      <c r="B29" s="53" t="s">
        <v>46</v>
      </c>
    </row>
    <row r="30" spans="2:2">
      <c r="B30" s="53" t="s">
        <v>50</v>
      </c>
    </row>
    <row r="31" spans="2:2">
      <c r="B31" s="53" t="s">
        <v>47</v>
      </c>
    </row>
    <row r="32" spans="2:2">
      <c r="B32" s="58"/>
    </row>
  </sheetData>
  <sheetProtection algorithmName="SHA-512" hashValue="e4nXBE29s7zEJhEv4zAG8fMTzMFjqkcnpy8H7ys02p4t/RKWj/OQgA03S8uV+avPE+DlKlQgZ90uIxz8hsp+uA==" saltValue="yuS5H2BJWXOJQWmNb/0VY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6"/>
  <sheetViews>
    <sheetView zoomScale="70" zoomScaleNormal="70" workbookViewId="0">
      <selection activeCell="C3" sqref="C3:H3"/>
    </sheetView>
  </sheetViews>
  <sheetFormatPr defaultColWidth="8.81640625" defaultRowHeight="14.5"/>
  <cols>
    <col min="1" max="1" width="5" customWidth="1"/>
    <col min="2" max="2" width="47.1796875" customWidth="1"/>
    <col min="3" max="3" width="16.6328125" bestFit="1" customWidth="1"/>
    <col min="4" max="4" width="15.1796875" bestFit="1" customWidth="1"/>
    <col min="5" max="5" width="19.1796875" customWidth="1"/>
    <col min="6" max="6" width="34.1796875" customWidth="1"/>
    <col min="7" max="7" width="27" bestFit="1" customWidth="1"/>
    <col min="8" max="8" width="29.6328125" bestFit="1" customWidth="1"/>
    <col min="9" max="9" width="9.1796875" customWidth="1"/>
    <col min="10" max="11" width="30.81640625" bestFit="1" customWidth="1"/>
    <col min="12" max="13" width="9.1796875" customWidth="1"/>
  </cols>
  <sheetData>
    <row r="1" spans="1:13">
      <c r="A1" s="15"/>
      <c r="B1" s="15"/>
      <c r="C1" s="15"/>
      <c r="D1" s="15"/>
      <c r="E1" s="15"/>
      <c r="F1" s="15"/>
      <c r="G1" s="15"/>
      <c r="H1" s="15"/>
      <c r="I1" s="15"/>
    </row>
    <row r="2" spans="1:13" ht="28.5">
      <c r="A2" s="15"/>
      <c r="B2" s="66" t="s">
        <v>57</v>
      </c>
      <c r="C2" s="66"/>
      <c r="D2" s="66"/>
      <c r="E2" s="66"/>
      <c r="F2" s="66"/>
      <c r="G2" s="66"/>
      <c r="H2" s="66"/>
      <c r="I2" s="17"/>
      <c r="J2" s="17"/>
      <c r="K2" s="17"/>
      <c r="L2" s="15"/>
      <c r="M2" s="1"/>
    </row>
    <row r="3" spans="1:13" ht="26" customHeight="1">
      <c r="A3" s="15"/>
      <c r="B3" s="9" t="s">
        <v>23</v>
      </c>
      <c r="C3" s="67" t="s">
        <v>59</v>
      </c>
      <c r="D3" s="67"/>
      <c r="E3" s="67"/>
      <c r="F3" s="67"/>
      <c r="G3" s="67"/>
      <c r="H3" s="67"/>
      <c r="I3" s="15"/>
      <c r="J3" s="15"/>
      <c r="K3" s="15"/>
      <c r="L3" s="15"/>
    </row>
    <row r="4" spans="1:13">
      <c r="A4" s="15"/>
      <c r="B4" s="9" t="s">
        <v>24</v>
      </c>
      <c r="C4" s="63"/>
      <c r="D4" s="9"/>
      <c r="E4" s="9"/>
      <c r="F4" s="9"/>
      <c r="G4" s="9"/>
      <c r="H4" s="9"/>
      <c r="I4" s="15"/>
      <c r="J4" s="15"/>
      <c r="K4" s="15"/>
      <c r="L4" s="15"/>
    </row>
    <row r="5" spans="1:13">
      <c r="A5" s="15"/>
      <c r="B5" s="15"/>
      <c r="C5" s="15"/>
      <c r="D5" s="15"/>
      <c r="E5" s="15"/>
      <c r="F5" s="15"/>
      <c r="G5" s="15"/>
      <c r="H5" s="15"/>
      <c r="I5" s="15"/>
      <c r="J5" s="14"/>
      <c r="K5" s="15"/>
      <c r="L5" s="15"/>
    </row>
    <row r="6" spans="1:13">
      <c r="A6" s="15"/>
      <c r="B6" s="41" t="s">
        <v>22</v>
      </c>
      <c r="C6" s="42" t="s">
        <v>5</v>
      </c>
      <c r="D6" s="42" t="s">
        <v>12</v>
      </c>
      <c r="E6" s="42" t="s">
        <v>13</v>
      </c>
      <c r="F6" s="42" t="s">
        <v>16</v>
      </c>
      <c r="G6" s="42" t="s">
        <v>10</v>
      </c>
      <c r="H6" s="42" t="s">
        <v>11</v>
      </c>
      <c r="I6" s="15"/>
      <c r="J6" s="39" t="s">
        <v>40</v>
      </c>
      <c r="K6" s="40" t="s">
        <v>39</v>
      </c>
      <c r="L6" s="15"/>
    </row>
    <row r="7" spans="1:13">
      <c r="A7" s="15"/>
      <c r="B7" s="18" t="s">
        <v>0</v>
      </c>
      <c r="C7" s="62">
        <v>1</v>
      </c>
      <c r="D7" s="19" t="str">
        <f>IF(C7&lt;E7,"X",IF(C7&gt;F7,"X","V"))</f>
        <v>X</v>
      </c>
      <c r="E7" s="20">
        <v>90</v>
      </c>
      <c r="F7" s="20">
        <v>130</v>
      </c>
      <c r="G7" s="21">
        <v>200</v>
      </c>
      <c r="H7" s="22">
        <f>C7*G7</f>
        <v>200</v>
      </c>
      <c r="I7" s="15"/>
      <c r="J7" s="29">
        <f>E7*G7</f>
        <v>18000</v>
      </c>
      <c r="K7" s="30">
        <f>F7*G7</f>
        <v>26000</v>
      </c>
      <c r="L7" s="15"/>
    </row>
    <row r="8" spans="1:13">
      <c r="A8" s="15"/>
      <c r="B8" s="18" t="s">
        <v>2</v>
      </c>
      <c r="C8" s="64">
        <v>1</v>
      </c>
      <c r="D8" s="19" t="str">
        <f>IF(C8&lt;E8,"X",IF(C8&gt;F8,"X","V"))</f>
        <v>X</v>
      </c>
      <c r="E8" s="23">
        <v>105</v>
      </c>
      <c r="F8" s="20">
        <v>150</v>
      </c>
      <c r="G8" s="21">
        <v>400</v>
      </c>
      <c r="H8" s="22">
        <f>C8*G8</f>
        <v>400</v>
      </c>
      <c r="I8" s="15"/>
      <c r="J8" s="31">
        <f>E8*G8</f>
        <v>42000</v>
      </c>
      <c r="K8" s="32">
        <f>F8*G8</f>
        <v>60000</v>
      </c>
      <c r="L8" s="15"/>
    </row>
    <row r="9" spans="1:13">
      <c r="A9" s="15"/>
      <c r="B9" s="18" t="s">
        <v>1</v>
      </c>
      <c r="C9" s="64">
        <v>1</v>
      </c>
      <c r="D9" s="19" t="str">
        <f>IF(C9&lt;E9,"X",IF(C9&gt;F9,"X","V"))</f>
        <v>X</v>
      </c>
      <c r="E9" s="23">
        <v>115</v>
      </c>
      <c r="F9" s="20">
        <v>170</v>
      </c>
      <c r="G9" s="21">
        <v>400</v>
      </c>
      <c r="H9" s="22">
        <f>C9*G9</f>
        <v>400</v>
      </c>
      <c r="I9" s="15"/>
      <c r="J9" s="31">
        <f>E9*G9</f>
        <v>46000</v>
      </c>
      <c r="K9" s="32">
        <f>F9*G9</f>
        <v>68000</v>
      </c>
      <c r="L9" s="15"/>
    </row>
    <row r="10" spans="1:13">
      <c r="A10" s="15"/>
      <c r="B10" s="15"/>
      <c r="C10" s="3"/>
      <c r="D10" s="3"/>
      <c r="E10" s="3"/>
      <c r="F10" s="2"/>
      <c r="I10" s="15"/>
      <c r="J10" s="33"/>
      <c r="K10" s="34"/>
      <c r="L10" s="15"/>
    </row>
    <row r="11" spans="1:13">
      <c r="A11" s="15"/>
      <c r="B11" s="18" t="s">
        <v>3</v>
      </c>
      <c r="C11" s="62">
        <v>1</v>
      </c>
      <c r="D11" s="19" t="str">
        <f>IF(C11&lt;E11,"X",IF(C11&gt;F11,"X","V"))</f>
        <v>X</v>
      </c>
      <c r="E11" s="20">
        <v>95</v>
      </c>
      <c r="F11" s="20">
        <v>150</v>
      </c>
      <c r="G11" s="21">
        <v>500</v>
      </c>
      <c r="H11" s="22">
        <f>C11*G11</f>
        <v>500</v>
      </c>
      <c r="I11" s="15"/>
      <c r="J11" s="31">
        <f>E11*G11</f>
        <v>47500</v>
      </c>
      <c r="K11" s="32">
        <f>F11*G11</f>
        <v>75000</v>
      </c>
      <c r="L11" s="15"/>
    </row>
    <row r="12" spans="1:13">
      <c r="A12" s="15"/>
      <c r="B12" s="18" t="s">
        <v>4</v>
      </c>
      <c r="C12" s="62">
        <v>1</v>
      </c>
      <c r="D12" s="19" t="str">
        <f>IF(C12&lt;E12,"X",IF(C12&gt;F12,"X","V"))</f>
        <v>X</v>
      </c>
      <c r="E12" s="20">
        <v>105</v>
      </c>
      <c r="F12" s="20">
        <v>170</v>
      </c>
      <c r="G12" s="21">
        <v>500</v>
      </c>
      <c r="H12" s="22">
        <f>C12*G12</f>
        <v>500</v>
      </c>
      <c r="I12" s="15"/>
      <c r="J12" s="35">
        <f>E12*G12</f>
        <v>52500</v>
      </c>
      <c r="K12" s="36">
        <f>F12*G12</f>
        <v>85000</v>
      </c>
      <c r="L12" s="15"/>
    </row>
    <row r="13" spans="1:13">
      <c r="A13" s="15"/>
      <c r="B13" s="15"/>
      <c r="C13" s="15"/>
      <c r="D13" s="43" t="s">
        <v>25</v>
      </c>
      <c r="E13" s="15"/>
      <c r="F13" s="24"/>
      <c r="G13" s="15"/>
      <c r="H13" s="15"/>
      <c r="I13" s="15"/>
      <c r="J13" s="37">
        <f>SUM(J7:J12)/SUM(G7:G12)</f>
        <v>103</v>
      </c>
      <c r="K13" s="38">
        <f>SUM(K7:K12)/SUM(G7:G12)</f>
        <v>157</v>
      </c>
      <c r="L13" s="15"/>
    </row>
    <row r="14" spans="1:13">
      <c r="A14" s="15"/>
      <c r="B14" s="25"/>
      <c r="C14" s="26"/>
      <c r="D14" s="26"/>
      <c r="E14" s="26"/>
      <c r="F14" s="15"/>
      <c r="G14" s="7" t="s">
        <v>14</v>
      </c>
      <c r="H14" s="8">
        <f>SUM(H7:H12)/SUM(G7:G12)</f>
        <v>1</v>
      </c>
      <c r="I14" s="15"/>
      <c r="J14" s="15"/>
      <c r="K14" s="15"/>
      <c r="L14" s="15"/>
    </row>
    <row r="15" spans="1:13">
      <c r="A15" s="15"/>
      <c r="B15" s="15"/>
      <c r="C15" s="15"/>
      <c r="D15" s="15"/>
      <c r="E15" s="15"/>
      <c r="F15" s="15"/>
      <c r="G15" s="7" t="s">
        <v>15</v>
      </c>
      <c r="H15" s="10" t="str">
        <f>IF(H14&lt;G18,"X",
   IF(H14&gt;G21,"X",
      IF(H14&lt;=G19,35-(H14-G18)/(G19-G18)*25,
         IF(H14&lt;=G20,10-(H14-G19)/(G20-G19)*10,0))))</f>
        <v>X</v>
      </c>
      <c r="I15" s="15"/>
      <c r="J15" s="15"/>
      <c r="K15" s="15"/>
      <c r="L15" s="15"/>
    </row>
    <row r="16" spans="1:13">
      <c r="A16" s="15"/>
      <c r="B16" s="43" t="s">
        <v>56</v>
      </c>
      <c r="C16" s="15"/>
      <c r="D16" s="15"/>
      <c r="E16" s="27"/>
      <c r="F16" s="15"/>
      <c r="G16" s="15"/>
      <c r="H16" s="15"/>
      <c r="I16" s="15"/>
      <c r="J16" s="15"/>
      <c r="K16" s="15"/>
      <c r="L16" s="15"/>
    </row>
    <row r="17" spans="1:12">
      <c r="A17" s="15"/>
      <c r="B17" s="15"/>
      <c r="C17" s="15"/>
      <c r="D17" s="15"/>
      <c r="E17" s="15"/>
      <c r="F17" s="16"/>
      <c r="G17" s="16"/>
      <c r="H17" s="16"/>
      <c r="J17" s="15"/>
      <c r="K17" s="15"/>
      <c r="L17" s="15"/>
    </row>
    <row r="18" spans="1:12">
      <c r="A18" s="15"/>
      <c r="B18" s="65" t="s">
        <v>6</v>
      </c>
      <c r="C18" s="63"/>
      <c r="D18" s="15"/>
      <c r="E18" s="15"/>
      <c r="F18" s="11" t="s">
        <v>19</v>
      </c>
      <c r="G18" s="12">
        <f>SUM(J7:J12)/(SUM(G7:G12))</f>
        <v>103</v>
      </c>
      <c r="H18" s="15"/>
      <c r="I18" s="15"/>
      <c r="J18" s="15"/>
      <c r="K18" s="15"/>
      <c r="L18" s="15"/>
    </row>
    <row r="19" spans="1:12">
      <c r="A19" s="15"/>
      <c r="B19" s="65" t="s">
        <v>7</v>
      </c>
      <c r="C19" s="63"/>
      <c r="D19" s="15"/>
      <c r="E19" s="15"/>
      <c r="F19" s="11" t="s">
        <v>20</v>
      </c>
      <c r="G19" s="13">
        <f>G18+30</f>
        <v>133</v>
      </c>
      <c r="H19" s="15"/>
      <c r="I19" s="15"/>
      <c r="J19" s="15"/>
      <c r="K19" s="15"/>
      <c r="L19" s="15"/>
    </row>
    <row r="20" spans="1:12">
      <c r="A20" s="15"/>
      <c r="B20" s="65" t="s">
        <v>8</v>
      </c>
      <c r="C20" s="63"/>
      <c r="D20" s="15"/>
      <c r="E20" s="15"/>
      <c r="F20" s="11" t="s">
        <v>48</v>
      </c>
      <c r="G20" s="12">
        <f>K13</f>
        <v>157</v>
      </c>
      <c r="H20" s="15"/>
      <c r="I20" s="15"/>
      <c r="J20" s="15"/>
      <c r="K20" s="15"/>
      <c r="L20" s="15"/>
    </row>
    <row r="21" spans="1:12">
      <c r="A21" s="15"/>
      <c r="B21" s="65" t="s">
        <v>9</v>
      </c>
      <c r="C21" s="63"/>
      <c r="D21" s="15"/>
      <c r="E21" s="15"/>
      <c r="F21" s="11" t="s">
        <v>21</v>
      </c>
      <c r="G21" s="12">
        <f>K13</f>
        <v>157</v>
      </c>
      <c r="H21" s="15"/>
      <c r="I21" s="15"/>
      <c r="J21" s="15"/>
      <c r="K21" s="15"/>
      <c r="L21" s="15"/>
    </row>
    <row r="22" spans="1:12">
      <c r="A22" s="15"/>
      <c r="B22" s="15"/>
      <c r="C22" s="15"/>
      <c r="D22" s="15"/>
      <c r="E22" s="15"/>
      <c r="F22" s="28"/>
      <c r="G22" s="15"/>
      <c r="H22" s="15"/>
      <c r="I22" s="15"/>
      <c r="J22" s="15"/>
      <c r="K22" s="15"/>
      <c r="L22" s="15"/>
    </row>
    <row r="25" spans="1:12">
      <c r="F25" s="6"/>
    </row>
    <row r="26" spans="1:12">
      <c r="F26" s="6"/>
    </row>
    <row r="27" spans="1:12">
      <c r="F27" s="6"/>
    </row>
    <row r="28" spans="1:12">
      <c r="F28" s="6"/>
    </row>
    <row r="30" spans="1:12" ht="17.5">
      <c r="F30" s="4"/>
    </row>
    <row r="31" spans="1:12">
      <c r="F31" s="5"/>
    </row>
    <row r="32" spans="1:12">
      <c r="F32" s="6"/>
    </row>
    <row r="33" spans="6:6">
      <c r="F33" s="6"/>
    </row>
    <row r="34" spans="6:6">
      <c r="F34" s="5"/>
    </row>
    <row r="56" spans="4:4">
      <c r="D56" s="59"/>
    </row>
  </sheetData>
  <sheetProtection algorithmName="SHA-512" hashValue="UNLEEnjIU1tssS8HSyXH24iIF2OK1RKU3bFDUQsbV6WtPcbgVW3Cyx/8RGTPHF2+jxfNCVVnJ8ASmzcEhLFXLQ==" saltValue="mMz6IiTue2DGMhGRzn1Wkg==" spinCount="100000" sheet="1" objects="1" scenarios="1"/>
  <mergeCells count="2">
    <mergeCell ref="B2:H2"/>
    <mergeCell ref="C3:H3"/>
  </mergeCells>
  <pageMargins left="0.7" right="0.7" top="0.75" bottom="0.75" header="0.3" footer="0.3"/>
  <pageSetup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65AB1-168B-4B9C-BFCB-96CF6CB83568}">
  <dimension ref="A1:M34"/>
  <sheetViews>
    <sheetView zoomScale="70" zoomScaleNormal="70" workbookViewId="0"/>
  </sheetViews>
  <sheetFormatPr defaultColWidth="8.81640625" defaultRowHeight="14.5"/>
  <cols>
    <col min="1" max="1" width="5" customWidth="1"/>
    <col min="2" max="2" width="47.1796875" customWidth="1"/>
    <col min="3" max="3" width="16.6328125" bestFit="1" customWidth="1"/>
    <col min="4" max="4" width="15.1796875" bestFit="1" customWidth="1"/>
    <col min="5" max="5" width="19.1796875" customWidth="1"/>
    <col min="6" max="6" width="34.1796875" customWidth="1"/>
    <col min="7" max="7" width="27" bestFit="1" customWidth="1"/>
    <col min="8" max="8" width="29.6328125" bestFit="1" customWidth="1"/>
    <col min="9" max="9" width="9.1796875" customWidth="1"/>
    <col min="10" max="11" width="30.81640625" bestFit="1" customWidth="1"/>
    <col min="12" max="13" width="9.1796875" customWidth="1"/>
  </cols>
  <sheetData>
    <row r="1" spans="1:13">
      <c r="A1" s="15"/>
      <c r="B1" s="15"/>
      <c r="C1" s="15"/>
      <c r="D1" s="15"/>
      <c r="E1" s="15"/>
      <c r="F1" s="15"/>
      <c r="G1" s="15"/>
      <c r="H1" s="15"/>
      <c r="I1" s="15"/>
    </row>
    <row r="2" spans="1:13" ht="28.5">
      <c r="A2" s="15"/>
      <c r="B2" s="66" t="s">
        <v>57</v>
      </c>
      <c r="C2" s="66"/>
      <c r="D2" s="66"/>
      <c r="E2" s="66"/>
      <c r="F2" s="66"/>
      <c r="G2" s="66"/>
      <c r="H2" s="66"/>
      <c r="I2" s="17"/>
      <c r="J2" s="17"/>
      <c r="K2" s="17"/>
      <c r="L2" s="15"/>
      <c r="M2" s="1"/>
    </row>
    <row r="3" spans="1:13" ht="26" customHeight="1">
      <c r="A3" s="15"/>
      <c r="B3" s="9" t="s">
        <v>23</v>
      </c>
      <c r="C3" s="68" t="s">
        <v>41</v>
      </c>
      <c r="D3" s="68"/>
      <c r="E3" s="68"/>
      <c r="F3" s="68"/>
      <c r="G3" s="68"/>
      <c r="H3" s="68"/>
      <c r="I3" s="15"/>
      <c r="J3" s="15"/>
      <c r="K3" s="15"/>
      <c r="L3" s="15"/>
    </row>
    <row r="4" spans="1:13">
      <c r="A4" s="15"/>
      <c r="B4" s="9" t="s">
        <v>24</v>
      </c>
      <c r="C4" s="63"/>
      <c r="D4" s="9"/>
      <c r="E4" s="9"/>
      <c r="F4" s="9"/>
      <c r="G4" s="9"/>
      <c r="H4" s="9"/>
      <c r="I4" s="15"/>
      <c r="J4" s="15"/>
      <c r="K4" s="15"/>
      <c r="L4" s="15"/>
    </row>
    <row r="5" spans="1:13">
      <c r="A5" s="15"/>
      <c r="B5" s="15"/>
      <c r="C5" s="15"/>
      <c r="D5" s="15"/>
      <c r="E5" s="15"/>
      <c r="F5" s="15"/>
      <c r="G5" s="15"/>
      <c r="H5" s="15"/>
      <c r="I5" s="15"/>
      <c r="J5" s="14"/>
      <c r="K5" s="15"/>
      <c r="L5" s="15"/>
    </row>
    <row r="6" spans="1:13">
      <c r="A6" s="15"/>
      <c r="B6" s="41" t="s">
        <v>22</v>
      </c>
      <c r="C6" s="42" t="s">
        <v>5</v>
      </c>
      <c r="D6" s="42" t="s">
        <v>12</v>
      </c>
      <c r="E6" s="42" t="s">
        <v>13</v>
      </c>
      <c r="F6" s="42" t="s">
        <v>16</v>
      </c>
      <c r="G6" s="42" t="s">
        <v>10</v>
      </c>
      <c r="H6" s="42" t="s">
        <v>11</v>
      </c>
      <c r="I6" s="15"/>
      <c r="J6" s="39" t="s">
        <v>40</v>
      </c>
      <c r="K6" s="40" t="s">
        <v>39</v>
      </c>
      <c r="L6" s="15"/>
    </row>
    <row r="7" spans="1:13">
      <c r="A7" s="15"/>
      <c r="B7" s="18" t="s">
        <v>0</v>
      </c>
      <c r="C7" s="62">
        <v>1</v>
      </c>
      <c r="D7" s="19" t="str">
        <f>IF(C7&lt;E7,"X",IF(C7&gt;F7,"X","V"))</f>
        <v>X</v>
      </c>
      <c r="E7" s="20">
        <v>90</v>
      </c>
      <c r="F7" s="20">
        <v>130</v>
      </c>
      <c r="G7" s="21">
        <v>200</v>
      </c>
      <c r="H7" s="22">
        <f>C7*G7</f>
        <v>200</v>
      </c>
      <c r="I7" s="15"/>
      <c r="J7" s="29">
        <f>E7*G7</f>
        <v>18000</v>
      </c>
      <c r="K7" s="30">
        <f>F7*G7</f>
        <v>26000</v>
      </c>
      <c r="L7" s="15"/>
    </row>
    <row r="8" spans="1:13">
      <c r="A8" s="15"/>
      <c r="B8" s="18" t="s">
        <v>2</v>
      </c>
      <c r="C8" s="64">
        <v>1</v>
      </c>
      <c r="D8" s="19" t="str">
        <f>IF(C8&lt;E8,"X",IF(C8&gt;F8,"X","V"))</f>
        <v>X</v>
      </c>
      <c r="E8" s="23">
        <v>100</v>
      </c>
      <c r="F8" s="20">
        <v>150</v>
      </c>
      <c r="G8" s="21">
        <v>400</v>
      </c>
      <c r="H8" s="22">
        <f>C8*G8</f>
        <v>400</v>
      </c>
      <c r="I8" s="15"/>
      <c r="J8" s="31">
        <f>E8*G8</f>
        <v>40000</v>
      </c>
      <c r="K8" s="32">
        <f>F8*G8</f>
        <v>60000</v>
      </c>
      <c r="L8" s="15"/>
    </row>
    <row r="9" spans="1:13">
      <c r="A9" s="15"/>
      <c r="B9" s="18" t="s">
        <v>1</v>
      </c>
      <c r="C9" s="64">
        <v>1</v>
      </c>
      <c r="D9" s="19" t="str">
        <f>IF(C9&lt;E9,"X",IF(C9&gt;F9,"X","V"))</f>
        <v>X</v>
      </c>
      <c r="E9" s="23">
        <v>110</v>
      </c>
      <c r="F9" s="20">
        <v>170</v>
      </c>
      <c r="G9" s="21">
        <v>400</v>
      </c>
      <c r="H9" s="22">
        <f>C9*G9</f>
        <v>400</v>
      </c>
      <c r="I9" s="15"/>
      <c r="J9" s="31">
        <f>E9*G9</f>
        <v>44000</v>
      </c>
      <c r="K9" s="32">
        <f>F9*G9</f>
        <v>68000</v>
      </c>
      <c r="L9" s="15"/>
    </row>
    <row r="10" spans="1:13">
      <c r="A10" s="15"/>
      <c r="B10" s="15"/>
      <c r="C10" s="3"/>
      <c r="D10" s="3"/>
      <c r="E10" s="3"/>
      <c r="F10" s="2"/>
      <c r="I10" s="15"/>
      <c r="J10" s="33"/>
      <c r="K10" s="34"/>
      <c r="L10" s="15"/>
    </row>
    <row r="11" spans="1:13">
      <c r="A11" s="15"/>
      <c r="B11" s="18" t="s">
        <v>3</v>
      </c>
      <c r="C11" s="62">
        <v>1</v>
      </c>
      <c r="D11" s="19" t="str">
        <f>IF(C11&lt;E11,"X",IF(C11&gt;F11,"X","V"))</f>
        <v>X</v>
      </c>
      <c r="E11" s="20">
        <v>95</v>
      </c>
      <c r="F11" s="20">
        <v>150</v>
      </c>
      <c r="G11" s="21">
        <v>500</v>
      </c>
      <c r="H11" s="22">
        <f>C11*G11</f>
        <v>500</v>
      </c>
      <c r="I11" s="15"/>
      <c r="J11" s="31">
        <f>E11*G11</f>
        <v>47500</v>
      </c>
      <c r="K11" s="32">
        <f>F11*G11</f>
        <v>75000</v>
      </c>
      <c r="L11" s="15"/>
    </row>
    <row r="12" spans="1:13">
      <c r="A12" s="15"/>
      <c r="B12" s="18" t="s">
        <v>4</v>
      </c>
      <c r="C12" s="62">
        <v>1</v>
      </c>
      <c r="D12" s="19" t="str">
        <f>IF(C12&lt;E12,"X",IF(C12&gt;F12,"X","V"))</f>
        <v>X</v>
      </c>
      <c r="E12" s="20">
        <v>105</v>
      </c>
      <c r="F12" s="20">
        <v>170</v>
      </c>
      <c r="G12" s="21">
        <v>500</v>
      </c>
      <c r="H12" s="22">
        <f>C12*G12</f>
        <v>500</v>
      </c>
      <c r="I12" s="15"/>
      <c r="J12" s="35">
        <f>E12*G12</f>
        <v>52500</v>
      </c>
      <c r="K12" s="36">
        <f>F12*G12</f>
        <v>85000</v>
      </c>
      <c r="L12" s="15"/>
    </row>
    <row r="13" spans="1:13">
      <c r="A13" s="15"/>
      <c r="B13" s="15"/>
      <c r="C13" s="15"/>
      <c r="D13" s="43" t="s">
        <v>25</v>
      </c>
      <c r="E13" s="15"/>
      <c r="F13" s="24"/>
      <c r="G13" s="15"/>
      <c r="H13" s="15"/>
      <c r="I13" s="15"/>
      <c r="J13" s="37">
        <f>SUM(J7:J12)/SUM(G7:G12)</f>
        <v>101</v>
      </c>
      <c r="K13" s="38">
        <f>SUM(K7:K12)/SUM(G7:G12)</f>
        <v>157</v>
      </c>
      <c r="L13" s="15"/>
    </row>
    <row r="14" spans="1:13">
      <c r="A14" s="15"/>
      <c r="B14" s="25"/>
      <c r="C14" s="26"/>
      <c r="D14" s="26"/>
      <c r="E14" s="26"/>
      <c r="F14" s="15"/>
      <c r="G14" s="45" t="s">
        <v>14</v>
      </c>
      <c r="H14" s="8">
        <f>SUM(H7:H12)/SUM(G7:G12)</f>
        <v>1</v>
      </c>
      <c r="I14" s="15"/>
      <c r="J14" s="15"/>
      <c r="K14" s="15"/>
      <c r="L14" s="15"/>
    </row>
    <row r="15" spans="1:13">
      <c r="A15" s="15"/>
      <c r="B15" s="15"/>
      <c r="C15" s="15"/>
      <c r="D15" s="15"/>
      <c r="E15" s="15"/>
      <c r="F15" s="15"/>
      <c r="G15" s="7" t="s">
        <v>15</v>
      </c>
      <c r="H15" s="10" t="str">
        <f>IF(H14&lt;G18,"X",
   IF(H14&gt;G21,"X",
      IF(H14&lt;=G19,35-(H14-G18)/(G19-G18)*25,
         IF(H14&lt;=G20,10-(H14-G19)/(G20-G19)*10,0))))</f>
        <v>X</v>
      </c>
      <c r="I15" s="15"/>
      <c r="J15" s="15"/>
      <c r="K15" s="15"/>
      <c r="L15" s="15"/>
    </row>
    <row r="16" spans="1:13">
      <c r="A16" s="15"/>
      <c r="B16" s="43" t="s">
        <v>56</v>
      </c>
      <c r="C16" s="15"/>
      <c r="D16" s="15"/>
      <c r="E16" s="27"/>
      <c r="F16" s="15"/>
      <c r="G16" s="15"/>
      <c r="H16" s="15"/>
      <c r="I16" s="15"/>
      <c r="J16" s="15"/>
      <c r="K16" s="15"/>
      <c r="L16" s="15"/>
    </row>
    <row r="17" spans="1:12">
      <c r="A17" s="15"/>
      <c r="B17" s="15"/>
      <c r="C17" s="15"/>
      <c r="D17" s="15"/>
      <c r="E17" s="15"/>
      <c r="F17" s="16"/>
      <c r="G17" s="16"/>
      <c r="H17" s="16"/>
      <c r="J17" s="15"/>
      <c r="K17" s="15"/>
      <c r="L17" s="15"/>
    </row>
    <row r="18" spans="1:12">
      <c r="A18" s="15"/>
      <c r="B18" s="65" t="s">
        <v>6</v>
      </c>
      <c r="C18" s="63"/>
      <c r="D18" s="15"/>
      <c r="E18" s="15"/>
      <c r="F18" s="11" t="s">
        <v>19</v>
      </c>
      <c r="G18" s="12">
        <f>SUM(J7:J12)/(SUM(G7:G12))</f>
        <v>101</v>
      </c>
      <c r="H18" s="15"/>
      <c r="I18" s="15"/>
      <c r="J18" s="15"/>
      <c r="K18" s="15"/>
      <c r="L18" s="15"/>
    </row>
    <row r="19" spans="1:12">
      <c r="A19" s="15"/>
      <c r="B19" s="65" t="s">
        <v>7</v>
      </c>
      <c r="C19" s="63"/>
      <c r="D19" s="15"/>
      <c r="E19" s="15"/>
      <c r="F19" s="11" t="s">
        <v>20</v>
      </c>
      <c r="G19" s="13">
        <f>G18+30</f>
        <v>131</v>
      </c>
      <c r="H19" s="15"/>
      <c r="I19" s="15"/>
      <c r="J19" s="15"/>
      <c r="K19" s="15"/>
      <c r="L19" s="15"/>
    </row>
    <row r="20" spans="1:12">
      <c r="A20" s="15"/>
      <c r="B20" s="65" t="s">
        <v>8</v>
      </c>
      <c r="C20" s="63"/>
      <c r="D20" s="15"/>
      <c r="E20" s="15"/>
      <c r="F20" s="11" t="s">
        <v>48</v>
      </c>
      <c r="G20" s="13">
        <f>K13</f>
        <v>157</v>
      </c>
      <c r="H20" s="15"/>
      <c r="I20" s="15"/>
      <c r="J20" s="15"/>
      <c r="K20" s="15"/>
      <c r="L20" s="15"/>
    </row>
    <row r="21" spans="1:12">
      <c r="A21" s="15"/>
      <c r="B21" s="65" t="s">
        <v>9</v>
      </c>
      <c r="C21" s="63"/>
      <c r="D21" s="15"/>
      <c r="E21" s="15"/>
      <c r="F21" s="11" t="s">
        <v>21</v>
      </c>
      <c r="G21" s="12">
        <f>K13</f>
        <v>157</v>
      </c>
      <c r="H21" s="15"/>
      <c r="I21" s="15"/>
      <c r="J21" s="15"/>
      <c r="K21" s="15"/>
      <c r="L21" s="15"/>
    </row>
    <row r="22" spans="1:12">
      <c r="A22" s="15"/>
      <c r="B22" s="15"/>
      <c r="C22" s="15"/>
      <c r="D22" s="15"/>
      <c r="E22" s="15"/>
      <c r="F22" s="28"/>
      <c r="G22" s="15"/>
      <c r="H22" s="15"/>
      <c r="I22" s="15"/>
      <c r="J22" s="15"/>
      <c r="K22" s="15"/>
      <c r="L22" s="15"/>
    </row>
    <row r="25" spans="1:12">
      <c r="F25" s="6"/>
    </row>
    <row r="26" spans="1:12">
      <c r="F26" s="6"/>
    </row>
    <row r="27" spans="1:12">
      <c r="F27" s="6"/>
    </row>
    <row r="28" spans="1:12">
      <c r="F28" s="6"/>
    </row>
    <row r="30" spans="1:12" ht="17.5">
      <c r="F30" s="4"/>
    </row>
    <row r="31" spans="1:12">
      <c r="F31" s="5"/>
    </row>
    <row r="32" spans="1:12">
      <c r="F32" s="6"/>
    </row>
    <row r="33" spans="6:6">
      <c r="F33" s="6"/>
    </row>
    <row r="34" spans="6:6">
      <c r="F34" s="5"/>
    </row>
  </sheetData>
  <sheetProtection algorithmName="SHA-512" hashValue="I0Anu5Gze9z+bpnaRPxg62o+IMpuXhfxTnva/XJ+x7WfFJk+yEFjHeQ/r3JpKVnJflzvoXCcdBpDJk6yVku1kg==" saltValue="aqeW4xCNiBLschrqHA7RQw==" spinCount="100000" sheet="1" objects="1" scenarios="1"/>
  <mergeCells count="2">
    <mergeCell ref="B2:H2"/>
    <mergeCell ref="C3:H3"/>
  </mergeCells>
  <pageMargins left="0.7" right="0.7" top="0.75" bottom="0.75" header="0.3" footer="0.3"/>
  <pageSetup orientation="portrait" horizontalDpi="300" verticalDpi="0" copies="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8C25C-ED8E-4BFD-8D6B-58C3DA4FE3F9}">
  <dimension ref="A1:M38"/>
  <sheetViews>
    <sheetView zoomScale="70" zoomScaleNormal="70" workbookViewId="0">
      <selection activeCell="B22" sqref="B22"/>
    </sheetView>
  </sheetViews>
  <sheetFormatPr defaultColWidth="8.81640625" defaultRowHeight="14.5"/>
  <cols>
    <col min="1" max="1" width="5" customWidth="1"/>
    <col min="2" max="2" width="47.1796875" customWidth="1"/>
    <col min="3" max="3" width="16.6328125" bestFit="1" customWidth="1"/>
    <col min="4" max="4" width="15.1796875" bestFit="1" customWidth="1"/>
    <col min="5" max="5" width="19.1796875" customWidth="1"/>
    <col min="6" max="6" width="31" bestFit="1" customWidth="1"/>
    <col min="7" max="7" width="27" bestFit="1" customWidth="1"/>
    <col min="8" max="8" width="29.6328125" bestFit="1" customWidth="1"/>
    <col min="9" max="9" width="9.1796875" customWidth="1"/>
    <col min="10" max="11" width="30.81640625" bestFit="1" customWidth="1"/>
    <col min="12" max="13" width="9.1796875" customWidth="1"/>
  </cols>
  <sheetData>
    <row r="1" spans="1:13">
      <c r="A1" s="15"/>
      <c r="B1" s="15"/>
      <c r="C1" s="15"/>
      <c r="D1" s="15"/>
      <c r="E1" s="15"/>
      <c r="F1" s="15"/>
      <c r="G1" s="15"/>
      <c r="H1" s="15"/>
      <c r="I1" s="15"/>
    </row>
    <row r="2" spans="1:13" ht="28.5">
      <c r="A2" s="15"/>
      <c r="B2" s="66" t="s">
        <v>57</v>
      </c>
      <c r="C2" s="66"/>
      <c r="D2" s="66"/>
      <c r="E2" s="66"/>
      <c r="F2" s="66"/>
      <c r="G2" s="66"/>
      <c r="H2" s="66"/>
      <c r="I2" s="17"/>
      <c r="J2" s="17"/>
      <c r="K2" s="17"/>
      <c r="L2" s="15"/>
      <c r="M2" s="1"/>
    </row>
    <row r="3" spans="1:13" ht="26" customHeight="1">
      <c r="A3" s="15"/>
      <c r="B3" s="9" t="s">
        <v>23</v>
      </c>
      <c r="C3" s="68" t="s">
        <v>30</v>
      </c>
      <c r="D3" s="68"/>
      <c r="E3" s="68"/>
      <c r="F3" s="68"/>
      <c r="G3" s="68"/>
      <c r="H3" s="68"/>
      <c r="I3" s="15"/>
      <c r="J3" s="15"/>
      <c r="K3" s="15"/>
      <c r="L3" s="15"/>
    </row>
    <row r="4" spans="1:13">
      <c r="A4" s="15"/>
      <c r="B4" s="9" t="s">
        <v>24</v>
      </c>
      <c r="C4" s="63"/>
      <c r="D4" s="9"/>
      <c r="E4" s="9"/>
      <c r="F4" s="9"/>
      <c r="G4" s="9"/>
      <c r="H4" s="9"/>
      <c r="I4" s="15"/>
      <c r="J4" s="15"/>
      <c r="K4" s="15"/>
      <c r="L4" s="15"/>
    </row>
    <row r="5" spans="1:13">
      <c r="A5" s="15"/>
      <c r="B5" s="15"/>
      <c r="C5" s="15"/>
      <c r="D5" s="15"/>
      <c r="E5" s="15"/>
      <c r="F5" s="15"/>
      <c r="G5" s="15"/>
      <c r="H5" s="15"/>
      <c r="I5" s="15"/>
      <c r="J5" s="14"/>
      <c r="K5" s="15"/>
      <c r="L5" s="15"/>
    </row>
    <row r="6" spans="1:13">
      <c r="A6" s="15"/>
      <c r="B6" s="41" t="s">
        <v>22</v>
      </c>
      <c r="C6" s="42" t="s">
        <v>5</v>
      </c>
      <c r="D6" s="42" t="s">
        <v>12</v>
      </c>
      <c r="E6" s="42" t="s">
        <v>13</v>
      </c>
      <c r="F6" s="42" t="s">
        <v>16</v>
      </c>
      <c r="G6" s="42" t="s">
        <v>10</v>
      </c>
      <c r="H6" s="42" t="s">
        <v>11</v>
      </c>
      <c r="I6" s="15"/>
      <c r="J6" s="39" t="s">
        <v>40</v>
      </c>
      <c r="K6" s="40" t="s">
        <v>39</v>
      </c>
      <c r="L6" s="15"/>
    </row>
    <row r="7" spans="1:13">
      <c r="A7" s="15"/>
      <c r="B7" s="18" t="s">
        <v>31</v>
      </c>
      <c r="C7" s="62">
        <v>1</v>
      </c>
      <c r="D7" s="19" t="str">
        <f>IF(C7&lt;E7,"X",IF(C7&gt;F7,"X","V"))</f>
        <v>X</v>
      </c>
      <c r="E7" s="20">
        <v>95</v>
      </c>
      <c r="F7" s="20">
        <v>130</v>
      </c>
      <c r="G7" s="21">
        <v>200</v>
      </c>
      <c r="H7" s="22">
        <f>C7*G7</f>
        <v>200</v>
      </c>
      <c r="I7" s="15"/>
      <c r="J7" s="29">
        <f>E7*G7</f>
        <v>19000</v>
      </c>
      <c r="K7" s="30">
        <f>F7*G7</f>
        <v>26000</v>
      </c>
      <c r="L7" s="15"/>
    </row>
    <row r="8" spans="1:13">
      <c r="A8" s="15"/>
      <c r="B8" s="18" t="s">
        <v>32</v>
      </c>
      <c r="C8" s="64">
        <v>1</v>
      </c>
      <c r="D8" s="19" t="str">
        <f>IF(C8&lt;E8,"X",IF(C8&gt;F8,"X","V"))</f>
        <v>X</v>
      </c>
      <c r="E8" s="23">
        <v>105</v>
      </c>
      <c r="F8" s="20">
        <v>150</v>
      </c>
      <c r="G8" s="21">
        <v>400</v>
      </c>
      <c r="H8" s="22">
        <f>C8*G8</f>
        <v>400</v>
      </c>
      <c r="I8" s="15"/>
      <c r="J8" s="31">
        <f>E8*G8</f>
        <v>42000</v>
      </c>
      <c r="K8" s="32">
        <f>F8*G8</f>
        <v>60000</v>
      </c>
      <c r="L8" s="15"/>
    </row>
    <row r="9" spans="1:13">
      <c r="A9" s="15"/>
      <c r="B9" s="18" t="s">
        <v>33</v>
      </c>
      <c r="C9" s="64">
        <v>1</v>
      </c>
      <c r="D9" s="19" t="str">
        <f>IF(C9&lt;E9,"X",IF(C9&gt;F9,"X","V"))</f>
        <v>X</v>
      </c>
      <c r="E9" s="23">
        <v>115</v>
      </c>
      <c r="F9" s="20">
        <v>170</v>
      </c>
      <c r="G9" s="21">
        <v>400</v>
      </c>
      <c r="H9" s="22">
        <f>C9*G9</f>
        <v>400</v>
      </c>
      <c r="I9" s="15"/>
      <c r="J9" s="31">
        <f>E9*G9</f>
        <v>46000</v>
      </c>
      <c r="K9" s="32">
        <f>F9*G9</f>
        <v>68000</v>
      </c>
      <c r="L9" s="15"/>
    </row>
    <row r="10" spans="1:13">
      <c r="A10" s="15"/>
      <c r="B10" s="46"/>
      <c r="C10" s="47"/>
      <c r="D10" s="48"/>
      <c r="E10" s="47"/>
      <c r="F10" s="49"/>
      <c r="G10" s="46"/>
      <c r="H10" s="50"/>
      <c r="I10" s="15"/>
      <c r="J10" s="31"/>
      <c r="K10" s="32"/>
      <c r="L10" s="15"/>
    </row>
    <row r="11" spans="1:13">
      <c r="A11" s="15"/>
      <c r="B11" s="18" t="s">
        <v>34</v>
      </c>
      <c r="C11" s="62">
        <v>1</v>
      </c>
      <c r="D11" s="19" t="str">
        <f>IF(C11&lt;E11,"X",IF(C11&gt;F11,"X","V"))</f>
        <v>X</v>
      </c>
      <c r="E11" s="20">
        <v>90</v>
      </c>
      <c r="F11" s="20">
        <v>130</v>
      </c>
      <c r="G11" s="21">
        <v>200</v>
      </c>
      <c r="H11" s="22">
        <f>C11*G11</f>
        <v>200</v>
      </c>
      <c r="I11" s="15"/>
      <c r="J11" s="31">
        <f>E11*G11</f>
        <v>18000</v>
      </c>
      <c r="K11" s="32">
        <f>F11*G11</f>
        <v>26000</v>
      </c>
      <c r="L11" s="15"/>
    </row>
    <row r="12" spans="1:13">
      <c r="A12" s="15"/>
      <c r="B12" s="18" t="s">
        <v>35</v>
      </c>
      <c r="C12" s="64">
        <v>1</v>
      </c>
      <c r="D12" s="19" t="str">
        <f>IF(C12&lt;E12,"X",IF(C12&gt;F12,"X","V"))</f>
        <v>X</v>
      </c>
      <c r="E12" s="23">
        <v>105</v>
      </c>
      <c r="F12" s="20">
        <v>150</v>
      </c>
      <c r="G12" s="21">
        <v>400</v>
      </c>
      <c r="H12" s="22">
        <f>C12*G12</f>
        <v>400</v>
      </c>
      <c r="I12" s="15"/>
      <c r="J12" s="31">
        <f>E12*G12</f>
        <v>42000</v>
      </c>
      <c r="K12" s="32">
        <f>F12*G12</f>
        <v>60000</v>
      </c>
      <c r="L12" s="15"/>
    </row>
    <row r="13" spans="1:13">
      <c r="A13" s="15"/>
      <c r="B13" s="18" t="s">
        <v>36</v>
      </c>
      <c r="C13" s="64">
        <v>1</v>
      </c>
      <c r="D13" s="19" t="str">
        <f>IF(C13&lt;E13,"X",IF(C13&gt;F13,"X","V"))</f>
        <v>X</v>
      </c>
      <c r="E13" s="23">
        <v>115</v>
      </c>
      <c r="F13" s="20">
        <v>170</v>
      </c>
      <c r="G13" s="21">
        <v>400</v>
      </c>
      <c r="H13" s="22">
        <f>C13*G13</f>
        <v>400</v>
      </c>
      <c r="I13" s="15"/>
      <c r="J13" s="31">
        <f>E13*G13</f>
        <v>46000</v>
      </c>
      <c r="K13" s="32">
        <f>F13*G13</f>
        <v>68000</v>
      </c>
      <c r="L13" s="15"/>
    </row>
    <row r="14" spans="1:13">
      <c r="A14" s="15"/>
      <c r="B14" s="15"/>
      <c r="C14" s="51"/>
      <c r="D14" s="51"/>
      <c r="E14" s="51"/>
      <c r="F14" s="24"/>
      <c r="G14" s="15"/>
      <c r="H14" s="15"/>
      <c r="I14" s="15"/>
      <c r="J14" s="33"/>
      <c r="K14" s="34"/>
      <c r="L14" s="15"/>
    </row>
    <row r="15" spans="1:13">
      <c r="A15" s="15"/>
      <c r="B15" s="18" t="s">
        <v>3</v>
      </c>
      <c r="C15" s="62">
        <v>1</v>
      </c>
      <c r="D15" s="19" t="str">
        <f>IF(C15&lt;E15,"X",IF(C15&gt;F15,"X","V"))</f>
        <v>X</v>
      </c>
      <c r="E15" s="20">
        <v>95</v>
      </c>
      <c r="F15" s="20">
        <v>150</v>
      </c>
      <c r="G15" s="21">
        <v>500</v>
      </c>
      <c r="H15" s="22">
        <f>C15*G15</f>
        <v>500</v>
      </c>
      <c r="I15" s="15"/>
      <c r="J15" s="31">
        <f>E15*G15</f>
        <v>47500</v>
      </c>
      <c r="K15" s="32">
        <f>F15*G15</f>
        <v>75000</v>
      </c>
      <c r="L15" s="15"/>
    </row>
    <row r="16" spans="1:13">
      <c r="A16" s="15"/>
      <c r="B16" s="18" t="s">
        <v>4</v>
      </c>
      <c r="C16" s="62">
        <v>1</v>
      </c>
      <c r="D16" s="19" t="str">
        <f>IF(C16&lt;E16,"X",IF(C16&gt;F16,"X","V"))</f>
        <v>X</v>
      </c>
      <c r="E16" s="20">
        <v>105</v>
      </c>
      <c r="F16" s="20">
        <v>170</v>
      </c>
      <c r="G16" s="21">
        <v>500</v>
      </c>
      <c r="H16" s="22">
        <f>C16*G16</f>
        <v>500</v>
      </c>
      <c r="I16" s="15"/>
      <c r="J16" s="35">
        <f>E16*G16</f>
        <v>52500</v>
      </c>
      <c r="K16" s="36">
        <f>F16*G16</f>
        <v>85000</v>
      </c>
      <c r="L16" s="15"/>
    </row>
    <row r="17" spans="1:12">
      <c r="A17" s="15"/>
      <c r="B17" s="15"/>
      <c r="C17" s="15"/>
      <c r="D17" s="43" t="s">
        <v>25</v>
      </c>
      <c r="E17" s="15"/>
      <c r="F17" s="24"/>
      <c r="G17" s="15"/>
      <c r="H17" s="15"/>
      <c r="I17" s="15"/>
      <c r="J17" s="37">
        <f>SUM(J7:J16)/SUM(G7:G16)</f>
        <v>104.33333333333333</v>
      </c>
      <c r="K17" s="38">
        <f>SUM(K7:K16)/SUM(G7:G16)</f>
        <v>156</v>
      </c>
      <c r="L17" s="15"/>
    </row>
    <row r="18" spans="1:12">
      <c r="A18" s="15"/>
      <c r="B18" s="25"/>
      <c r="C18" s="26"/>
      <c r="D18" s="26"/>
      <c r="E18" s="26"/>
      <c r="F18" s="15"/>
      <c r="G18" s="45" t="s">
        <v>14</v>
      </c>
      <c r="H18" s="8">
        <f>SUM(H7:H16)/SUM(G7:G16)</f>
        <v>1</v>
      </c>
      <c r="I18" s="15"/>
      <c r="J18" s="15"/>
      <c r="K18" s="15"/>
      <c r="L18" s="15"/>
    </row>
    <row r="19" spans="1:12">
      <c r="A19" s="15"/>
      <c r="B19" s="15"/>
      <c r="C19" s="15"/>
      <c r="D19" s="15"/>
      <c r="E19" s="15"/>
      <c r="F19" s="15"/>
      <c r="G19" s="7" t="s">
        <v>15</v>
      </c>
      <c r="H19" s="10" t="str">
        <f>IF(H18&lt;G22,"X",
   IF(H18&gt;G25,"X",
      IF(H18&lt;=G23,35-(H18-G22)/(G23-G22)*25,
         IF(H18&lt;=G24,10-(H18-G23)/(G24-G23)*10,0))))</f>
        <v>X</v>
      </c>
      <c r="I19" s="15"/>
      <c r="J19" s="15"/>
      <c r="K19" s="15"/>
      <c r="L19" s="15"/>
    </row>
    <row r="20" spans="1:12">
      <c r="A20" s="15"/>
      <c r="B20" s="43" t="s">
        <v>56</v>
      </c>
      <c r="C20" s="15"/>
      <c r="D20" s="15"/>
      <c r="E20" s="27"/>
      <c r="F20" s="15"/>
      <c r="G20" s="15"/>
      <c r="H20" s="15"/>
      <c r="I20" s="15"/>
      <c r="J20" s="15"/>
      <c r="K20" s="15"/>
      <c r="L20" s="15"/>
    </row>
    <row r="21" spans="1:12">
      <c r="A21" s="15"/>
      <c r="B21" s="15"/>
      <c r="C21" s="15"/>
      <c r="D21" s="15"/>
      <c r="E21" s="15"/>
      <c r="F21" s="16"/>
      <c r="G21" s="16"/>
      <c r="H21" s="16"/>
      <c r="J21" s="15"/>
      <c r="K21" s="15"/>
      <c r="L21" s="15"/>
    </row>
    <row r="22" spans="1:12">
      <c r="A22" s="15"/>
      <c r="B22" s="65" t="s">
        <v>6</v>
      </c>
      <c r="C22" s="63"/>
      <c r="D22" s="15"/>
      <c r="E22" s="15"/>
      <c r="F22" s="11" t="s">
        <v>19</v>
      </c>
      <c r="G22" s="12">
        <f>SUM(J11:J16)/(SUM(G11:G16))</f>
        <v>103</v>
      </c>
      <c r="H22" s="15"/>
      <c r="I22" s="15"/>
      <c r="J22" s="15"/>
      <c r="K22" s="15"/>
      <c r="L22" s="15"/>
    </row>
    <row r="23" spans="1:12">
      <c r="A23" s="15"/>
      <c r="B23" s="65" t="s">
        <v>7</v>
      </c>
      <c r="C23" s="63"/>
      <c r="D23" s="15"/>
      <c r="E23" s="15"/>
      <c r="F23" s="11" t="s">
        <v>20</v>
      </c>
      <c r="G23" s="13">
        <f>G22+30</f>
        <v>133</v>
      </c>
      <c r="H23" s="15"/>
      <c r="I23" s="15"/>
      <c r="J23" s="15"/>
      <c r="K23" s="15"/>
      <c r="L23" s="15"/>
    </row>
    <row r="24" spans="1:12">
      <c r="A24" s="15"/>
      <c r="B24" s="65" t="s">
        <v>8</v>
      </c>
      <c r="C24" s="63"/>
      <c r="D24" s="15"/>
      <c r="E24" s="15"/>
      <c r="F24" s="11" t="s">
        <v>48</v>
      </c>
      <c r="G24" s="13">
        <f>K17</f>
        <v>156</v>
      </c>
      <c r="H24" s="15"/>
      <c r="I24" s="15"/>
      <c r="J24" s="15"/>
      <c r="K24" s="15"/>
      <c r="L24" s="15"/>
    </row>
    <row r="25" spans="1:12">
      <c r="A25" s="15"/>
      <c r="B25" s="65" t="s">
        <v>9</v>
      </c>
      <c r="C25" s="63"/>
      <c r="D25" s="15"/>
      <c r="E25" s="15"/>
      <c r="F25" s="11" t="s">
        <v>21</v>
      </c>
      <c r="G25" s="12">
        <f>K17</f>
        <v>156</v>
      </c>
      <c r="H25" s="15"/>
      <c r="I25" s="15"/>
      <c r="J25" s="15"/>
      <c r="K25" s="15"/>
      <c r="L25" s="15"/>
    </row>
    <row r="26" spans="1:12">
      <c r="A26" s="15"/>
      <c r="B26" s="15"/>
      <c r="C26" s="15"/>
      <c r="D26" s="15"/>
      <c r="E26" s="15"/>
      <c r="F26" s="28"/>
      <c r="G26" s="15"/>
      <c r="H26" s="15"/>
      <c r="I26" s="15"/>
      <c r="J26" s="15"/>
      <c r="K26" s="15"/>
      <c r="L26" s="15"/>
    </row>
    <row r="29" spans="1:12">
      <c r="F29" s="6"/>
    </row>
    <row r="30" spans="1:12">
      <c r="F30" s="6"/>
    </row>
    <row r="31" spans="1:12">
      <c r="F31" s="6"/>
    </row>
    <row r="32" spans="1:12">
      <c r="F32" s="6"/>
    </row>
    <row r="34" spans="6:6" ht="17.5">
      <c r="F34" s="4"/>
    </row>
    <row r="35" spans="6:6">
      <c r="F35" s="5"/>
    </row>
    <row r="36" spans="6:6">
      <c r="F36" s="6"/>
    </row>
    <row r="37" spans="6:6">
      <c r="F37" s="6"/>
    </row>
    <row r="38" spans="6:6">
      <c r="F38" s="5"/>
    </row>
  </sheetData>
  <sheetProtection algorithmName="SHA-512" hashValue="sona/LKIUOX7NGK+TSecapo2D7Yc3H6miN96kaE/asmX1sBa1CcgZSWN+RlJFfJbEGgrBFgsWj31Z+/P6Jrjag==" saltValue="SbXkbNPx70OY6311rNK15Q==" spinCount="100000" sheet="1" objects="1" scenarios="1"/>
  <mergeCells count="2">
    <mergeCell ref="B2:H2"/>
    <mergeCell ref="C3:H3"/>
  </mergeCells>
  <pageMargins left="0.7" right="0.7" top="0.75" bottom="0.75" header="0.3" footer="0.3"/>
  <pageSetup orientation="portrait" horizontalDpi="300" verticalDpi="0" copies="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14EB4-86DA-4B3F-B3D8-E6CBAD6C3FDF}">
  <dimension ref="A1:M34"/>
  <sheetViews>
    <sheetView zoomScale="70" zoomScaleNormal="70" workbookViewId="0">
      <selection sqref="A1:XFD1"/>
    </sheetView>
  </sheetViews>
  <sheetFormatPr defaultColWidth="8.81640625" defaultRowHeight="14.5"/>
  <cols>
    <col min="1" max="1" width="5" customWidth="1"/>
    <col min="2" max="2" width="47.1796875" customWidth="1"/>
    <col min="3" max="3" width="16.6328125" bestFit="1" customWidth="1"/>
    <col min="4" max="4" width="15.1796875" bestFit="1" customWidth="1"/>
    <col min="5" max="5" width="19.1796875" customWidth="1"/>
    <col min="6" max="6" width="34.1796875" customWidth="1"/>
    <col min="7" max="7" width="27" bestFit="1" customWidth="1"/>
    <col min="8" max="8" width="29.6328125" bestFit="1" customWidth="1"/>
    <col min="9" max="9" width="9.1796875" customWidth="1"/>
    <col min="10" max="11" width="30.81640625" bestFit="1" customWidth="1"/>
    <col min="12" max="13" width="9.1796875" customWidth="1"/>
  </cols>
  <sheetData>
    <row r="1" spans="1:13">
      <c r="A1" s="15"/>
      <c r="B1" s="15"/>
      <c r="C1" s="15"/>
      <c r="D1" s="15"/>
      <c r="E1" s="15"/>
      <c r="F1" s="15"/>
      <c r="G1" s="15"/>
      <c r="H1" s="15"/>
      <c r="I1" s="15"/>
    </row>
    <row r="2" spans="1:13" ht="28.5">
      <c r="A2" s="15"/>
      <c r="B2" s="66" t="s">
        <v>57</v>
      </c>
      <c r="C2" s="66"/>
      <c r="D2" s="66"/>
      <c r="E2" s="66"/>
      <c r="F2" s="66"/>
      <c r="G2" s="66"/>
      <c r="H2" s="66"/>
      <c r="I2" s="17"/>
      <c r="J2" s="17"/>
      <c r="K2" s="17"/>
      <c r="L2" s="15"/>
      <c r="M2" s="1"/>
    </row>
    <row r="3" spans="1:13" ht="26" customHeight="1">
      <c r="A3" s="15"/>
      <c r="B3" s="9" t="s">
        <v>23</v>
      </c>
      <c r="C3" s="68" t="s">
        <v>52</v>
      </c>
      <c r="D3" s="68"/>
      <c r="E3" s="68"/>
      <c r="F3" s="68"/>
      <c r="G3" s="68"/>
      <c r="H3" s="68"/>
      <c r="I3" s="15"/>
      <c r="J3" s="15"/>
      <c r="K3" s="15"/>
      <c r="L3" s="15"/>
    </row>
    <row r="4" spans="1:13">
      <c r="A4" s="15"/>
      <c r="B4" s="9" t="s">
        <v>24</v>
      </c>
      <c r="C4" s="63"/>
      <c r="D4" s="9"/>
      <c r="E4" s="9"/>
      <c r="F4" s="9"/>
      <c r="G4" s="9"/>
      <c r="H4" s="9"/>
      <c r="I4" s="15"/>
      <c r="J4" s="15"/>
      <c r="K4" s="15"/>
      <c r="L4" s="15"/>
    </row>
    <row r="5" spans="1:13">
      <c r="A5" s="15"/>
      <c r="B5" s="15"/>
      <c r="C5" s="15"/>
      <c r="D5" s="15"/>
      <c r="E5" s="15"/>
      <c r="F5" s="15"/>
      <c r="G5" s="15"/>
      <c r="H5" s="15"/>
      <c r="I5" s="15"/>
      <c r="J5" s="14"/>
      <c r="K5" s="15"/>
      <c r="L5" s="15"/>
    </row>
    <row r="6" spans="1:13">
      <c r="A6" s="15"/>
      <c r="B6" s="41" t="s">
        <v>22</v>
      </c>
      <c r="C6" s="42" t="s">
        <v>5</v>
      </c>
      <c r="D6" s="42" t="s">
        <v>12</v>
      </c>
      <c r="E6" s="42" t="s">
        <v>13</v>
      </c>
      <c r="F6" s="42" t="s">
        <v>16</v>
      </c>
      <c r="G6" s="42" t="s">
        <v>10</v>
      </c>
      <c r="H6" s="42" t="s">
        <v>11</v>
      </c>
      <c r="I6" s="15"/>
      <c r="J6" s="39" t="s">
        <v>40</v>
      </c>
      <c r="K6" s="40" t="s">
        <v>39</v>
      </c>
      <c r="L6" s="15"/>
    </row>
    <row r="7" spans="1:13">
      <c r="A7" s="15"/>
      <c r="B7" s="18" t="s">
        <v>0</v>
      </c>
      <c r="C7" s="62">
        <v>1</v>
      </c>
      <c r="D7" s="19" t="str">
        <f>IF(C7&lt;E7,"X",IF(C7&gt;F7,"X","V"))</f>
        <v>X</v>
      </c>
      <c r="E7" s="20">
        <v>90</v>
      </c>
      <c r="F7" s="20">
        <v>130</v>
      </c>
      <c r="G7" s="21">
        <v>200</v>
      </c>
      <c r="H7" s="22">
        <f>C7*G7</f>
        <v>200</v>
      </c>
      <c r="I7" s="15"/>
      <c r="J7" s="29">
        <f>E7*G7</f>
        <v>18000</v>
      </c>
      <c r="K7" s="30">
        <f>F7*G7</f>
        <v>26000</v>
      </c>
      <c r="L7" s="15"/>
    </row>
    <row r="8" spans="1:13">
      <c r="A8" s="15"/>
      <c r="B8" s="18" t="s">
        <v>2</v>
      </c>
      <c r="C8" s="64">
        <v>1</v>
      </c>
      <c r="D8" s="19" t="str">
        <f>IF(C8&lt;E8,"X",IF(C8&gt;F8,"X","V"))</f>
        <v>X</v>
      </c>
      <c r="E8" s="23">
        <v>105</v>
      </c>
      <c r="F8" s="20">
        <v>150</v>
      </c>
      <c r="G8" s="21">
        <v>400</v>
      </c>
      <c r="H8" s="22">
        <f>C8*G8</f>
        <v>400</v>
      </c>
      <c r="I8" s="15"/>
      <c r="J8" s="31">
        <f>E8*G8</f>
        <v>42000</v>
      </c>
      <c r="K8" s="32">
        <f>F8*G8</f>
        <v>60000</v>
      </c>
      <c r="L8" s="15"/>
    </row>
    <row r="9" spans="1:13">
      <c r="A9" s="15"/>
      <c r="B9" s="18" t="s">
        <v>1</v>
      </c>
      <c r="C9" s="64">
        <v>1</v>
      </c>
      <c r="D9" s="19" t="str">
        <f>IF(C9&lt;E9,"X",IF(C9&gt;F9,"X","V"))</f>
        <v>X</v>
      </c>
      <c r="E9" s="23">
        <v>110</v>
      </c>
      <c r="F9" s="20">
        <v>170</v>
      </c>
      <c r="G9" s="21">
        <v>400</v>
      </c>
      <c r="H9" s="22">
        <f>C9*G9</f>
        <v>400</v>
      </c>
      <c r="I9" s="15"/>
      <c r="J9" s="31">
        <f>E9*G9</f>
        <v>44000</v>
      </c>
      <c r="K9" s="32">
        <f>F9*G9</f>
        <v>68000</v>
      </c>
      <c r="L9" s="15"/>
    </row>
    <row r="10" spans="1:13">
      <c r="A10" s="15"/>
      <c r="B10" s="15"/>
      <c r="C10" s="3"/>
      <c r="D10" s="3"/>
      <c r="E10" s="3"/>
      <c r="F10" s="2"/>
      <c r="I10" s="15"/>
      <c r="J10" s="33"/>
      <c r="K10" s="34"/>
      <c r="L10" s="15"/>
    </row>
    <row r="11" spans="1:13">
      <c r="A11" s="15"/>
      <c r="B11" s="18" t="s">
        <v>3</v>
      </c>
      <c r="C11" s="62">
        <v>1</v>
      </c>
      <c r="D11" s="19" t="str">
        <f>IF(C11&lt;E11,"X",IF(C11&gt;F11,"X","V"))</f>
        <v>X</v>
      </c>
      <c r="E11" s="20">
        <v>95</v>
      </c>
      <c r="F11" s="20">
        <v>150</v>
      </c>
      <c r="G11" s="21">
        <v>500</v>
      </c>
      <c r="H11" s="22">
        <f>C11*G11</f>
        <v>500</v>
      </c>
      <c r="I11" s="15"/>
      <c r="J11" s="31">
        <f>E11*G11</f>
        <v>47500</v>
      </c>
      <c r="K11" s="32">
        <f>F11*G11</f>
        <v>75000</v>
      </c>
      <c r="L11" s="15"/>
    </row>
    <row r="12" spans="1:13">
      <c r="A12" s="15"/>
      <c r="B12" s="18" t="s">
        <v>4</v>
      </c>
      <c r="C12" s="62">
        <v>1</v>
      </c>
      <c r="D12" s="19" t="str">
        <f>IF(C12&lt;E12,"X",IF(C12&gt;F12,"X","V"))</f>
        <v>X</v>
      </c>
      <c r="E12" s="20">
        <v>105</v>
      </c>
      <c r="F12" s="20">
        <v>170</v>
      </c>
      <c r="G12" s="21">
        <v>500</v>
      </c>
      <c r="H12" s="22">
        <f>C12*G12</f>
        <v>500</v>
      </c>
      <c r="I12" s="15"/>
      <c r="J12" s="35">
        <f>E12*G12</f>
        <v>52500</v>
      </c>
      <c r="K12" s="36">
        <f>F12*G12</f>
        <v>85000</v>
      </c>
      <c r="L12" s="15"/>
    </row>
    <row r="13" spans="1:13">
      <c r="A13" s="15"/>
      <c r="B13" s="15"/>
      <c r="C13" s="15"/>
      <c r="D13" s="43" t="s">
        <v>25</v>
      </c>
      <c r="E13" s="15"/>
      <c r="F13" s="24"/>
      <c r="G13" s="15"/>
      <c r="H13" s="15"/>
      <c r="I13" s="15"/>
      <c r="J13" s="37">
        <f>SUM(J7:J12)/SUM(G7:G12)</f>
        <v>102</v>
      </c>
      <c r="K13" s="38">
        <f>SUM(K7:K12)/SUM(G7:G12)</f>
        <v>157</v>
      </c>
      <c r="L13" s="15"/>
    </row>
    <row r="14" spans="1:13">
      <c r="A14" s="15"/>
      <c r="B14" s="25"/>
      <c r="C14" s="26"/>
      <c r="D14" s="26"/>
      <c r="E14" s="26"/>
      <c r="F14" s="15"/>
      <c r="G14" s="45" t="s">
        <v>14</v>
      </c>
      <c r="H14" s="8">
        <f>SUM(H7:H12)/SUM(G7:G12)</f>
        <v>1</v>
      </c>
      <c r="I14" s="15"/>
      <c r="J14" s="15"/>
      <c r="K14" s="15"/>
      <c r="L14" s="15"/>
    </row>
    <row r="15" spans="1:13">
      <c r="A15" s="15"/>
      <c r="B15" s="15"/>
      <c r="C15" s="15"/>
      <c r="D15" s="15"/>
      <c r="E15" s="15"/>
      <c r="F15" s="15"/>
      <c r="G15" s="7" t="s">
        <v>15</v>
      </c>
      <c r="H15" s="10" t="str">
        <f>IF(H14&lt;G18,"X",
   IF(H14&gt;G21,"X",
      IF(H14&lt;=G19,35-(H14-G18)/(G19-G18)*25,
         IF(H14&lt;=G20,10-(H14-G19)/(G20-G19)*10,0))))</f>
        <v>X</v>
      </c>
      <c r="I15" s="15"/>
      <c r="J15" s="15"/>
      <c r="K15" s="15"/>
      <c r="L15" s="15"/>
    </row>
    <row r="16" spans="1:13">
      <c r="A16" s="15"/>
      <c r="B16" s="43" t="s">
        <v>56</v>
      </c>
      <c r="C16" s="15"/>
      <c r="D16" s="15"/>
      <c r="E16" s="27"/>
      <c r="F16" s="15"/>
      <c r="G16" s="15"/>
      <c r="H16" s="15"/>
      <c r="I16" s="15"/>
      <c r="J16" s="15"/>
      <c r="K16" s="15"/>
      <c r="L16" s="15"/>
    </row>
    <row r="17" spans="1:12">
      <c r="A17" s="15"/>
      <c r="B17" s="15"/>
      <c r="C17" s="15"/>
      <c r="D17" s="15"/>
      <c r="E17" s="15"/>
      <c r="F17" s="16"/>
      <c r="G17" s="16"/>
      <c r="H17" s="16"/>
      <c r="J17" s="15"/>
      <c r="K17" s="15"/>
      <c r="L17" s="15"/>
    </row>
    <row r="18" spans="1:12">
      <c r="A18" s="15"/>
      <c r="B18" s="65" t="s">
        <v>6</v>
      </c>
      <c r="C18" s="63"/>
      <c r="D18" s="15"/>
      <c r="E18" s="15"/>
      <c r="F18" s="11" t="s">
        <v>19</v>
      </c>
      <c r="G18" s="12">
        <f>SUM(J7:J12)/(SUM(G7:G12))</f>
        <v>102</v>
      </c>
      <c r="H18" s="15"/>
      <c r="I18" s="15"/>
      <c r="J18" s="15"/>
      <c r="K18" s="15"/>
      <c r="L18" s="15"/>
    </row>
    <row r="19" spans="1:12">
      <c r="A19" s="15"/>
      <c r="B19" s="65" t="s">
        <v>7</v>
      </c>
      <c r="C19" s="63"/>
      <c r="D19" s="15"/>
      <c r="E19" s="15"/>
      <c r="F19" s="11" t="s">
        <v>20</v>
      </c>
      <c r="G19" s="13">
        <f>G18+30</f>
        <v>132</v>
      </c>
      <c r="H19" s="15"/>
      <c r="I19" s="15"/>
      <c r="J19" s="15"/>
      <c r="K19" s="15"/>
      <c r="L19" s="15"/>
    </row>
    <row r="20" spans="1:12">
      <c r="A20" s="15"/>
      <c r="B20" s="65" t="s">
        <v>8</v>
      </c>
      <c r="C20" s="63"/>
      <c r="D20" s="15"/>
      <c r="E20" s="15"/>
      <c r="F20" s="11" t="s">
        <v>48</v>
      </c>
      <c r="G20" s="12">
        <f>K13</f>
        <v>157</v>
      </c>
      <c r="H20" s="15"/>
      <c r="I20" s="15"/>
      <c r="J20" s="15"/>
      <c r="K20" s="15"/>
      <c r="L20" s="15"/>
    </row>
    <row r="21" spans="1:12">
      <c r="A21" s="15"/>
      <c r="B21" s="65" t="s">
        <v>9</v>
      </c>
      <c r="C21" s="63"/>
      <c r="D21" s="15"/>
      <c r="E21" s="15"/>
      <c r="F21" s="11" t="s">
        <v>21</v>
      </c>
      <c r="G21" s="12">
        <f>K13</f>
        <v>157</v>
      </c>
      <c r="H21" s="15"/>
      <c r="I21" s="15"/>
      <c r="J21" s="15"/>
      <c r="K21" s="15"/>
      <c r="L21" s="15"/>
    </row>
    <row r="22" spans="1:12">
      <c r="A22" s="15"/>
      <c r="B22" s="15"/>
      <c r="C22" s="15"/>
      <c r="D22" s="15"/>
      <c r="E22" s="15"/>
      <c r="F22" s="28"/>
      <c r="G22" s="15"/>
      <c r="H22" s="15"/>
      <c r="I22" s="15"/>
      <c r="J22" s="15"/>
      <c r="K22" s="15"/>
      <c r="L22" s="15"/>
    </row>
    <row r="25" spans="1:12">
      <c r="F25" s="6"/>
    </row>
    <row r="26" spans="1:12">
      <c r="F26" s="6"/>
    </row>
    <row r="27" spans="1:12">
      <c r="F27" s="6"/>
    </row>
    <row r="28" spans="1:12">
      <c r="F28" s="6"/>
    </row>
    <row r="30" spans="1:12" ht="17.5">
      <c r="F30" s="4"/>
    </row>
    <row r="31" spans="1:12">
      <c r="F31" s="5"/>
    </row>
    <row r="32" spans="1:12">
      <c r="F32" s="6"/>
    </row>
    <row r="33" spans="6:6">
      <c r="F33" s="6"/>
    </row>
    <row r="34" spans="6:6">
      <c r="F34" s="5"/>
    </row>
  </sheetData>
  <sheetProtection algorithmName="SHA-512" hashValue="9IsKrvD7mAekobXJLeub/RfKKv+KizPe57kozLRhowOX/TyOe1ycozujj2Hm+TsarK4lso5DLoost0PDRWf+oQ==" saltValue="l0kJnXWeQlc9Ssd03581tQ==" spinCount="100000" sheet="1" objects="1" scenarios="1"/>
  <mergeCells count="2">
    <mergeCell ref="B2:H2"/>
    <mergeCell ref="C3:H3"/>
  </mergeCells>
  <pageMargins left="0.7" right="0.7" top="0.75" bottom="0.75" header="0.3" footer="0.3"/>
  <pageSetup orientation="portrait" horizontalDpi="300" verticalDpi="0"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Toelichting</vt:lpstr>
      <vt:lpstr>A</vt:lpstr>
      <vt:lpstr>B</vt:lpstr>
      <vt:lpstr>C</vt:lpstr>
      <vt:lpstr>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Prozée, Kim</dc:creator>
  <cp:lastModifiedBy>Prozée, Kim</cp:lastModifiedBy>
  <dcterms:created xsi:type="dcterms:W3CDTF">2015-06-05T18:17:20Z</dcterms:created>
  <dcterms:modified xsi:type="dcterms:W3CDTF">2025-01-08T10:20:19Z</dcterms:modified>
</cp:coreProperties>
</file>