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tichtingrogplus.sharepoint.com/sites/AanbestedingRolvoorzieningen2025/Gedeelde documenten/General/Publicatiedocumenten/"/>
    </mc:Choice>
  </mc:AlternateContent>
  <xr:revisionPtr revIDLastSave="13" documentId="8_{C75F4A40-0671-4FFC-9D16-1F25E03FB69E}" xr6:coauthVersionLast="47" xr6:coauthVersionMax="47" xr10:uidLastSave="{30867013-2044-415A-AE7D-014D642BCF47}"/>
  <workbookProtection workbookAlgorithmName="SHA-512" workbookHashValue="1pDRUfQ1vZzmTFnUpfdFq1Igf/AosDL/05istr1KlXz9crv4goJwKk4kB9vzEyVIXEDUgaCuauJAILEzzoMPdw==" workbookSaltValue="xd6UCnEnOIbFCgcBeCL4mQ==" workbookSpinCount="100000" lockStructure="1"/>
  <bookViews>
    <workbookView xWindow="-24120" yWindow="-2985" windowWidth="24240" windowHeight="13020" firstSheet="1" activeTab="1" xr2:uid="{666C8FA7-F4DC-4809-ABCC-CE40C3C0E6DA}"/>
  </bookViews>
  <sheets>
    <sheet name="Leidraad" sheetId="1" r:id="rId1"/>
    <sheet name="Opgaveformulier Perceel 1" sheetId="2" r:id="rId2"/>
    <sheet name="Opgaveformulier Perceel 2" sheetId="3" r:id="rId3"/>
  </sheets>
  <definedNames>
    <definedName name="_xlnm._FilterDatabase" localSheetId="1" hidden="1">'Opgaveformulier Perceel 1'!$A$2:$G$223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3" l="1"/>
  <c r="G6" i="3"/>
  <c r="E6" i="3"/>
  <c r="G5" i="3"/>
  <c r="E5" i="3"/>
  <c r="D276" i="2"/>
  <c r="D271" i="2"/>
  <c r="D266" i="2"/>
  <c r="E255" i="2"/>
  <c r="E248" i="2"/>
  <c r="G255" i="2"/>
  <c r="G248" i="2"/>
  <c r="G234" i="2"/>
  <c r="E234" i="2"/>
  <c r="E8" i="3" l="1"/>
  <c r="E12" i="3" s="1"/>
  <c r="G241" i="2"/>
  <c r="E241" i="2"/>
  <c r="E262" i="2" s="1"/>
  <c r="D257" i="2"/>
  <c r="E257" i="2" s="1"/>
  <c r="D256" i="2"/>
  <c r="G256" i="2" s="1"/>
  <c r="D250" i="2"/>
  <c r="E250" i="2" s="1"/>
  <c r="D249" i="2"/>
  <c r="G249" i="2" s="1"/>
  <c r="D243" i="2"/>
  <c r="E243" i="2" s="1"/>
  <c r="D242" i="2"/>
  <c r="G242" i="2" s="1"/>
  <c r="D236" i="2"/>
  <c r="G236" i="2" s="1"/>
  <c r="D235" i="2"/>
  <c r="E235" i="2" s="1"/>
  <c r="G257" i="2" l="1"/>
  <c r="G250" i="2"/>
  <c r="E249" i="2"/>
  <c r="E256" i="2"/>
  <c r="E236" i="2"/>
  <c r="G243" i="2"/>
  <c r="E242" i="2"/>
  <c r="G235" i="2"/>
  <c r="G227" i="2"/>
  <c r="E227" i="2"/>
  <c r="G223" i="2"/>
  <c r="G222" i="2"/>
  <c r="G221" i="2"/>
  <c r="G215" i="2"/>
  <c r="G214" i="2"/>
  <c r="G213" i="2"/>
  <c r="G206" i="2"/>
  <c r="G205" i="2"/>
  <c r="G204" i="2"/>
  <c r="G198" i="2"/>
  <c r="G197" i="2"/>
  <c r="G196" i="2"/>
  <c r="G190" i="2"/>
  <c r="G189" i="2"/>
  <c r="G188" i="2"/>
  <c r="G182" i="2"/>
  <c r="G181" i="2"/>
  <c r="G180" i="2"/>
  <c r="G174" i="2"/>
  <c r="G173" i="2"/>
  <c r="G172" i="2"/>
  <c r="G166" i="2"/>
  <c r="G165" i="2"/>
  <c r="G164" i="2"/>
  <c r="G158" i="2"/>
  <c r="G157" i="2"/>
  <c r="G156" i="2"/>
  <c r="G150" i="2"/>
  <c r="G149" i="2"/>
  <c r="G148" i="2"/>
  <c r="G142" i="2"/>
  <c r="G141" i="2"/>
  <c r="G140" i="2"/>
  <c r="G134" i="2"/>
  <c r="G133" i="2"/>
  <c r="G132" i="2"/>
  <c r="G126" i="2"/>
  <c r="G125" i="2"/>
  <c r="G124" i="2"/>
  <c r="G118" i="2"/>
  <c r="G117" i="2"/>
  <c r="G116" i="2"/>
  <c r="G110" i="2"/>
  <c r="G109" i="2"/>
  <c r="G108" i="2"/>
  <c r="G102" i="2"/>
  <c r="G101" i="2"/>
  <c r="G100" i="2"/>
  <c r="G94" i="2"/>
  <c r="G93" i="2"/>
  <c r="G92" i="2"/>
  <c r="G85" i="2"/>
  <c r="G84" i="2"/>
  <c r="G83" i="2"/>
  <c r="G77" i="2"/>
  <c r="G76" i="2"/>
  <c r="G75" i="2"/>
  <c r="G68" i="2"/>
  <c r="G67" i="2"/>
  <c r="G66" i="2"/>
  <c r="G59" i="2"/>
  <c r="G58" i="2"/>
  <c r="G57" i="2"/>
  <c r="G50" i="2"/>
  <c r="G49" i="2"/>
  <c r="G48" i="2"/>
  <c r="G41" i="2"/>
  <c r="G40" i="2"/>
  <c r="G39" i="2"/>
  <c r="G32" i="2"/>
  <c r="G31" i="2"/>
  <c r="G30" i="2"/>
  <c r="G21" i="2"/>
  <c r="G20" i="2"/>
  <c r="G19" i="2"/>
  <c r="G12" i="2"/>
  <c r="G11" i="2"/>
  <c r="E41" i="2" l="1"/>
  <c r="E40" i="2"/>
  <c r="E32" i="2"/>
  <c r="E31" i="2"/>
  <c r="E125" i="2" l="1"/>
  <c r="E117" i="2"/>
  <c r="E109" i="2"/>
  <c r="E101" i="2"/>
  <c r="E93" i="2"/>
  <c r="E222" i="2" l="1"/>
  <c r="E214" i="2"/>
  <c r="E205" i="2"/>
  <c r="E197" i="2"/>
  <c r="E189" i="2"/>
  <c r="E181" i="2"/>
  <c r="E173" i="2"/>
  <c r="E165" i="2"/>
  <c r="E157" i="2"/>
  <c r="E149" i="2"/>
  <c r="E141" i="2"/>
  <c r="E133" i="2"/>
  <c r="E84" i="2"/>
  <c r="E76" i="2"/>
  <c r="E67" i="2"/>
  <c r="E58" i="2"/>
  <c r="E49" i="2"/>
  <c r="E20" i="2"/>
  <c r="E150" i="2"/>
  <c r="E148" i="2"/>
  <c r="E223" i="2"/>
  <c r="E221" i="2"/>
  <c r="E174" i="2"/>
  <c r="E172" i="2"/>
  <c r="E134" i="2"/>
  <c r="E132" i="2"/>
  <c r="E215" i="2"/>
  <c r="E213" i="2"/>
  <c r="E206" i="2"/>
  <c r="E204" i="2"/>
  <c r="E198" i="2"/>
  <c r="E196" i="2"/>
  <c r="E190" i="2"/>
  <c r="E188" i="2"/>
  <c r="E182" i="2"/>
  <c r="E180" i="2"/>
  <c r="E142" i="2"/>
  <c r="E140" i="2"/>
  <c r="E110" i="2"/>
  <c r="E108" i="2"/>
  <c r="E126" i="2"/>
  <c r="E124" i="2"/>
  <c r="E118" i="2"/>
  <c r="E116" i="2"/>
  <c r="E11" i="2"/>
  <c r="E10" i="2"/>
  <c r="G10" i="2"/>
  <c r="E12" i="2"/>
  <c r="E19" i="2"/>
  <c r="E21" i="2"/>
  <c r="E30" i="2"/>
  <c r="E39" i="2"/>
  <c r="E48" i="2"/>
  <c r="E50" i="2"/>
  <c r="E57" i="2"/>
  <c r="E59" i="2"/>
  <c r="E66" i="2"/>
  <c r="E68" i="2"/>
  <c r="E75" i="2"/>
  <c r="E77" i="2"/>
  <c r="E83" i="2"/>
  <c r="E85" i="2"/>
  <c r="E92" i="2"/>
  <c r="E94" i="2"/>
  <c r="E100" i="2"/>
  <c r="E102" i="2"/>
  <c r="E156" i="2"/>
  <c r="E158" i="2"/>
  <c r="E164" i="2"/>
  <c r="E166" i="2"/>
  <c r="A1" i="2"/>
  <c r="E261" i="2" l="1"/>
  <c r="E277" i="2" s="1"/>
  <c r="E260" i="2"/>
  <c r="E272" i="2" s="1"/>
  <c r="E259" i="2"/>
  <c r="E267" i="2" l="1"/>
  <c r="E263" i="2"/>
</calcChain>
</file>

<file path=xl/sharedStrings.xml><?xml version="1.0" encoding="utf-8"?>
<sst xmlns="http://schemas.openxmlformats.org/spreadsheetml/2006/main" count="324" uniqueCount="116">
  <si>
    <t>Bijlage 8: Prijsblad</t>
  </si>
  <si>
    <t>Leidraad</t>
  </si>
  <si>
    <t>Algemeen</t>
  </si>
  <si>
    <t xml:space="preserve">Inschrijver vult alle tabellen volledig in. 
Inschrijver laat de opmaak en indeling van het opgaveformulier volledig in tact. 
Het opgaveformulier is beveiligd voor die cellen die geen invulling behoeven. 
Inschrijver voegt geen andere informatie of uitleg toe. Door alt(L)-enter tegelijkertijd in te toetsen start u op een nieuwe regel in dezelfde cel en met het instellen van "terugloop", bij "opmaak; "celeigenschappen, uitlijning" zorgt u ervoor dat uw tekst in betreffende cel blijft. </t>
  </si>
  <si>
    <t>Instructie en voorwaarden</t>
  </si>
  <si>
    <r>
      <t xml:space="preserve">Alle aan te bieden hulpmiddelen voldoen zonder voorbehoud aan het Programma van Eisen Wmo hulpmiddelen (zie bijlage 7).
De per categorie aangeboden referentiehulpmiddelen zijn specifiek voor de in het Programma van Eisen aangeduide gebruikersgroep en zijn door Inschrijver </t>
    </r>
    <r>
      <rPr>
        <u/>
        <sz val="10"/>
        <color indexed="8"/>
        <rFont val="Trebuchet MS"/>
        <family val="2"/>
      </rPr>
      <t>niet</t>
    </r>
    <r>
      <rPr>
        <sz val="10"/>
        <color indexed="8"/>
        <rFont val="Trebuchet MS"/>
        <family val="2"/>
      </rPr>
      <t xml:space="preserve"> op enigerlei wijze gemodificeerd om op oneigenlijke wijze aan het Programma van Eisen te voldoen. 
Inschrijver vult alle tabellen volledig in. Per categorie is het aantal aan te bieden hulpmiddelen genummerd. In de genummerde cellen vult de Inschrijver de aan te bieden merken en typen in.</t>
    </r>
  </si>
  <si>
    <r>
      <t>Per categorie (m.u.v. categorie 99 en productgroep B) welke geen onderdeel uitmaakt van het in te vullen prijzenblad) is één all-in tarief koop in te vullen. 
De categorie "99" betreft hulpmiddelen die niet zijn toe te rekenen aan de categorië</t>
    </r>
    <r>
      <rPr>
        <sz val="10"/>
        <rFont val="Trebuchet MS"/>
        <family val="2"/>
      </rPr>
      <t>n 1 t/m 26</t>
    </r>
    <r>
      <rPr>
        <sz val="10"/>
        <color indexed="8"/>
        <rFont val="Trebuchet MS"/>
        <family val="2"/>
      </rPr>
      <t xml:space="preserve"> en sporadisch verstrekt worden. Derhalve is daarvoor bij nieuwlevering de catalogusprijs in rekening te brengen minus 20% korting, dit is tevens een all-in prijs waarbij (niet limitatief) is inbegrepen: al hetgeen is omschreven in de Raamovereenkomst “Dienstverleningsvoorwaarden” specifiek  onderdeel 1 Algemeen en onderdeel 2 Dienstverleningsvoorwaarden Levering; alle op het hulpmiddel aan te brengen onderdelen, (Fabrieks)opties, accessoires en Aanpassingen (Het is Opdrachtnemer niet toegestaan de haar ter beschikking staande onderdelen, (Fabrieks)opties, accessoires en Aanpassingen te beperken).  niet limitatief alle daarbij te verlenen diensten, reis en verblijfskosten en te verrichten werkzaamheden en activiteiten. </t>
    </r>
  </si>
  <si>
    <r>
      <t xml:space="preserve">Per categorie is één all-in tarief Servicedienstverlening en beheer per maand in te vullen. </t>
    </r>
    <r>
      <rPr>
        <sz val="10"/>
        <color indexed="10"/>
        <rFont val="Trebuchet MS"/>
        <family val="2"/>
      </rPr>
      <t/>
    </r>
  </si>
  <si>
    <r>
      <t xml:space="preserve">De All-in tarieven koop worden per categorie vermenigvuldigd met de van toepassing zijnde rekenfactor. Onderdeel  Prijs wordt beoordeeld op basis van de fictieve totaalsom van alle All-in tarieven koop vermenigvuldigd met de rekenfactoren </t>
    </r>
    <r>
      <rPr>
        <sz val="10"/>
        <color indexed="10"/>
        <rFont val="Trebuchet MS"/>
        <family val="2"/>
      </rPr>
      <t>(cel E259 van het totaaloverzicht)</t>
    </r>
    <r>
      <rPr>
        <sz val="10"/>
        <color indexed="8"/>
        <rFont val="Trebuchet MS"/>
        <family val="2"/>
      </rPr>
      <t xml:space="preserve">. De Aanbestedende Dienst hanteert daarbij een ondergrens van 
</t>
    </r>
    <r>
      <rPr>
        <sz val="10"/>
        <color indexed="10"/>
        <rFont val="Trebuchet MS"/>
        <family val="2"/>
      </rPr>
      <t xml:space="preserve">€ 900.000 </t>
    </r>
    <r>
      <rPr>
        <sz val="10"/>
        <color indexed="8"/>
        <rFont val="Trebuchet MS"/>
        <family val="2"/>
      </rPr>
      <t xml:space="preserve">en een bovengrens van </t>
    </r>
    <r>
      <rPr>
        <sz val="10"/>
        <color indexed="10"/>
        <rFont val="Trebuchet MS"/>
        <family val="2"/>
      </rPr>
      <t>€ 1.200.000</t>
    </r>
    <r>
      <rPr>
        <sz val="10"/>
        <color indexed="8"/>
        <rFont val="Trebuchet MS"/>
        <family val="2"/>
      </rPr>
      <t xml:space="preserve">. Indien de totaalsom &lt; </t>
    </r>
    <r>
      <rPr>
        <b/>
        <sz val="10"/>
        <color indexed="10"/>
        <rFont val="Trebuchet MS"/>
        <family val="2"/>
      </rPr>
      <t>€ 900.000,00</t>
    </r>
    <r>
      <rPr>
        <sz val="10"/>
        <color indexed="8"/>
        <rFont val="Trebuchet MS"/>
        <family val="2"/>
      </rPr>
      <t xml:space="preserve"> en </t>
    </r>
    <r>
      <rPr>
        <b/>
        <sz val="10"/>
        <color indexed="8"/>
        <rFont val="Trebuchet MS"/>
        <family val="2"/>
      </rPr>
      <t xml:space="preserve">&gt; </t>
    </r>
    <r>
      <rPr>
        <b/>
        <sz val="10"/>
        <color indexed="10"/>
        <rFont val="Trebuchet MS"/>
        <family val="2"/>
      </rPr>
      <t xml:space="preserve">€ 1.200.000,00 </t>
    </r>
    <r>
      <rPr>
        <sz val="10"/>
        <color indexed="8"/>
        <rFont val="Trebuchet MS"/>
        <family val="2"/>
      </rPr>
      <t xml:space="preserve">blijft de controle cel rood met de tekst "ONGELDIG". </t>
    </r>
  </si>
  <si>
    <r>
      <t xml:space="preserve">De All-in tarieven herverstrekking worden per categorie vermenigvuldigd met de van toepassing zijnde rekenfactor. Onderdeel Prijs wordt beoordeeld op basis van de fictieve totaalsom van alle All-in tarieven koop vermenigvuldigd met de rekenfactoren </t>
    </r>
    <r>
      <rPr>
        <sz val="10"/>
        <color indexed="10"/>
        <rFont val="Trebuchet MS"/>
        <family val="2"/>
      </rPr>
      <t>(cel E260 van het totaaloverzicht)</t>
    </r>
    <r>
      <rPr>
        <sz val="10"/>
        <color indexed="8"/>
        <rFont val="Trebuchet MS"/>
        <family val="2"/>
      </rPr>
      <t xml:space="preserve">. De Aanbestedende Dienst hanteert daarbij een ondergrens van 
</t>
    </r>
    <r>
      <rPr>
        <sz val="10"/>
        <color indexed="10"/>
        <rFont val="Trebuchet MS"/>
        <family val="2"/>
      </rPr>
      <t xml:space="preserve">€ 50.000 </t>
    </r>
    <r>
      <rPr>
        <sz val="10"/>
        <color indexed="8"/>
        <rFont val="Trebuchet MS"/>
        <family val="2"/>
      </rPr>
      <t xml:space="preserve">en een bovengrens van </t>
    </r>
    <r>
      <rPr>
        <sz val="10"/>
        <color indexed="10"/>
        <rFont val="Trebuchet MS"/>
        <family val="2"/>
      </rPr>
      <t>€ 80.000</t>
    </r>
    <r>
      <rPr>
        <sz val="10"/>
        <color indexed="8"/>
        <rFont val="Trebuchet MS"/>
        <family val="2"/>
      </rPr>
      <t xml:space="preserve">. Indien de totaalsom &lt; </t>
    </r>
    <r>
      <rPr>
        <b/>
        <sz val="10"/>
        <color indexed="10"/>
        <rFont val="Trebuchet MS"/>
        <family val="2"/>
      </rPr>
      <t>€ 50.000,00</t>
    </r>
    <r>
      <rPr>
        <sz val="10"/>
        <color indexed="8"/>
        <rFont val="Trebuchet MS"/>
        <family val="2"/>
      </rPr>
      <t xml:space="preserve"> en </t>
    </r>
    <r>
      <rPr>
        <b/>
        <sz val="10"/>
        <color indexed="8"/>
        <rFont val="Trebuchet MS"/>
        <family val="2"/>
      </rPr>
      <t xml:space="preserve">&gt; </t>
    </r>
    <r>
      <rPr>
        <b/>
        <sz val="10"/>
        <color indexed="10"/>
        <rFont val="Trebuchet MS"/>
        <family val="2"/>
      </rPr>
      <t xml:space="preserve">€ 80.000,00 </t>
    </r>
    <r>
      <rPr>
        <sz val="10"/>
        <color indexed="8"/>
        <rFont val="Trebuchet MS"/>
        <family val="2"/>
      </rPr>
      <t xml:space="preserve">blijft de controle cel rood met de tekst "ONGELDIG". </t>
    </r>
  </si>
  <si>
    <r>
      <t xml:space="preserve">De All-in tarieven Servicedienstverlening en beheer worden per categorie vermenigvuldigd met de van toepassing zijnde rekenfactor. Onderdeel Prijs wordt beoordeeld op basis van de fictieve totaalsom van alle All-in Tarieven Servicedienstverlening en beheer vermenigvuldigd met de rekenfactoren en maal 12 (jaarprijs) </t>
    </r>
    <r>
      <rPr>
        <sz val="10"/>
        <color indexed="10"/>
        <rFont val="Trebuchet MS"/>
        <family val="2"/>
      </rPr>
      <t>(cel E261 van het totaaloverzicht)</t>
    </r>
    <r>
      <rPr>
        <sz val="10"/>
        <color indexed="8"/>
        <rFont val="Trebuchet MS"/>
        <family val="2"/>
      </rPr>
      <t xml:space="preserve">. De Aanbestedende Dienst hanteert daarbij een ondergrens van </t>
    </r>
    <r>
      <rPr>
        <sz val="10"/>
        <color indexed="10"/>
        <rFont val="Trebuchet MS"/>
        <family val="2"/>
      </rPr>
      <t xml:space="preserve">€ 1.400.000 </t>
    </r>
    <r>
      <rPr>
        <sz val="10"/>
        <color indexed="8"/>
        <rFont val="Trebuchet MS"/>
        <family val="2"/>
      </rPr>
      <t xml:space="preserve">en een bovengrens van </t>
    </r>
    <r>
      <rPr>
        <sz val="10"/>
        <color indexed="10"/>
        <rFont val="Trebuchet MS"/>
        <family val="2"/>
      </rPr>
      <t>€ 1.700.000</t>
    </r>
    <r>
      <rPr>
        <sz val="10"/>
        <color indexed="8"/>
        <rFont val="Trebuchet MS"/>
        <family val="2"/>
      </rPr>
      <t xml:space="preserve">. Indien de totaalsom &lt; </t>
    </r>
    <r>
      <rPr>
        <b/>
        <sz val="10"/>
        <color indexed="10"/>
        <rFont val="Trebuchet MS"/>
        <family val="2"/>
      </rPr>
      <t>€ 1.400.000,00</t>
    </r>
    <r>
      <rPr>
        <sz val="10"/>
        <color indexed="8"/>
        <rFont val="Trebuchet MS"/>
        <family val="2"/>
      </rPr>
      <t xml:space="preserve"> en </t>
    </r>
    <r>
      <rPr>
        <b/>
        <sz val="10"/>
        <color indexed="8"/>
        <rFont val="Trebuchet MS"/>
        <family val="2"/>
      </rPr>
      <t xml:space="preserve">&gt; </t>
    </r>
    <r>
      <rPr>
        <b/>
        <sz val="10"/>
        <color indexed="10"/>
        <rFont val="Trebuchet MS"/>
        <family val="2"/>
      </rPr>
      <t xml:space="preserve">€ 1.700.000,00 </t>
    </r>
    <r>
      <rPr>
        <sz val="10"/>
        <color indexed="8"/>
        <rFont val="Trebuchet MS"/>
        <family val="2"/>
      </rPr>
      <t xml:space="preserve">blijft de controle cel rood met de tekst "ONGELDIG". </t>
    </r>
  </si>
  <si>
    <r>
      <t xml:space="preserve">Voor de voorzieningen in Productgroep B (categorie 3B, 6B, 27 en 28) geldt de volgende systematiek: Opdrachtgever geeft een reele richtprijs voor de categorie. Inschrijver bepaalt per categorie een </t>
    </r>
    <r>
      <rPr>
        <sz val="10"/>
        <color rgb="FFFF0000"/>
        <rFont val="Trebuchet MS"/>
        <family val="2"/>
      </rPr>
      <t>kortingspercentage</t>
    </r>
    <r>
      <rPr>
        <sz val="10"/>
        <color indexed="8"/>
        <rFont val="Trebuchet MS"/>
        <family val="2"/>
      </rPr>
      <t xml:space="preserve"> op de Bruto Consumenten Adviesprijs. In het rekenblad staat deze standaard ingevuld op 20%. Geldige waarden zijn waarden tussen 1% en 99%. Nul, negatieve waarden of waarden groter of gelijk aan 100% leiden tot uitsluiting. Voor Herverstrekkingskosten en tarief servicedienstverlening wordt gebruik gemaakt van de tarieven die u opgeeft voor de bijbehorende categorie uit productgroep A. (respectievelijk cat 3A, 6A, 25 en 6A).</t>
    </r>
  </si>
  <si>
    <t>Ingeval de fictieve totaalsom van de aangeboden all-in tarieven koop, herverstrekking of servicedienstverlening &lt; of &gt; is dan toegestaan, is de Inschrijving ongeldig en is de Inschrijver uitgesloten van gunning.</t>
  </si>
  <si>
    <t xml:space="preserve">De all-in tarieven koop en herverstrekking per categorie staat in een redelijke verhouding t.o.v. de overige aangeboden all-in tarieven koop en herverstrekking voor de andere categorieën en wijken daar niet onlogisch vanaf. </t>
  </si>
  <si>
    <t xml:space="preserve">De all-in tarieven servicedienstverlening en beheer per categorie staat in een redelijke verhouding t.o.v. de overige aangeboden all-in tarieven servicedienstverlening en beheer voor de andere categorieën en wijken daar niet onlogisch vanaf. </t>
  </si>
  <si>
    <t>KERNASSORTIMENT (productgroep A)</t>
  </si>
  <si>
    <t>Aanvullende informatie in kader uitvoering en verificatie*</t>
  </si>
  <si>
    <t>Categorie</t>
  </si>
  <si>
    <t>All-in tarieven per hulpmiddel per categorie excl. Btw</t>
  </si>
  <si>
    <t xml:space="preserve">All-in tarieven per hulpmiddel per categorie excl. Btw vermenigvuldigd met de rekenfactor (automatische formule) </t>
  </si>
  <si>
    <t>Btw. %</t>
  </si>
  <si>
    <t>Totaal per hulpmiddel
incl. Btw.</t>
  </si>
  <si>
    <t>Categorie  1</t>
  </si>
  <si>
    <t>Handbewogen rolstoel incidenteel gebruik</t>
  </si>
  <si>
    <t>Merk en type hulpmiddel</t>
  </si>
  <si>
    <t>Rekenfactor</t>
  </si>
  <si>
    <t>All-in tarief koop</t>
  </si>
  <si>
    <t>Herverstrekkingskosten</t>
  </si>
  <si>
    <t>All-in tarief Servicedienstverlening en Beheer p/mnd</t>
  </si>
  <si>
    <t>Categorie  2</t>
  </si>
  <si>
    <t>Handbewogen rolstoel (semi) permanent gebruik / algemeen gebruik</t>
  </si>
  <si>
    <r>
      <t xml:space="preserve">Merk en type hulpmiddel
</t>
    </r>
    <r>
      <rPr>
        <i/>
        <sz val="10"/>
        <color indexed="8"/>
        <rFont val="Trebuchet MS"/>
        <family val="2"/>
      </rPr>
      <t>Tenminste 1 voorziening is leverbaar in Heavy Duty uitvoering</t>
    </r>
  </si>
  <si>
    <t>Categorie  3A</t>
  </si>
  <si>
    <t>Handbewogen rolstoel actief gebruik / vastframe</t>
  </si>
  <si>
    <r>
      <t xml:space="preserve">Merk en type hulpmiddel
</t>
    </r>
    <r>
      <rPr>
        <i/>
        <sz val="10"/>
        <color indexed="8"/>
        <rFont val="Trebuchet MS"/>
        <family val="2"/>
      </rPr>
      <t>Nr 1 t/m 2 gebruikersgewicht tenminste 125 kg, nr 3 en 4 gebruikersgewicht tenminste 100 kg en nr 5 is leverbaar in Heavy Duty uitvoering</t>
    </r>
  </si>
  <si>
    <t>Categorie 4</t>
  </si>
  <si>
    <t>Handbewogen rolstoel permanent / passief gebruik met kantelverstelling</t>
  </si>
  <si>
    <t>Categorie 5</t>
  </si>
  <si>
    <t xml:space="preserve">Elektrische rolstoel voor gebruik in huis </t>
  </si>
  <si>
    <t>Categorie 6A</t>
  </si>
  <si>
    <t>Elektrische rolstoel voor buiten en binnen gebruik</t>
  </si>
  <si>
    <t>Categorie 7</t>
  </si>
  <si>
    <t xml:space="preserve">Scootmobiel maximaal 12 km per uur </t>
  </si>
  <si>
    <t>Categorie 8</t>
  </si>
  <si>
    <t xml:space="preserve">Scootmobiel maximaal 15 km per uur </t>
  </si>
  <si>
    <t>Categorie 9</t>
  </si>
  <si>
    <t>Scootmobiel maximaal 15 km per uur, extra geveerd</t>
  </si>
  <si>
    <t>Categorie  10</t>
  </si>
  <si>
    <t>Driewielfietsen voor volwassenen</t>
  </si>
  <si>
    <t>All-in tarief Servicedienstverlening en Beheer p/mnd*</t>
  </si>
  <si>
    <t>Categorie 11</t>
  </si>
  <si>
    <t>Driewielfietsen voor kinderen</t>
  </si>
  <si>
    <t>Categorie 12</t>
  </si>
  <si>
    <t>Driewielligfiets</t>
  </si>
  <si>
    <t>Categorie 13</t>
  </si>
  <si>
    <t>Duofiets / tandem Volwassenen</t>
  </si>
  <si>
    <t>Categorie 14</t>
  </si>
  <si>
    <t>Duofiets / tandem Volwassene en kind</t>
  </si>
  <si>
    <t>Categorie 15</t>
  </si>
  <si>
    <t>Rolstoelfietsen</t>
  </si>
  <si>
    <r>
      <t xml:space="preserve">Merk en type hulpmiddel
</t>
    </r>
    <r>
      <rPr>
        <i/>
        <sz val="10"/>
        <color indexed="8"/>
        <rFont val="Trebuchet MS"/>
        <family val="2"/>
      </rPr>
      <t>Nr 1 model met plateau, nr 2 met afneembare kuip.</t>
    </r>
  </si>
  <si>
    <t>Categorie 16</t>
  </si>
  <si>
    <t>Aankoppelbaar fietsdeel / handbike</t>
  </si>
  <si>
    <t>Categorie 17</t>
  </si>
  <si>
    <t>Aankoppelbaar aandrijving volledig elektrisch</t>
  </si>
  <si>
    <t>Categorie 18</t>
  </si>
  <si>
    <t>Tilliften Actief / Passief</t>
  </si>
  <si>
    <r>
      <t xml:space="preserve">Merk en type hulpmiddel
</t>
    </r>
    <r>
      <rPr>
        <i/>
        <sz val="10"/>
        <color indexed="8"/>
        <rFont val="Trebuchet MS"/>
        <family val="2"/>
      </rPr>
      <t>Nr 2. is uit te voeren als heavy duty uitvoering (tenminste 180 kg)</t>
    </r>
  </si>
  <si>
    <t>Categorie 19</t>
  </si>
  <si>
    <t>Douche- toiletstoelen</t>
  </si>
  <si>
    <r>
      <t xml:space="preserve">Merk en type hulpmiddel
</t>
    </r>
    <r>
      <rPr>
        <i/>
        <sz val="10"/>
        <color indexed="8"/>
        <rFont val="Trebuchet MS"/>
        <family val="2"/>
      </rPr>
      <t xml:space="preserve">nr 1 = douche- toiletstoel met douche- toiletzitting
nr 2 = douchestoel met douchezitting </t>
    </r>
  </si>
  <si>
    <t>Categorie 20</t>
  </si>
  <si>
    <t>Douche- toiletstoelen verrijdbaar, kantelbaar en in hoogte verstelbaar</t>
  </si>
  <si>
    <r>
      <t xml:space="preserve">Merk en type hulpmiddel
</t>
    </r>
    <r>
      <rPr>
        <i/>
        <sz val="10"/>
        <color indexed="8"/>
        <rFont val="Trebuchet MS"/>
        <family val="2"/>
      </rPr>
      <t>1 is uitgerust met een mechanische hoog-laag en kantelverstelling, nr 2 met een elektrische hoog-laag en kantelverstelling.</t>
    </r>
  </si>
  <si>
    <t>Categorie 21</t>
  </si>
  <si>
    <t>Elektrische aandrijfunits zelf bedienbaar</t>
  </si>
  <si>
    <t>Categorie 22</t>
  </si>
  <si>
    <t>Elektrische aandrijfunits bedienbaar door derde</t>
  </si>
  <si>
    <r>
      <t xml:space="preserve">Merk en type hulpmiddel
</t>
    </r>
    <r>
      <rPr>
        <i/>
        <sz val="10"/>
        <color indexed="8"/>
        <rFont val="Trebuchet MS"/>
        <family val="2"/>
      </rPr>
      <t>Nr 2. is uit te voeren als heavy duty uitvoering (tenminste 160 kg)</t>
    </r>
  </si>
  <si>
    <t>Categorie 23</t>
  </si>
  <si>
    <t>Buggy's / wandelwagens voor kinderen</t>
  </si>
  <si>
    <t>Categorie 24</t>
  </si>
  <si>
    <t>Kinderduw wandelwagens</t>
  </si>
  <si>
    <t>Categorie 25</t>
  </si>
  <si>
    <t>Kinderrolstoelen handbewogen actief of semi-permanent</t>
  </si>
  <si>
    <t>Categorie 26</t>
  </si>
  <si>
    <t>Autostoeltjes</t>
  </si>
  <si>
    <t>Overige dienstverlening</t>
  </si>
  <si>
    <t>Rijlessen elektrische voorzieningen (per les)</t>
  </si>
  <si>
    <t>All-in tarief rijles (max 3 rijlessen per persoon)</t>
  </si>
  <si>
    <t>PRODUCTGROEP B</t>
  </si>
  <si>
    <t>Voor deze productgroep is de fictieve prijs gefixeerd, u maakt onderscheid d.m.v. het kortingspercentage op de BCP</t>
  </si>
  <si>
    <t>Categorie 3B</t>
  </si>
  <si>
    <t>Handbewogen rolstoel actief gebruik maatwerk</t>
  </si>
  <si>
    <t>kortingspercentage t.o.v. BCA</t>
  </si>
  <si>
    <t>Categorie6B</t>
  </si>
  <si>
    <t>Elektrische rolstoel speciaal</t>
  </si>
  <si>
    <t>Categorie 27</t>
  </si>
  <si>
    <t>Kinderrolstoelen handbewogen permanent gebruik met of zonder kantelverstelling</t>
  </si>
  <si>
    <t>Categorie 28</t>
  </si>
  <si>
    <t>Kinderrolstoelen elektrisch</t>
  </si>
  <si>
    <t>Fictieve totaalsom koop (productgroep A)</t>
  </si>
  <si>
    <t>Fictieve totaalsom herverstrekking (Productgroep A)</t>
  </si>
  <si>
    <t>Fictieve totaalsom servicedienstverlening en beheer (Productgroep A + rijlessen)</t>
  </si>
  <si>
    <t>Fictieve totaalsom koop productgroep B</t>
  </si>
  <si>
    <t>Fictieve totaalsom inschrijving</t>
  </si>
  <si>
    <t xml:space="preserve">Grenswaarden van de fictieve totaalsom koop  </t>
  </si>
  <si>
    <t>ondergrens</t>
  </si>
  <si>
    <t>bovengrens</t>
  </si>
  <si>
    <t>Grenswaarden van de fictieve totaalsom herverstrekking</t>
  </si>
  <si>
    <t>Grenswaarden van de fictieve totaalsom servicedienstverlening en beheer per jaar</t>
  </si>
  <si>
    <t>&lt;= Basis voor gunningswaarde</t>
  </si>
  <si>
    <t xml:space="preserve">Grenswaarden van de fictieve totaalsom pool  </t>
  </si>
  <si>
    <t>Perceel 2-Scooterpool</t>
  </si>
  <si>
    <t>Totale inschrjifprijs</t>
  </si>
  <si>
    <t>Sunrise Medical Trophy 100Ah accu, 12A lader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</si>
</sst>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5" x14ac:knownFonts="1">
    <font>
      <sz val="10.5"/>
      <color theme="1"/>
      <name val="Arial"/>
      <family val="2"/>
    </font>
    <font>
      <sz val="10.5"/>
      <color theme="1"/>
      <name val="Arial"/>
      <family val="2"/>
    </font>
    <font>
      <b/>
      <sz val="18"/>
      <color indexed="8"/>
      <name val="Trebuchet MS"/>
      <family val="2"/>
    </font>
    <font>
      <sz val="10"/>
      <color indexed="8"/>
      <name val="Trebuchet MS"/>
      <family val="2"/>
    </font>
    <font>
      <sz val="10"/>
      <color indexed="8"/>
      <name val="Verdana"/>
      <family val="2"/>
    </font>
    <font>
      <b/>
      <sz val="14"/>
      <color indexed="9"/>
      <name val="Trebuchet MS"/>
      <family val="2"/>
    </font>
    <font>
      <b/>
      <sz val="10"/>
      <color indexed="8"/>
      <name val="Trebuchet MS"/>
      <family val="2"/>
    </font>
    <font>
      <sz val="10"/>
      <name val="Trebuchet MS"/>
      <family val="2"/>
    </font>
    <font>
      <u/>
      <sz val="10"/>
      <color indexed="8"/>
      <name val="Trebuchet MS"/>
      <family val="2"/>
    </font>
    <font>
      <sz val="10"/>
      <color indexed="10"/>
      <name val="Trebuchet MS"/>
      <family val="2"/>
    </font>
    <font>
      <b/>
      <sz val="10"/>
      <color indexed="10"/>
      <name val="Trebuchet MS"/>
      <family val="2"/>
    </font>
    <font>
      <i/>
      <sz val="10"/>
      <color indexed="8"/>
      <name val="Trebuchet MS"/>
      <family val="2"/>
    </font>
    <font>
      <sz val="10"/>
      <color theme="0" tint="-0.14996795556505021"/>
      <name val="Trebuchet MS"/>
      <family val="2"/>
    </font>
    <font>
      <sz val="10"/>
      <color rgb="FFFF0000"/>
      <name val="Trebuchet MS"/>
      <family val="2"/>
    </font>
    <font>
      <i/>
      <sz val="10.5"/>
      <color theme="1"/>
      <name val="Arial"/>
      <family val="2"/>
    </font>
  </fonts>
  <fills count="13">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indexed="13"/>
        <bgColor indexed="64"/>
      </patternFill>
    </fill>
    <fill>
      <patternFill patternType="solid">
        <fgColor indexed="27"/>
        <bgColor indexed="64"/>
      </patternFill>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7030A0"/>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56"/>
      </left>
      <right style="thin">
        <color indexed="56"/>
      </right>
      <top style="medium">
        <color indexed="64"/>
      </top>
      <bottom style="thin">
        <color indexed="56"/>
      </bottom>
      <diagonal/>
    </border>
    <border>
      <left style="thin">
        <color indexed="56"/>
      </left>
      <right style="medium">
        <color indexed="64"/>
      </right>
      <top style="medium">
        <color indexed="64"/>
      </top>
      <bottom style="thin">
        <color indexed="56"/>
      </bottom>
      <diagonal/>
    </border>
    <border>
      <left style="medium">
        <color indexed="64"/>
      </left>
      <right/>
      <top/>
      <bottom/>
      <diagonal/>
    </border>
    <border>
      <left style="thin">
        <color indexed="56"/>
      </left>
      <right style="thin">
        <color indexed="56"/>
      </right>
      <top style="thin">
        <color indexed="56"/>
      </top>
      <bottom style="thin">
        <color indexed="56"/>
      </bottom>
      <diagonal/>
    </border>
    <border>
      <left style="thin">
        <color indexed="56"/>
      </left>
      <right style="medium">
        <color indexed="64"/>
      </right>
      <top style="thin">
        <color indexed="56"/>
      </top>
      <bottom style="thin">
        <color indexed="56"/>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90">
    <xf numFmtId="0" fontId="0" fillId="0" borderId="0" xfId="0"/>
    <xf numFmtId="0" fontId="2" fillId="0" borderId="0" xfId="0" applyFont="1" applyAlignment="1">
      <alignment vertical="justify"/>
    </xf>
    <xf numFmtId="0" fontId="3" fillId="0" borderId="0" xfId="0" applyFont="1" applyAlignment="1">
      <alignment horizontal="left" vertical="center" wrapText="1"/>
    </xf>
    <xf numFmtId="0" fontId="5" fillId="2" borderId="0" xfId="2" applyFont="1" applyFill="1" applyAlignment="1">
      <alignment vertical="center" wrapText="1"/>
    </xf>
    <xf numFmtId="0" fontId="6" fillId="3" borderId="1" xfId="2" applyFont="1" applyFill="1" applyBorder="1" applyAlignment="1">
      <alignment vertical="center" wrapText="1"/>
    </xf>
    <xf numFmtId="0" fontId="7" fillId="4" borderId="1" xfId="2" applyFont="1" applyFill="1" applyBorder="1" applyAlignment="1">
      <alignment vertical="center" wrapText="1"/>
    </xf>
    <xf numFmtId="0" fontId="3" fillId="0" borderId="1" xfId="2" applyFont="1" applyBorder="1" applyAlignment="1">
      <alignment horizontal="left" vertical="center" wrapText="1"/>
    </xf>
    <xf numFmtId="0" fontId="3" fillId="0" borderId="1" xfId="2" applyFont="1" applyBorder="1" applyAlignment="1">
      <alignment vertical="center" wrapText="1"/>
    </xf>
    <xf numFmtId="0" fontId="3" fillId="5" borderId="1" xfId="2" applyFont="1" applyFill="1" applyBorder="1" applyAlignment="1">
      <alignment vertical="center" wrapText="1"/>
    </xf>
    <xf numFmtId="0" fontId="3" fillId="0" borderId="0" xfId="0" applyFont="1" applyAlignment="1">
      <alignment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vertical="center" wrapText="1"/>
    </xf>
    <xf numFmtId="0" fontId="6" fillId="3" borderId="1" xfId="0" applyFont="1" applyFill="1" applyBorder="1" applyAlignment="1">
      <alignment vertical="center" wrapText="1"/>
    </xf>
    <xf numFmtId="0" fontId="3" fillId="6" borderId="5" xfId="0" applyFont="1" applyFill="1" applyBorder="1" applyAlignment="1">
      <alignment vertical="center" wrapText="1"/>
    </xf>
    <xf numFmtId="0" fontId="6" fillId="7" borderId="1" xfId="0" applyFont="1" applyFill="1" applyBorder="1" applyAlignment="1">
      <alignment horizontal="left" vertical="center" wrapText="1"/>
    </xf>
    <xf numFmtId="44" fontId="3" fillId="8" borderId="6" xfId="1" applyFont="1" applyFill="1" applyBorder="1" applyAlignment="1" applyProtection="1">
      <alignment vertical="center" wrapText="1"/>
    </xf>
    <xf numFmtId="44" fontId="3" fillId="8" borderId="7" xfId="1" applyFont="1" applyFill="1" applyBorder="1" applyAlignment="1" applyProtection="1">
      <alignment vertical="center" wrapText="1"/>
    </xf>
    <xf numFmtId="0" fontId="6" fillId="7" borderId="1" xfId="0" applyFont="1" applyFill="1" applyBorder="1" applyAlignment="1">
      <alignment vertical="center" wrapText="1"/>
    </xf>
    <xf numFmtId="44" fontId="3" fillId="8" borderId="8" xfId="1" applyFont="1" applyFill="1" applyBorder="1" applyAlignment="1" applyProtection="1">
      <alignment vertical="center" wrapText="1"/>
    </xf>
    <xf numFmtId="44" fontId="3" fillId="8" borderId="0" xfId="1" applyFont="1" applyFill="1" applyBorder="1" applyAlignment="1" applyProtection="1">
      <alignment vertical="center" wrapText="1"/>
    </xf>
    <xf numFmtId="0" fontId="3" fillId="7" borderId="1" xfId="0" applyFont="1" applyFill="1" applyBorder="1" applyAlignment="1">
      <alignment horizontal="left" vertical="center" wrapText="1"/>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44" fontId="3" fillId="0" borderId="1" xfId="1" applyFont="1" applyBorder="1" applyAlignment="1" applyProtection="1">
      <alignment vertical="center" wrapText="1"/>
    </xf>
    <xf numFmtId="44" fontId="3" fillId="9" borderId="1" xfId="1" applyFont="1" applyFill="1" applyBorder="1" applyAlignment="1" applyProtection="1">
      <alignment vertical="center" wrapText="1"/>
    </xf>
    <xf numFmtId="44" fontId="3" fillId="8" borderId="0" xfId="1" applyFont="1" applyFill="1" applyAlignment="1" applyProtection="1">
      <alignment vertical="center" wrapText="1"/>
    </xf>
    <xf numFmtId="44" fontId="3" fillId="0" borderId="1" xfId="1" applyFont="1" applyFill="1" applyBorder="1" applyAlignment="1" applyProtection="1">
      <alignment vertical="center" wrapText="1"/>
    </xf>
    <xf numFmtId="9" fontId="3" fillId="6" borderId="5" xfId="0" applyNumberFormat="1" applyFont="1" applyFill="1" applyBorder="1" applyAlignment="1">
      <alignment vertical="center" wrapText="1"/>
    </xf>
    <xf numFmtId="9" fontId="3" fillId="8" borderId="0" xfId="1" applyNumberFormat="1" applyFont="1" applyFill="1" applyBorder="1" applyAlignment="1" applyProtection="1">
      <alignment vertical="center" wrapText="1"/>
    </xf>
    <xf numFmtId="9" fontId="0" fillId="0" borderId="0" xfId="0" applyNumberFormat="1"/>
    <xf numFmtId="0" fontId="3" fillId="5" borderId="1" xfId="0" applyFont="1" applyFill="1" applyBorder="1" applyAlignment="1">
      <alignment horizontal="center" vertical="center" wrapText="1"/>
    </xf>
    <xf numFmtId="44" fontId="6" fillId="0" borderId="11" xfId="1" applyFont="1" applyBorder="1" applyAlignment="1" applyProtection="1">
      <alignment vertical="center" wrapText="1"/>
    </xf>
    <xf numFmtId="44" fontId="3" fillId="0" borderId="0" xfId="1" applyFont="1" applyFill="1" applyBorder="1" applyAlignment="1" applyProtection="1">
      <alignment vertical="center" wrapText="1"/>
    </xf>
    <xf numFmtId="0" fontId="3" fillId="0" borderId="12" xfId="0" applyFont="1" applyBorder="1" applyAlignment="1">
      <alignment horizontal="left" vertical="center" wrapText="1"/>
    </xf>
    <xf numFmtId="44" fontId="3" fillId="0" borderId="13" xfId="1" applyFont="1" applyFill="1" applyBorder="1" applyAlignment="1" applyProtection="1">
      <alignment vertical="center" wrapText="1"/>
    </xf>
    <xf numFmtId="44" fontId="6" fillId="0" borderId="14" xfId="1" applyFont="1" applyFill="1" applyBorder="1" applyAlignment="1" applyProtection="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15" xfId="0" applyFont="1" applyBorder="1" applyAlignment="1">
      <alignment horizontal="left" wrapText="1"/>
    </xf>
    <xf numFmtId="0" fontId="3" fillId="0" borderId="18" xfId="0" applyFont="1" applyBorder="1" applyAlignment="1">
      <alignment horizontal="left" wrapText="1"/>
    </xf>
    <xf numFmtId="44" fontId="3" fillId="0" borderId="5" xfId="1" applyFont="1" applyFill="1" applyBorder="1" applyAlignment="1" applyProtection="1">
      <alignment wrapText="1"/>
    </xf>
    <xf numFmtId="0" fontId="3" fillId="0" borderId="20" xfId="0" applyFont="1" applyBorder="1" applyAlignment="1">
      <alignment horizontal="left" wrapText="1"/>
    </xf>
    <xf numFmtId="44" fontId="3" fillId="0" borderId="21" xfId="1" applyFont="1" applyFill="1" applyBorder="1" applyAlignment="1" applyProtection="1">
      <alignment wrapText="1"/>
    </xf>
    <xf numFmtId="44" fontId="3" fillId="0" borderId="0" xfId="1" applyFont="1" applyFill="1" applyAlignment="1" applyProtection="1">
      <alignment wrapText="1"/>
    </xf>
    <xf numFmtId="0" fontId="6" fillId="0" borderId="0" xfId="0" applyFont="1" applyAlignment="1">
      <alignment vertical="center" wrapText="1"/>
    </xf>
    <xf numFmtId="9" fontId="12" fillId="8" borderId="7" xfId="1" applyNumberFormat="1" applyFont="1" applyFill="1" applyBorder="1" applyAlignment="1" applyProtection="1">
      <alignment vertical="center" wrapText="1"/>
    </xf>
    <xf numFmtId="9" fontId="12" fillId="8" borderId="0" xfId="1" applyNumberFormat="1" applyFont="1" applyFill="1" applyBorder="1" applyAlignment="1" applyProtection="1">
      <alignment vertical="center" wrapText="1"/>
    </xf>
    <xf numFmtId="44" fontId="3" fillId="8" borderId="0" xfId="1" applyFont="1" applyFill="1" applyAlignment="1" applyProtection="1">
      <alignment vertical="center" wrapText="1"/>
      <protection locked="0"/>
    </xf>
    <xf numFmtId="44" fontId="3" fillId="10" borderId="0" xfId="1" applyFont="1" applyFill="1" applyAlignment="1" applyProtection="1">
      <alignment vertical="center" wrapText="1"/>
      <protection locked="0"/>
    </xf>
    <xf numFmtId="9" fontId="3" fillId="9" borderId="1" xfId="1" applyNumberFormat="1" applyFont="1" applyFill="1" applyBorder="1" applyAlignment="1" applyProtection="1">
      <alignment vertical="center" wrapText="1"/>
      <protection locked="0"/>
    </xf>
    <xf numFmtId="9" fontId="3" fillId="8" borderId="7" xfId="1" applyNumberFormat="1" applyFont="1" applyFill="1" applyBorder="1" applyAlignment="1" applyProtection="1">
      <alignment vertical="center" wrapText="1"/>
      <protection locked="0"/>
    </xf>
    <xf numFmtId="9" fontId="3" fillId="8" borderId="0" xfId="1" applyNumberFormat="1" applyFont="1" applyFill="1" applyBorder="1" applyAlignment="1" applyProtection="1">
      <alignment vertical="center" wrapText="1"/>
      <protection locked="0"/>
    </xf>
    <xf numFmtId="44" fontId="3" fillId="8" borderId="7" xfId="1" applyFont="1" applyFill="1" applyBorder="1" applyAlignment="1" applyProtection="1">
      <alignment vertical="center" wrapText="1"/>
      <protection locked="0"/>
    </xf>
    <xf numFmtId="44" fontId="3" fillId="8" borderId="0" xfId="1" applyFont="1" applyFill="1" applyBorder="1" applyAlignment="1" applyProtection="1">
      <alignment vertical="center" wrapText="1"/>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9" fontId="3" fillId="8" borderId="7" xfId="1" applyNumberFormat="1" applyFont="1" applyFill="1" applyBorder="1" applyAlignment="1" applyProtection="1">
      <alignment vertical="center" wrapText="1"/>
    </xf>
    <xf numFmtId="164" fontId="3" fillId="9" borderId="1" xfId="1" applyNumberFormat="1" applyFont="1" applyFill="1" applyBorder="1" applyAlignment="1" applyProtection="1">
      <alignment vertical="center" wrapText="1"/>
    </xf>
    <xf numFmtId="0" fontId="0" fillId="11" borderId="0" xfId="0" applyFill="1"/>
    <xf numFmtId="0" fontId="0" fillId="11" borderId="0" xfId="0" applyFill="1" applyProtection="1">
      <protection locked="0"/>
    </xf>
    <xf numFmtId="9" fontId="0" fillId="11" borderId="0" xfId="0" applyNumberFormat="1" applyFill="1" applyProtection="1">
      <protection locked="0"/>
    </xf>
    <xf numFmtId="0" fontId="3" fillId="11" borderId="0" xfId="0" applyFont="1" applyFill="1" applyAlignment="1">
      <alignment horizontal="left" vertical="center" wrapText="1"/>
    </xf>
    <xf numFmtId="0" fontId="3" fillId="11" borderId="0" xfId="0" applyFont="1" applyFill="1" applyAlignment="1">
      <alignment horizontal="center" vertical="center" wrapText="1"/>
    </xf>
    <xf numFmtId="0" fontId="3" fillId="11" borderId="1" xfId="0" applyFont="1" applyFill="1" applyBorder="1" applyAlignment="1">
      <alignment horizontal="left" vertical="center" wrapText="1"/>
    </xf>
    <xf numFmtId="44" fontId="3" fillId="11" borderId="0" xfId="1" applyFont="1" applyFill="1" applyBorder="1" applyAlignment="1" applyProtection="1">
      <alignment vertical="center" wrapText="1"/>
      <protection locked="0"/>
    </xf>
    <xf numFmtId="44" fontId="3" fillId="11" borderId="0" xfId="1" applyFont="1" applyFill="1" applyBorder="1" applyAlignment="1" applyProtection="1">
      <alignment vertical="center" wrapText="1"/>
    </xf>
    <xf numFmtId="9" fontId="0" fillId="11" borderId="0" xfId="0" applyNumberFormat="1" applyFill="1"/>
    <xf numFmtId="0" fontId="0" fillId="5" borderId="0" xfId="0" applyFill="1"/>
    <xf numFmtId="164" fontId="3" fillId="12" borderId="1" xfId="1" applyNumberFormat="1" applyFont="1" applyFill="1" applyBorder="1" applyAlignment="1" applyProtection="1">
      <alignment vertical="center" wrapText="1"/>
      <protection locked="0"/>
    </xf>
    <xf numFmtId="44" fontId="3" fillId="12" borderId="1" xfId="1" applyFont="1" applyFill="1" applyBorder="1" applyAlignment="1" applyProtection="1">
      <alignment vertical="center" wrapText="1"/>
      <protection locked="0"/>
    </xf>
    <xf numFmtId="0" fontId="3" fillId="12" borderId="1" xfId="0" applyFont="1" applyFill="1" applyBorder="1" applyAlignment="1" applyProtection="1">
      <alignment horizontal="left" vertical="center" wrapText="1"/>
      <protection locked="0"/>
    </xf>
    <xf numFmtId="0" fontId="3" fillId="12" borderId="1" xfId="0" applyFont="1" applyFill="1" applyBorder="1" applyAlignment="1">
      <alignment horizontal="left" vertical="center" wrapText="1"/>
    </xf>
    <xf numFmtId="9" fontId="3" fillId="12" borderId="1" xfId="0" applyNumberFormat="1" applyFont="1" applyFill="1" applyBorder="1" applyAlignment="1" applyProtection="1">
      <alignment horizontal="right" vertical="center" wrapText="1"/>
      <protection locked="0"/>
    </xf>
    <xf numFmtId="0" fontId="14" fillId="0" borderId="0" xfId="0" applyFont="1"/>
    <xf numFmtId="44" fontId="0" fillId="0" borderId="0" xfId="0" applyNumberFormat="1"/>
    <xf numFmtId="0" fontId="6" fillId="6" borderId="2" xfId="0" applyFont="1" applyFill="1" applyBorder="1" applyAlignment="1">
      <alignment horizontal="center" vertical="justify" wrapText="1"/>
    </xf>
    <xf numFmtId="0" fontId="6" fillId="6" borderId="4" xfId="0" applyFont="1" applyFill="1" applyBorder="1" applyAlignment="1">
      <alignment horizontal="center" vertical="justify" wrapText="1"/>
    </xf>
    <xf numFmtId="0" fontId="2" fillId="0" borderId="0" xfId="0" applyFont="1" applyAlignment="1">
      <alignment horizontal="left" vertical="justify"/>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44" fontId="6" fillId="0" borderId="19" xfId="1" applyFont="1" applyFill="1" applyBorder="1" applyAlignment="1" applyProtection="1">
      <alignment horizontal="center" vertical="center" wrapText="1"/>
    </xf>
    <xf numFmtId="44" fontId="6" fillId="0" borderId="22" xfId="1" applyFont="1" applyFill="1" applyBorder="1" applyAlignment="1" applyProtection="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1" fillId="0" borderId="16" xfId="1" applyNumberFormat="1" applyFont="1" applyFill="1" applyBorder="1" applyAlignment="1" applyProtection="1">
      <alignment horizontal="left" wrapText="1"/>
    </xf>
    <xf numFmtId="0" fontId="11" fillId="0" borderId="17" xfId="1" applyNumberFormat="1" applyFont="1" applyFill="1" applyBorder="1" applyAlignment="1" applyProtection="1">
      <alignment horizontal="left" wrapText="1"/>
    </xf>
    <xf numFmtId="44" fontId="3" fillId="5" borderId="8" xfId="1" applyFont="1" applyFill="1" applyBorder="1" applyAlignment="1" applyProtection="1">
      <alignment vertical="center" wrapText="1"/>
      <protection locked="0"/>
    </xf>
    <xf numFmtId="0" fontId="0" fillId="0" borderId="0" xfId="0" applyAlignment="1">
      <alignment vertical="center" wrapText="1"/>
    </xf>
  </cellXfs>
  <cellStyles count="3">
    <cellStyle name="Standaard" xfId="0" builtinId="0"/>
    <cellStyle name="Standaard 2" xfId="2" xr:uid="{8CB90809-D3B0-4D61-9DE5-4C802CE27E8C}"/>
    <cellStyle name="Valuta" xfId="1" builtinId="4"/>
  </cellStyles>
  <dxfs count="8">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AA32F-68A8-47E8-AD6B-C741E925EB9D}">
  <dimension ref="A1:A16"/>
  <sheetViews>
    <sheetView topLeftCell="A10" zoomScaleNormal="100" workbookViewId="0">
      <selection activeCell="A15" sqref="A15"/>
    </sheetView>
  </sheetViews>
  <sheetFormatPr defaultRowHeight="13.8" x14ac:dyDescent="0.25"/>
  <cols>
    <col min="1" max="1" width="85.5" customWidth="1"/>
  </cols>
  <sheetData>
    <row r="1" spans="1:1" ht="23.4" x14ac:dyDescent="0.25">
      <c r="A1" s="1" t="s">
        <v>0</v>
      </c>
    </row>
    <row r="2" spans="1:1" ht="14.4" x14ac:dyDescent="0.25">
      <c r="A2" s="2"/>
    </row>
    <row r="3" spans="1:1" ht="18" x14ac:dyDescent="0.25">
      <c r="A3" s="3" t="s">
        <v>1</v>
      </c>
    </row>
    <row r="4" spans="1:1" ht="14.4" x14ac:dyDescent="0.25">
      <c r="A4" s="4" t="s">
        <v>2</v>
      </c>
    </row>
    <row r="5" spans="1:1" ht="86.4" x14ac:dyDescent="0.25">
      <c r="A5" s="5" t="s">
        <v>3</v>
      </c>
    </row>
    <row r="6" spans="1:1" ht="14.4" x14ac:dyDescent="0.25">
      <c r="A6" s="4" t="s">
        <v>4</v>
      </c>
    </row>
    <row r="7" spans="1:1" ht="100.8" x14ac:dyDescent="0.25">
      <c r="A7" s="6" t="s">
        <v>5</v>
      </c>
    </row>
    <row r="8" spans="1:1" ht="158.4" x14ac:dyDescent="0.25">
      <c r="A8" s="7" t="s">
        <v>6</v>
      </c>
    </row>
    <row r="9" spans="1:1" ht="14.4" x14ac:dyDescent="0.25">
      <c r="A9" s="8" t="s">
        <v>7</v>
      </c>
    </row>
    <row r="10" spans="1:1" ht="86.4" x14ac:dyDescent="0.25">
      <c r="A10" s="7" t="s">
        <v>8</v>
      </c>
    </row>
    <row r="11" spans="1:1" ht="86.4" x14ac:dyDescent="0.25">
      <c r="A11" s="7" t="s">
        <v>9</v>
      </c>
    </row>
    <row r="12" spans="1:1" ht="86.4" x14ac:dyDescent="0.25">
      <c r="A12" s="7" t="s">
        <v>10</v>
      </c>
    </row>
    <row r="13" spans="1:1" ht="100.8" x14ac:dyDescent="0.25">
      <c r="A13" s="7" t="s">
        <v>11</v>
      </c>
    </row>
    <row r="14" spans="1:1" ht="43.2" x14ac:dyDescent="0.25">
      <c r="A14" s="7" t="s">
        <v>12</v>
      </c>
    </row>
    <row r="15" spans="1:1" ht="43.2" x14ac:dyDescent="0.25">
      <c r="A15" s="7" t="s">
        <v>13</v>
      </c>
    </row>
    <row r="16" spans="1:1" ht="43.2" x14ac:dyDescent="0.25">
      <c r="A16" s="7" t="s">
        <v>14</v>
      </c>
    </row>
  </sheetData>
  <sheetProtection algorithmName="SHA-512" hashValue="xncd0jmRgqqnrSS1D4Q8CXr+NjCjQ/9+bNj7Gx344wY90MAaLOcAEgzssN5S2PNMc+2Cgy7wDgzTV0W2KDFV/A==" saltValue="hiqJDOZZ/GrCYcr/SRN9Z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5723-C0B3-4DB7-B576-05977D8786D8}">
  <dimension ref="A1:G278"/>
  <sheetViews>
    <sheetView tabSelected="1" workbookViewId="0">
      <selection activeCell="A13" sqref="A13"/>
    </sheetView>
  </sheetViews>
  <sheetFormatPr defaultRowHeight="13.8" x14ac:dyDescent="0.25"/>
  <cols>
    <col min="1" max="1" width="14.69921875" bestFit="1" customWidth="1"/>
    <col min="2" max="2" width="4.3984375" bestFit="1" customWidth="1"/>
    <col min="3" max="3" width="46.8984375" customWidth="1"/>
    <col min="4" max="4" width="20.59765625" bestFit="1" customWidth="1"/>
    <col min="5" max="5" width="29.59765625" bestFit="1" customWidth="1"/>
    <col min="6" max="6" width="9" style="30"/>
    <col min="7" max="7" width="28.09765625" customWidth="1"/>
    <col min="9" max="9" width="14" bestFit="1" customWidth="1"/>
    <col min="11" max="11" width="12.3984375" bestFit="1" customWidth="1"/>
  </cols>
  <sheetData>
    <row r="1" spans="1:7" ht="23.4" x14ac:dyDescent="0.25">
      <c r="A1" s="78" t="str">
        <f>Leidraad!A1</f>
        <v>Bijlage 8: Prijsblad</v>
      </c>
      <c r="B1" s="78"/>
      <c r="C1" s="78"/>
      <c r="D1" s="78"/>
      <c r="E1" s="78"/>
      <c r="F1" s="78"/>
      <c r="G1" s="78"/>
    </row>
    <row r="2" spans="1:7" ht="30.75" customHeight="1" x14ac:dyDescent="0.25">
      <c r="A2" s="79" t="s">
        <v>15</v>
      </c>
      <c r="B2" s="80"/>
      <c r="C2" s="80"/>
      <c r="D2" s="80"/>
      <c r="E2" s="81"/>
      <c r="F2" s="76" t="s">
        <v>16</v>
      </c>
      <c r="G2" s="77"/>
    </row>
    <row r="3" spans="1:7" ht="72" x14ac:dyDescent="0.25">
      <c r="A3" s="9"/>
      <c r="B3" s="9"/>
      <c r="C3" s="10" t="s">
        <v>17</v>
      </c>
      <c r="D3" s="11" t="s">
        <v>18</v>
      </c>
      <c r="E3" s="12" t="s">
        <v>19</v>
      </c>
      <c r="F3" s="28" t="s">
        <v>20</v>
      </c>
      <c r="G3" s="13" t="s">
        <v>21</v>
      </c>
    </row>
    <row r="4" spans="1:7" ht="14.4" x14ac:dyDescent="0.25">
      <c r="A4" s="9"/>
      <c r="B4" s="9"/>
      <c r="C4" s="14" t="s">
        <v>22</v>
      </c>
      <c r="D4" s="15"/>
      <c r="E4" s="16"/>
      <c r="F4" s="46">
        <v>0</v>
      </c>
      <c r="G4" s="16"/>
    </row>
    <row r="5" spans="1:7" ht="14.4" x14ac:dyDescent="0.25">
      <c r="A5" s="9"/>
      <c r="B5" s="9"/>
      <c r="C5" s="17" t="s">
        <v>23</v>
      </c>
      <c r="D5" s="18"/>
      <c r="E5" s="19"/>
      <c r="F5" s="47">
        <v>0.09</v>
      </c>
      <c r="G5" s="19"/>
    </row>
    <row r="6" spans="1:7" ht="14.4" x14ac:dyDescent="0.25">
      <c r="A6" s="45"/>
      <c r="B6" s="9"/>
      <c r="C6" s="20" t="s">
        <v>24</v>
      </c>
      <c r="D6" s="18"/>
      <c r="E6" s="19"/>
      <c r="F6" s="47">
        <v>0.21</v>
      </c>
      <c r="G6" s="19"/>
    </row>
    <row r="7" spans="1:7" ht="14.4" x14ac:dyDescent="0.25">
      <c r="A7" s="9"/>
      <c r="B7" s="9"/>
      <c r="C7" s="71">
        <v>1</v>
      </c>
      <c r="D7" s="18"/>
      <c r="E7" s="19"/>
      <c r="F7" s="29"/>
      <c r="G7" s="19"/>
    </row>
    <row r="8" spans="1:7" ht="14.4" x14ac:dyDescent="0.25">
      <c r="A8" s="9"/>
      <c r="B8" s="9"/>
      <c r="C8" s="71">
        <v>2</v>
      </c>
      <c r="D8" s="18"/>
      <c r="E8" s="19"/>
      <c r="F8" s="29"/>
      <c r="G8" s="19"/>
    </row>
    <row r="9" spans="1:7" ht="14.4" x14ac:dyDescent="0.25">
      <c r="A9" s="9"/>
      <c r="B9" s="9"/>
      <c r="C9" s="71">
        <v>3</v>
      </c>
      <c r="D9" s="18"/>
      <c r="E9" s="19"/>
      <c r="F9" s="29"/>
      <c r="G9" s="19"/>
    </row>
    <row r="10" spans="1:7" ht="14.4" x14ac:dyDescent="0.25">
      <c r="A10" s="22" t="s">
        <v>25</v>
      </c>
      <c r="B10" s="23">
        <v>60</v>
      </c>
      <c r="C10" s="22" t="s">
        <v>26</v>
      </c>
      <c r="D10" s="69"/>
      <c r="E10" s="24">
        <f>D10*B10</f>
        <v>0</v>
      </c>
      <c r="F10" s="50">
        <v>0.09</v>
      </c>
      <c r="G10" s="25">
        <f>(D10*F10)+D10</f>
        <v>0</v>
      </c>
    </row>
    <row r="11" spans="1:7" ht="14.4" x14ac:dyDescent="0.25">
      <c r="A11" s="22" t="s">
        <v>25</v>
      </c>
      <c r="B11" s="23">
        <v>100</v>
      </c>
      <c r="C11" s="22" t="s">
        <v>27</v>
      </c>
      <c r="D11" s="69"/>
      <c r="E11" s="24">
        <f>D11*B11</f>
        <v>0</v>
      </c>
      <c r="F11" s="50">
        <v>0.09</v>
      </c>
      <c r="G11" s="25">
        <f>(D11*F11)+D11</f>
        <v>0</v>
      </c>
    </row>
    <row r="12" spans="1:7" ht="14.4" x14ac:dyDescent="0.25">
      <c r="A12" s="22" t="s">
        <v>25</v>
      </c>
      <c r="B12" s="23">
        <v>8725</v>
      </c>
      <c r="C12" s="22" t="s">
        <v>28</v>
      </c>
      <c r="D12" s="69"/>
      <c r="E12" s="24">
        <f>D12*B12</f>
        <v>0</v>
      </c>
      <c r="F12" s="50">
        <v>0.09</v>
      </c>
      <c r="G12" s="25">
        <f>(D12*F12)+D12</f>
        <v>0</v>
      </c>
    </row>
    <row r="13" spans="1:7" ht="14.4" x14ac:dyDescent="0.25">
      <c r="A13" s="9"/>
      <c r="B13" s="9"/>
      <c r="C13" s="14" t="s">
        <v>29</v>
      </c>
      <c r="D13" s="48"/>
      <c r="E13" s="26"/>
      <c r="F13" s="51"/>
      <c r="G13" s="16"/>
    </row>
    <row r="14" spans="1:7" ht="28.8" x14ac:dyDescent="0.25">
      <c r="A14" s="9"/>
      <c r="B14" s="9"/>
      <c r="C14" s="17" t="s">
        <v>30</v>
      </c>
      <c r="D14" s="48"/>
      <c r="E14" s="26"/>
      <c r="F14" s="52"/>
      <c r="G14" s="19"/>
    </row>
    <row r="15" spans="1:7" ht="30.75" customHeight="1" x14ac:dyDescent="0.25">
      <c r="A15" s="9"/>
      <c r="B15" s="9"/>
      <c r="C15" s="20" t="s">
        <v>31</v>
      </c>
      <c r="D15" s="48"/>
      <c r="E15" s="26"/>
      <c r="F15" s="52"/>
      <c r="G15" s="19"/>
    </row>
    <row r="16" spans="1:7" ht="14.4" x14ac:dyDescent="0.25">
      <c r="A16" s="9"/>
      <c r="B16" s="9"/>
      <c r="C16" s="71">
        <v>1</v>
      </c>
      <c r="D16" s="48"/>
      <c r="E16" s="26"/>
      <c r="F16" s="52"/>
      <c r="G16" s="19"/>
    </row>
    <row r="17" spans="1:7" ht="14.4" x14ac:dyDescent="0.25">
      <c r="A17" s="9"/>
      <c r="B17" s="9"/>
      <c r="C17" s="71">
        <v>2</v>
      </c>
      <c r="D17" s="48"/>
      <c r="E17" s="26"/>
      <c r="F17" s="52"/>
      <c r="G17" s="19"/>
    </row>
    <row r="18" spans="1:7" ht="14.4" x14ac:dyDescent="0.25">
      <c r="A18" s="9"/>
      <c r="B18" s="9"/>
      <c r="C18" s="71">
        <v>3</v>
      </c>
      <c r="D18" s="48"/>
      <c r="E18" s="26"/>
      <c r="F18" s="52"/>
      <c r="G18" s="19"/>
    </row>
    <row r="19" spans="1:7" ht="14.4" x14ac:dyDescent="0.25">
      <c r="A19" s="22" t="s">
        <v>25</v>
      </c>
      <c r="B19" s="23">
        <v>50</v>
      </c>
      <c r="C19" s="22" t="s">
        <v>26</v>
      </c>
      <c r="D19" s="70"/>
      <c r="E19" s="24">
        <f>D19*B19</f>
        <v>0</v>
      </c>
      <c r="F19" s="50">
        <v>0.09</v>
      </c>
      <c r="G19" s="25">
        <f t="shared" ref="G19:G21" si="0">(D19*F19)+D19</f>
        <v>0</v>
      </c>
    </row>
    <row r="20" spans="1:7" ht="14.4" x14ac:dyDescent="0.25">
      <c r="A20" s="22" t="s">
        <v>25</v>
      </c>
      <c r="B20" s="23">
        <v>75</v>
      </c>
      <c r="C20" s="22" t="s">
        <v>27</v>
      </c>
      <c r="D20" s="69"/>
      <c r="E20" s="24">
        <f>D20*B20</f>
        <v>0</v>
      </c>
      <c r="F20" s="50">
        <v>0.09</v>
      </c>
      <c r="G20" s="25">
        <f t="shared" si="0"/>
        <v>0</v>
      </c>
    </row>
    <row r="21" spans="1:7" ht="14.4" x14ac:dyDescent="0.25">
      <c r="A21" s="22" t="s">
        <v>25</v>
      </c>
      <c r="B21" s="23">
        <v>6075</v>
      </c>
      <c r="C21" s="22" t="s">
        <v>28</v>
      </c>
      <c r="D21" s="70"/>
      <c r="E21" s="24">
        <f>D21*B21</f>
        <v>0</v>
      </c>
      <c r="F21" s="50">
        <v>0.09</v>
      </c>
      <c r="G21" s="25">
        <f t="shared" si="0"/>
        <v>0</v>
      </c>
    </row>
    <row r="22" spans="1:7" ht="14.4" x14ac:dyDescent="0.25">
      <c r="A22" s="9"/>
      <c r="B22" s="2"/>
      <c r="C22" s="14" t="s">
        <v>32</v>
      </c>
      <c r="D22" s="26"/>
      <c r="E22" s="26"/>
      <c r="F22" s="57"/>
      <c r="G22" s="16"/>
    </row>
    <row r="23" spans="1:7" ht="14.4" x14ac:dyDescent="0.25">
      <c r="A23" s="9"/>
      <c r="B23" s="2"/>
      <c r="C23" s="17" t="s">
        <v>33</v>
      </c>
      <c r="D23" s="26"/>
      <c r="E23" s="26"/>
      <c r="F23" s="29"/>
      <c r="G23" s="19"/>
    </row>
    <row r="24" spans="1:7" ht="57.6" x14ac:dyDescent="0.25">
      <c r="A24" s="9"/>
      <c r="B24" s="2"/>
      <c r="C24" s="20" t="s">
        <v>34</v>
      </c>
      <c r="D24" s="26"/>
      <c r="E24" s="26"/>
      <c r="F24" s="29"/>
      <c r="G24" s="19"/>
    </row>
    <row r="25" spans="1:7" ht="14.4" x14ac:dyDescent="0.25">
      <c r="A25" s="9"/>
      <c r="B25" s="2"/>
      <c r="C25" s="71">
        <v>1</v>
      </c>
      <c r="D25" s="26"/>
      <c r="E25" s="26"/>
      <c r="F25" s="29"/>
      <c r="G25" s="19"/>
    </row>
    <row r="26" spans="1:7" ht="14.4" x14ac:dyDescent="0.25">
      <c r="A26" s="9"/>
      <c r="B26" s="2"/>
      <c r="C26" s="71">
        <v>2</v>
      </c>
      <c r="D26" s="26"/>
      <c r="E26" s="26"/>
      <c r="F26" s="29"/>
      <c r="G26" s="19"/>
    </row>
    <row r="27" spans="1:7" ht="14.4" x14ac:dyDescent="0.25">
      <c r="A27" s="9"/>
      <c r="B27" s="2"/>
      <c r="C27" s="71">
        <v>3</v>
      </c>
      <c r="D27" s="26"/>
      <c r="E27" s="26"/>
      <c r="F27" s="29"/>
      <c r="G27" s="19"/>
    </row>
    <row r="28" spans="1:7" ht="14.4" x14ac:dyDescent="0.25">
      <c r="A28" s="9"/>
      <c r="B28" s="2"/>
      <c r="C28" s="71">
        <v>4</v>
      </c>
      <c r="D28" s="26"/>
      <c r="E28" s="26"/>
      <c r="F28" s="29"/>
      <c r="G28" s="19"/>
    </row>
    <row r="29" spans="1:7" ht="14.4" x14ac:dyDescent="0.25">
      <c r="C29" s="71">
        <v>5</v>
      </c>
      <c r="D29" s="26"/>
      <c r="E29" s="26"/>
      <c r="F29" s="29"/>
      <c r="G29" s="19"/>
    </row>
    <row r="30" spans="1:7" ht="14.4" x14ac:dyDescent="0.25">
      <c r="A30" s="22" t="s">
        <v>25</v>
      </c>
      <c r="B30" s="23">
        <v>20</v>
      </c>
      <c r="C30" s="22" t="s">
        <v>26</v>
      </c>
      <c r="D30" s="70"/>
      <c r="E30" s="24">
        <f>D30*B30</f>
        <v>0</v>
      </c>
      <c r="F30" s="50">
        <v>0.09</v>
      </c>
      <c r="G30" s="25">
        <f t="shared" ref="G30:G32" si="1">(D30*F30)+D30</f>
        <v>0</v>
      </c>
    </row>
    <row r="31" spans="1:7" ht="14.4" x14ac:dyDescent="0.25">
      <c r="A31" s="22" t="s">
        <v>25</v>
      </c>
      <c r="B31" s="23">
        <v>5</v>
      </c>
      <c r="C31" s="22" t="s">
        <v>27</v>
      </c>
      <c r="D31" s="70"/>
      <c r="E31" s="24">
        <f>D31*B31</f>
        <v>0</v>
      </c>
      <c r="F31" s="50">
        <v>0.09</v>
      </c>
      <c r="G31" s="25">
        <f t="shared" si="1"/>
        <v>0</v>
      </c>
    </row>
    <row r="32" spans="1:7" ht="14.4" x14ac:dyDescent="0.25">
      <c r="A32" s="22" t="s">
        <v>25</v>
      </c>
      <c r="B32" s="23">
        <v>1700</v>
      </c>
      <c r="C32" s="22" t="s">
        <v>28</v>
      </c>
      <c r="D32" s="69"/>
      <c r="E32" s="24">
        <f>D32*B32</f>
        <v>0</v>
      </c>
      <c r="F32" s="50">
        <v>0.09</v>
      </c>
      <c r="G32" s="25">
        <f t="shared" si="1"/>
        <v>0</v>
      </c>
    </row>
    <row r="33" spans="1:7" ht="14.4" x14ac:dyDescent="0.25">
      <c r="A33" s="9"/>
      <c r="B33" s="2"/>
      <c r="C33" s="14" t="s">
        <v>35</v>
      </c>
      <c r="D33" s="48"/>
      <c r="E33" s="26"/>
      <c r="F33" s="52"/>
      <c r="G33" s="19"/>
    </row>
    <row r="34" spans="1:7" ht="28.8" x14ac:dyDescent="0.25">
      <c r="A34" s="9"/>
      <c r="B34" s="2"/>
      <c r="C34" s="17" t="s">
        <v>36</v>
      </c>
      <c r="D34" s="48"/>
      <c r="E34" s="26"/>
      <c r="F34" s="52"/>
      <c r="G34" s="19"/>
    </row>
    <row r="35" spans="1:7" ht="14.4" x14ac:dyDescent="0.25">
      <c r="A35" s="9"/>
      <c r="B35" s="2"/>
      <c r="C35" s="20" t="s">
        <v>24</v>
      </c>
      <c r="D35" s="48"/>
      <c r="E35" s="26"/>
      <c r="F35" s="52"/>
      <c r="G35" s="19"/>
    </row>
    <row r="36" spans="1:7" ht="14.4" x14ac:dyDescent="0.25">
      <c r="A36" s="9"/>
      <c r="B36" s="2"/>
      <c r="C36" s="71">
        <v>1</v>
      </c>
      <c r="D36" s="48"/>
      <c r="E36" s="26"/>
      <c r="F36" s="52"/>
      <c r="G36" s="19"/>
    </row>
    <row r="37" spans="1:7" ht="14.4" x14ac:dyDescent="0.25">
      <c r="C37" s="71">
        <v>2</v>
      </c>
      <c r="D37" s="48"/>
      <c r="E37" s="26"/>
      <c r="F37" s="52"/>
      <c r="G37" s="19"/>
    </row>
    <row r="38" spans="1:7" ht="14.4" x14ac:dyDescent="0.25">
      <c r="C38" s="72">
        <v>3</v>
      </c>
      <c r="D38" s="48"/>
      <c r="E38" s="26"/>
      <c r="F38" s="52"/>
      <c r="G38" s="19"/>
    </row>
    <row r="39" spans="1:7" ht="14.4" x14ac:dyDescent="0.25">
      <c r="A39" s="22" t="s">
        <v>25</v>
      </c>
      <c r="B39" s="23">
        <v>7</v>
      </c>
      <c r="C39" s="21" t="s">
        <v>26</v>
      </c>
      <c r="D39" s="70"/>
      <c r="E39" s="24">
        <f>D39*B39</f>
        <v>0</v>
      </c>
      <c r="F39" s="50">
        <v>0.09</v>
      </c>
      <c r="G39" s="25">
        <f t="shared" ref="G39:G41" si="2">(D39*F39)+D39</f>
        <v>0</v>
      </c>
    </row>
    <row r="40" spans="1:7" ht="14.4" x14ac:dyDescent="0.25">
      <c r="A40" s="22" t="s">
        <v>25</v>
      </c>
      <c r="B40" s="23">
        <v>10</v>
      </c>
      <c r="C40" s="22" t="s">
        <v>27</v>
      </c>
      <c r="D40" s="70"/>
      <c r="E40" s="24">
        <f>D40*B40</f>
        <v>0</v>
      </c>
      <c r="F40" s="50">
        <v>0.09</v>
      </c>
      <c r="G40" s="25">
        <f t="shared" si="2"/>
        <v>0</v>
      </c>
    </row>
    <row r="41" spans="1:7" ht="14.4" x14ac:dyDescent="0.25">
      <c r="A41" s="22" t="s">
        <v>25</v>
      </c>
      <c r="B41" s="23">
        <v>450</v>
      </c>
      <c r="C41" s="22" t="s">
        <v>28</v>
      </c>
      <c r="D41" s="70"/>
      <c r="E41" s="24">
        <f>D41*B41</f>
        <v>0</v>
      </c>
      <c r="F41" s="50">
        <v>0.09</v>
      </c>
      <c r="G41" s="25">
        <f t="shared" si="2"/>
        <v>0</v>
      </c>
    </row>
    <row r="42" spans="1:7" ht="14.4" x14ac:dyDescent="0.25">
      <c r="A42" s="9"/>
      <c r="B42" s="2"/>
      <c r="C42" s="14" t="s">
        <v>37</v>
      </c>
      <c r="D42" s="48"/>
      <c r="E42" s="26"/>
      <c r="F42" s="52"/>
      <c r="G42" s="19"/>
    </row>
    <row r="43" spans="1:7" ht="14.4" x14ac:dyDescent="0.25">
      <c r="A43" s="9"/>
      <c r="B43" s="2"/>
      <c r="C43" s="17" t="s">
        <v>38</v>
      </c>
      <c r="D43" s="48"/>
      <c r="E43" s="26"/>
      <c r="F43" s="52"/>
      <c r="G43" s="19"/>
    </row>
    <row r="44" spans="1:7" ht="14.4" x14ac:dyDescent="0.25">
      <c r="A44" s="9"/>
      <c r="B44" s="2"/>
      <c r="C44" s="20" t="s">
        <v>24</v>
      </c>
      <c r="D44" s="48"/>
      <c r="E44" s="26"/>
      <c r="F44" s="52"/>
      <c r="G44" s="19"/>
    </row>
    <row r="45" spans="1:7" ht="14.4" x14ac:dyDescent="0.25">
      <c r="A45" s="9"/>
      <c r="B45" s="2"/>
      <c r="C45" s="71">
        <v>1</v>
      </c>
      <c r="D45" s="48"/>
      <c r="E45" s="26"/>
      <c r="F45" s="52"/>
      <c r="G45" s="19"/>
    </row>
    <row r="46" spans="1:7" ht="14.4" x14ac:dyDescent="0.25">
      <c r="A46" s="9"/>
      <c r="B46" s="2"/>
      <c r="C46" s="71">
        <v>2</v>
      </c>
      <c r="D46" s="48"/>
      <c r="E46" s="26"/>
      <c r="F46" s="52"/>
      <c r="G46" s="19"/>
    </row>
    <row r="47" spans="1:7" ht="14.4" x14ac:dyDescent="0.25">
      <c r="A47" s="9"/>
      <c r="B47" s="2"/>
      <c r="C47" s="71">
        <v>3</v>
      </c>
      <c r="D47" s="48"/>
      <c r="E47" s="26"/>
      <c r="F47" s="52"/>
      <c r="G47" s="19"/>
    </row>
    <row r="48" spans="1:7" ht="14.4" x14ac:dyDescent="0.25">
      <c r="A48" s="22" t="s">
        <v>25</v>
      </c>
      <c r="B48" s="23">
        <v>3</v>
      </c>
      <c r="C48" s="22" t="s">
        <v>26</v>
      </c>
      <c r="D48" s="70"/>
      <c r="E48" s="24">
        <f>D48*B48</f>
        <v>0</v>
      </c>
      <c r="F48" s="50">
        <v>0.09</v>
      </c>
      <c r="G48" s="25">
        <f t="shared" ref="G48:G50" si="3">(D48*F48)+D48</f>
        <v>0</v>
      </c>
    </row>
    <row r="49" spans="1:7" ht="14.4" x14ac:dyDescent="0.25">
      <c r="A49" s="22" t="s">
        <v>25</v>
      </c>
      <c r="B49" s="23">
        <v>2</v>
      </c>
      <c r="C49" s="22" t="s">
        <v>27</v>
      </c>
      <c r="D49" s="69"/>
      <c r="E49" s="24">
        <f>D49*B49</f>
        <v>0</v>
      </c>
      <c r="F49" s="50">
        <v>0.09</v>
      </c>
      <c r="G49" s="25">
        <f t="shared" si="3"/>
        <v>0</v>
      </c>
    </row>
    <row r="50" spans="1:7" ht="14.4" x14ac:dyDescent="0.25">
      <c r="A50" s="22" t="s">
        <v>25</v>
      </c>
      <c r="B50" s="23">
        <v>250</v>
      </c>
      <c r="C50" s="22" t="s">
        <v>28</v>
      </c>
      <c r="D50" s="70"/>
      <c r="E50" s="24">
        <f>D50*B50</f>
        <v>0</v>
      </c>
      <c r="F50" s="50">
        <v>0.09</v>
      </c>
      <c r="G50" s="25">
        <f t="shared" si="3"/>
        <v>0</v>
      </c>
    </row>
    <row r="51" spans="1:7" ht="14.4" x14ac:dyDescent="0.25">
      <c r="A51" s="9"/>
      <c r="B51" s="2"/>
      <c r="C51" s="14" t="s">
        <v>39</v>
      </c>
      <c r="D51" s="48"/>
      <c r="E51" s="26"/>
      <c r="F51" s="51"/>
      <c r="G51" s="16"/>
    </row>
    <row r="52" spans="1:7" ht="14.4" x14ac:dyDescent="0.25">
      <c r="A52" s="9"/>
      <c r="B52" s="2"/>
      <c r="C52" s="17" t="s">
        <v>40</v>
      </c>
      <c r="D52" s="48"/>
      <c r="E52" s="26"/>
      <c r="F52" s="52"/>
      <c r="G52" s="19"/>
    </row>
    <row r="53" spans="1:7" ht="14.4" x14ac:dyDescent="0.25">
      <c r="A53" s="9"/>
      <c r="B53" s="2"/>
      <c r="C53" s="20" t="s">
        <v>24</v>
      </c>
      <c r="D53" s="48"/>
      <c r="E53" s="26"/>
      <c r="F53" s="52"/>
      <c r="G53" s="19"/>
    </row>
    <row r="54" spans="1:7" ht="14.4" x14ac:dyDescent="0.25">
      <c r="A54" s="9"/>
      <c r="B54" s="2"/>
      <c r="C54" s="71">
        <v>1</v>
      </c>
      <c r="D54" s="48"/>
      <c r="E54" s="26"/>
      <c r="F54" s="52"/>
      <c r="G54" s="19"/>
    </row>
    <row r="55" spans="1:7" ht="14.4" x14ac:dyDescent="0.25">
      <c r="A55" s="9"/>
      <c r="B55" s="2"/>
      <c r="C55" s="71">
        <v>2</v>
      </c>
      <c r="D55" s="48"/>
      <c r="E55" s="26"/>
      <c r="F55" s="52"/>
      <c r="G55" s="19"/>
    </row>
    <row r="56" spans="1:7" ht="14.4" x14ac:dyDescent="0.25">
      <c r="A56" s="9"/>
      <c r="B56" s="2"/>
      <c r="C56" s="71">
        <v>3</v>
      </c>
      <c r="D56" s="48"/>
      <c r="E56" s="26"/>
      <c r="F56" s="52"/>
      <c r="G56" s="19"/>
    </row>
    <row r="57" spans="1:7" ht="14.4" x14ac:dyDescent="0.25">
      <c r="A57" s="22" t="s">
        <v>25</v>
      </c>
      <c r="B57" s="23">
        <v>25</v>
      </c>
      <c r="C57" s="22" t="s">
        <v>26</v>
      </c>
      <c r="D57" s="70"/>
      <c r="E57" s="24">
        <f>D57*B57</f>
        <v>0</v>
      </c>
      <c r="F57" s="50">
        <v>0.09</v>
      </c>
      <c r="G57" s="25">
        <f t="shared" ref="G57:G59" si="4">(D57*F57)+D57</f>
        <v>0</v>
      </c>
    </row>
    <row r="58" spans="1:7" ht="14.4" x14ac:dyDescent="0.25">
      <c r="A58" s="22" t="s">
        <v>25</v>
      </c>
      <c r="B58" s="23">
        <v>13</v>
      </c>
      <c r="C58" s="22" t="s">
        <v>27</v>
      </c>
      <c r="D58" s="69"/>
      <c r="E58" s="24">
        <f>D58*B58</f>
        <v>0</v>
      </c>
      <c r="F58" s="50">
        <v>0.09</v>
      </c>
      <c r="G58" s="25">
        <f t="shared" si="4"/>
        <v>0</v>
      </c>
    </row>
    <row r="59" spans="1:7" ht="14.4" x14ac:dyDescent="0.25">
      <c r="A59" s="22" t="s">
        <v>25</v>
      </c>
      <c r="B59" s="23">
        <v>1400</v>
      </c>
      <c r="C59" s="22" t="s">
        <v>28</v>
      </c>
      <c r="D59" s="70"/>
      <c r="E59" s="24">
        <f>D59*B59</f>
        <v>0</v>
      </c>
      <c r="F59" s="50">
        <v>0.09</v>
      </c>
      <c r="G59" s="25">
        <f t="shared" si="4"/>
        <v>0</v>
      </c>
    </row>
    <row r="60" spans="1:7" ht="14.4" x14ac:dyDescent="0.25">
      <c r="A60" s="9"/>
      <c r="B60" s="2"/>
      <c r="C60" s="14" t="s">
        <v>41</v>
      </c>
      <c r="D60" s="48"/>
      <c r="E60" s="26"/>
      <c r="F60" s="51"/>
      <c r="G60" s="16"/>
    </row>
    <row r="61" spans="1:7" ht="14.4" x14ac:dyDescent="0.25">
      <c r="A61" s="9"/>
      <c r="B61" s="2"/>
      <c r="C61" s="17" t="s">
        <v>42</v>
      </c>
      <c r="D61" s="48"/>
      <c r="E61" s="26"/>
      <c r="F61" s="52"/>
      <c r="G61" s="19"/>
    </row>
    <row r="62" spans="1:7" ht="14.4" x14ac:dyDescent="0.25">
      <c r="A62" s="9"/>
      <c r="B62" s="2"/>
      <c r="C62" s="20" t="s">
        <v>24</v>
      </c>
      <c r="D62" s="48"/>
      <c r="E62" s="26"/>
      <c r="F62" s="52"/>
      <c r="G62" s="19"/>
    </row>
    <row r="63" spans="1:7" ht="14.4" x14ac:dyDescent="0.25">
      <c r="A63" s="9"/>
      <c r="B63" s="2"/>
      <c r="C63" s="71">
        <v>1</v>
      </c>
      <c r="D63" s="48"/>
      <c r="E63" s="26"/>
      <c r="F63" s="52"/>
      <c r="G63" s="19"/>
    </row>
    <row r="64" spans="1:7" ht="14.4" x14ac:dyDescent="0.25">
      <c r="A64" s="9"/>
      <c r="B64" s="2"/>
      <c r="C64" s="71">
        <v>2</v>
      </c>
      <c r="D64" s="48"/>
      <c r="E64" s="26"/>
      <c r="F64" s="52"/>
      <c r="G64" s="19"/>
    </row>
    <row r="65" spans="1:7" ht="14.4" x14ac:dyDescent="0.25">
      <c r="A65" s="9"/>
      <c r="B65" s="2"/>
      <c r="C65" s="71">
        <v>3</v>
      </c>
      <c r="D65" s="48"/>
      <c r="E65" s="26"/>
      <c r="F65" s="52"/>
      <c r="G65" s="19"/>
    </row>
    <row r="66" spans="1:7" ht="14.4" x14ac:dyDescent="0.25">
      <c r="A66" s="22" t="s">
        <v>25</v>
      </c>
      <c r="B66" s="23">
        <v>112</v>
      </c>
      <c r="C66" s="22" t="s">
        <v>26</v>
      </c>
      <c r="D66" s="70"/>
      <c r="E66" s="24">
        <f>D66*B66</f>
        <v>0</v>
      </c>
      <c r="F66" s="50">
        <v>0.21</v>
      </c>
      <c r="G66" s="25">
        <f t="shared" ref="G66:G68" si="5">(D66*F66)+D66</f>
        <v>0</v>
      </c>
    </row>
    <row r="67" spans="1:7" ht="14.4" x14ac:dyDescent="0.25">
      <c r="A67" s="22" t="s">
        <v>25</v>
      </c>
      <c r="B67" s="23">
        <v>114</v>
      </c>
      <c r="C67" s="22" t="s">
        <v>27</v>
      </c>
      <c r="D67" s="69"/>
      <c r="E67" s="24">
        <f>D67*B67</f>
        <v>0</v>
      </c>
      <c r="F67" s="50">
        <v>0.21</v>
      </c>
      <c r="G67" s="25">
        <f t="shared" si="5"/>
        <v>0</v>
      </c>
    </row>
    <row r="68" spans="1:7" ht="14.4" x14ac:dyDescent="0.25">
      <c r="A68" s="22" t="s">
        <v>25</v>
      </c>
      <c r="B68" s="23">
        <v>8625</v>
      </c>
      <c r="C68" s="22" t="s">
        <v>28</v>
      </c>
      <c r="D68" s="70"/>
      <c r="E68" s="24">
        <f>D68*B68</f>
        <v>0</v>
      </c>
      <c r="F68" s="50">
        <v>0.21</v>
      </c>
      <c r="G68" s="25">
        <f t="shared" si="5"/>
        <v>0</v>
      </c>
    </row>
    <row r="69" spans="1:7" ht="14.4" x14ac:dyDescent="0.25">
      <c r="A69" s="9"/>
      <c r="B69" s="2"/>
      <c r="C69" s="14" t="s">
        <v>43</v>
      </c>
      <c r="D69" s="48"/>
      <c r="E69" s="26"/>
      <c r="F69" s="51"/>
      <c r="G69" s="16"/>
    </row>
    <row r="70" spans="1:7" ht="14.4" x14ac:dyDescent="0.25">
      <c r="A70" s="9"/>
      <c r="B70" s="2"/>
      <c r="C70" s="17" t="s">
        <v>44</v>
      </c>
      <c r="D70" s="48"/>
      <c r="E70" s="26"/>
      <c r="F70" s="52"/>
      <c r="G70" s="19"/>
    </row>
    <row r="71" spans="1:7" ht="14.4" x14ac:dyDescent="0.25">
      <c r="A71" s="9"/>
      <c r="B71" s="2"/>
      <c r="C71" s="20" t="s">
        <v>24</v>
      </c>
      <c r="D71" s="48"/>
      <c r="E71" s="26"/>
      <c r="F71" s="52"/>
      <c r="G71" s="19"/>
    </row>
    <row r="72" spans="1:7" ht="14.4" x14ac:dyDescent="0.25">
      <c r="A72" s="9"/>
      <c r="B72" s="2"/>
      <c r="C72" s="71">
        <v>1</v>
      </c>
      <c r="D72" s="48"/>
      <c r="E72" s="26"/>
      <c r="F72" s="52"/>
      <c r="G72" s="19"/>
    </row>
    <row r="73" spans="1:7" ht="14.4" x14ac:dyDescent="0.25">
      <c r="A73" s="9"/>
      <c r="B73" s="2"/>
      <c r="C73" s="71">
        <v>2</v>
      </c>
      <c r="D73" s="48"/>
      <c r="E73" s="26"/>
      <c r="F73" s="52"/>
      <c r="G73" s="19"/>
    </row>
    <row r="74" spans="1:7" ht="14.4" x14ac:dyDescent="0.25">
      <c r="A74" s="9"/>
      <c r="B74" s="2"/>
      <c r="C74" s="71">
        <v>3</v>
      </c>
      <c r="D74" s="48"/>
      <c r="E74" s="26"/>
      <c r="F74" s="52"/>
      <c r="G74" s="19"/>
    </row>
    <row r="75" spans="1:7" ht="14.4" x14ac:dyDescent="0.25">
      <c r="A75" s="22" t="s">
        <v>25</v>
      </c>
      <c r="B75" s="23">
        <v>85</v>
      </c>
      <c r="C75" s="22" t="s">
        <v>26</v>
      </c>
      <c r="D75" s="70"/>
      <c r="E75" s="24">
        <f>D75*B75</f>
        <v>0</v>
      </c>
      <c r="F75" s="50">
        <v>0.21</v>
      </c>
      <c r="G75" s="25">
        <f t="shared" ref="G75:G77" si="6">(D75*F75)+D75</f>
        <v>0</v>
      </c>
    </row>
    <row r="76" spans="1:7" ht="14.4" x14ac:dyDescent="0.25">
      <c r="A76" s="22" t="s">
        <v>25</v>
      </c>
      <c r="B76" s="23">
        <v>85</v>
      </c>
      <c r="C76" s="22" t="s">
        <v>27</v>
      </c>
      <c r="D76" s="69"/>
      <c r="E76" s="24">
        <f>D76*B76</f>
        <v>0</v>
      </c>
      <c r="F76" s="50">
        <v>0.21</v>
      </c>
      <c r="G76" s="25">
        <f t="shared" si="6"/>
        <v>0</v>
      </c>
    </row>
    <row r="77" spans="1:7" ht="14.4" x14ac:dyDescent="0.25">
      <c r="A77" s="22" t="s">
        <v>25</v>
      </c>
      <c r="B77" s="23">
        <v>8600</v>
      </c>
      <c r="C77" s="22" t="s">
        <v>28</v>
      </c>
      <c r="D77" s="70"/>
      <c r="E77" s="24">
        <f>D77*B77</f>
        <v>0</v>
      </c>
      <c r="F77" s="50">
        <v>0.21</v>
      </c>
      <c r="G77" s="25">
        <f t="shared" si="6"/>
        <v>0</v>
      </c>
    </row>
    <row r="78" spans="1:7" ht="14.4" x14ac:dyDescent="0.25">
      <c r="A78" s="9"/>
      <c r="B78" s="2"/>
      <c r="C78" s="14" t="s">
        <v>45</v>
      </c>
      <c r="D78" s="48"/>
      <c r="E78" s="26"/>
      <c r="F78" s="52"/>
      <c r="G78" s="19"/>
    </row>
    <row r="79" spans="1:7" ht="14.4" x14ac:dyDescent="0.25">
      <c r="A79" s="9"/>
      <c r="B79" s="2"/>
      <c r="C79" s="17" t="s">
        <v>46</v>
      </c>
      <c r="D79" s="48"/>
      <c r="E79" s="26"/>
      <c r="F79" s="52"/>
      <c r="G79" s="19"/>
    </row>
    <row r="80" spans="1:7" ht="14.4" x14ac:dyDescent="0.25">
      <c r="A80" s="9"/>
      <c r="B80" s="2"/>
      <c r="C80" s="20" t="s">
        <v>24</v>
      </c>
      <c r="D80" s="48"/>
      <c r="E80" s="26"/>
      <c r="F80" s="52"/>
      <c r="G80" s="19"/>
    </row>
    <row r="81" spans="1:7" ht="14.4" x14ac:dyDescent="0.25">
      <c r="A81" s="9"/>
      <c r="B81" s="2"/>
      <c r="C81" s="71">
        <v>1</v>
      </c>
      <c r="D81" s="48"/>
      <c r="E81" s="26"/>
      <c r="F81" s="52"/>
      <c r="G81" s="19"/>
    </row>
    <row r="82" spans="1:7" ht="14.4" x14ac:dyDescent="0.25">
      <c r="A82" s="9"/>
      <c r="B82" s="2"/>
      <c r="C82" s="71">
        <v>2</v>
      </c>
      <c r="D82" s="48"/>
      <c r="E82" s="26"/>
      <c r="F82" s="52"/>
      <c r="G82" s="19"/>
    </row>
    <row r="83" spans="1:7" ht="14.4" x14ac:dyDescent="0.25">
      <c r="A83" s="22" t="s">
        <v>25</v>
      </c>
      <c r="B83" s="23">
        <v>59</v>
      </c>
      <c r="C83" s="22" t="s">
        <v>26</v>
      </c>
      <c r="D83" s="70"/>
      <c r="E83" s="24">
        <f>D83*B83</f>
        <v>0</v>
      </c>
      <c r="F83" s="50">
        <v>0.21</v>
      </c>
      <c r="G83" s="25">
        <f t="shared" ref="G83:G85" si="7">(D83*F83)+D83</f>
        <v>0</v>
      </c>
    </row>
    <row r="84" spans="1:7" ht="14.4" x14ac:dyDescent="0.25">
      <c r="A84" s="22" t="s">
        <v>25</v>
      </c>
      <c r="B84" s="23">
        <v>42</v>
      </c>
      <c r="C84" s="22" t="s">
        <v>27</v>
      </c>
      <c r="D84" s="69"/>
      <c r="E84" s="24">
        <f>D84*B84</f>
        <v>0</v>
      </c>
      <c r="F84" s="50">
        <v>0.21</v>
      </c>
      <c r="G84" s="25">
        <f t="shared" si="7"/>
        <v>0</v>
      </c>
    </row>
    <row r="85" spans="1:7" ht="14.4" x14ac:dyDescent="0.25">
      <c r="A85" s="22" t="s">
        <v>25</v>
      </c>
      <c r="B85" s="23">
        <v>4400</v>
      </c>
      <c r="C85" s="22" t="s">
        <v>28</v>
      </c>
      <c r="D85" s="70"/>
      <c r="E85" s="24">
        <f>D85*B85</f>
        <v>0</v>
      </c>
      <c r="F85" s="50">
        <v>0.21</v>
      </c>
      <c r="G85" s="25">
        <f t="shared" si="7"/>
        <v>0</v>
      </c>
    </row>
    <row r="86" spans="1:7" ht="14.4" x14ac:dyDescent="0.25">
      <c r="A86" s="9"/>
      <c r="B86" s="2"/>
      <c r="C86" s="14" t="s">
        <v>47</v>
      </c>
      <c r="D86" s="48"/>
      <c r="E86" s="26"/>
      <c r="F86" s="51"/>
      <c r="G86" s="16"/>
    </row>
    <row r="87" spans="1:7" ht="14.4" x14ac:dyDescent="0.25">
      <c r="A87" s="9"/>
      <c r="B87" s="2"/>
      <c r="C87" s="17" t="s">
        <v>48</v>
      </c>
      <c r="D87" s="48"/>
      <c r="E87" s="26"/>
      <c r="F87" s="52"/>
      <c r="G87" s="19"/>
    </row>
    <row r="88" spans="1:7" ht="14.4" x14ac:dyDescent="0.25">
      <c r="A88" s="9"/>
      <c r="B88" s="2"/>
      <c r="C88" s="20" t="s">
        <v>24</v>
      </c>
      <c r="D88" s="48"/>
      <c r="E88" s="26"/>
      <c r="F88" s="52"/>
      <c r="G88" s="19"/>
    </row>
    <row r="89" spans="1:7" ht="14.4" x14ac:dyDescent="0.25">
      <c r="A89" s="9"/>
      <c r="B89" s="2"/>
      <c r="C89" s="71">
        <v>1</v>
      </c>
      <c r="D89" s="48"/>
      <c r="E89" s="26"/>
      <c r="F89" s="52"/>
      <c r="G89" s="19"/>
    </row>
    <row r="90" spans="1:7" ht="14.4" x14ac:dyDescent="0.25">
      <c r="A90" s="9"/>
      <c r="B90" s="2"/>
      <c r="C90" s="71">
        <v>2</v>
      </c>
      <c r="D90" s="48"/>
      <c r="E90" s="26"/>
      <c r="F90" s="52"/>
      <c r="G90" s="19"/>
    </row>
    <row r="91" spans="1:7" ht="14.4" x14ac:dyDescent="0.25">
      <c r="A91" s="9"/>
      <c r="B91" s="2"/>
      <c r="C91" s="71">
        <v>3</v>
      </c>
      <c r="D91" s="48"/>
      <c r="E91" s="26"/>
      <c r="F91" s="52"/>
      <c r="G91" s="19"/>
    </row>
    <row r="92" spans="1:7" ht="14.4" x14ac:dyDescent="0.25">
      <c r="A92" s="22" t="s">
        <v>25</v>
      </c>
      <c r="B92" s="23">
        <v>18</v>
      </c>
      <c r="C92" s="22" t="s">
        <v>26</v>
      </c>
      <c r="D92" s="70"/>
      <c r="E92" s="24">
        <f>D92*B92</f>
        <v>0</v>
      </c>
      <c r="F92" s="50">
        <v>0.09</v>
      </c>
      <c r="G92" s="25">
        <f t="shared" ref="G92:G94" si="8">(D92*F92)+D92</f>
        <v>0</v>
      </c>
    </row>
    <row r="93" spans="1:7" ht="14.4" x14ac:dyDescent="0.25">
      <c r="A93" s="22" t="s">
        <v>25</v>
      </c>
      <c r="B93" s="23">
        <v>6</v>
      </c>
      <c r="C93" s="22" t="s">
        <v>27</v>
      </c>
      <c r="D93" s="69"/>
      <c r="E93" s="24">
        <f>D93*B93</f>
        <v>0</v>
      </c>
      <c r="F93" s="50">
        <v>0.09</v>
      </c>
      <c r="G93" s="25">
        <f t="shared" si="8"/>
        <v>0</v>
      </c>
    </row>
    <row r="94" spans="1:7" ht="14.4" x14ac:dyDescent="0.25">
      <c r="A94" s="22" t="s">
        <v>25</v>
      </c>
      <c r="B94" s="23">
        <v>900</v>
      </c>
      <c r="C94" s="22" t="s">
        <v>49</v>
      </c>
      <c r="D94" s="70"/>
      <c r="E94" s="27">
        <f>D94*B94</f>
        <v>0</v>
      </c>
      <c r="F94" s="50">
        <v>0.09</v>
      </c>
      <c r="G94" s="25">
        <f t="shared" si="8"/>
        <v>0</v>
      </c>
    </row>
    <row r="95" spans="1:7" ht="14.4" x14ac:dyDescent="0.25">
      <c r="A95" s="9"/>
      <c r="B95" s="2"/>
      <c r="C95" s="14" t="s">
        <v>50</v>
      </c>
      <c r="D95" s="48"/>
      <c r="E95" s="26"/>
      <c r="F95" s="51"/>
      <c r="G95" s="16"/>
    </row>
    <row r="96" spans="1:7" ht="14.4" x14ac:dyDescent="0.25">
      <c r="A96" s="9"/>
      <c r="B96" s="2"/>
      <c r="C96" s="17" t="s">
        <v>51</v>
      </c>
      <c r="D96" s="48"/>
      <c r="E96" s="26"/>
      <c r="F96" s="52"/>
      <c r="G96" s="19"/>
    </row>
    <row r="97" spans="1:7" ht="14.4" x14ac:dyDescent="0.25">
      <c r="A97" s="9"/>
      <c r="B97" s="2"/>
      <c r="C97" s="20" t="s">
        <v>24</v>
      </c>
      <c r="D97" s="48"/>
      <c r="E97" s="26"/>
      <c r="F97" s="52"/>
      <c r="G97" s="19"/>
    </row>
    <row r="98" spans="1:7" ht="14.4" x14ac:dyDescent="0.25">
      <c r="A98" s="9"/>
      <c r="B98" s="2"/>
      <c r="C98" s="71">
        <v>1</v>
      </c>
      <c r="D98" s="48"/>
      <c r="E98" s="26"/>
      <c r="F98" s="52"/>
      <c r="G98" s="19"/>
    </row>
    <row r="99" spans="1:7" ht="14.4" x14ac:dyDescent="0.25">
      <c r="A99" s="9"/>
      <c r="B99" s="2"/>
      <c r="C99" s="71">
        <v>2</v>
      </c>
      <c r="D99" s="48"/>
      <c r="E99" s="26"/>
      <c r="F99" s="52"/>
      <c r="G99" s="19"/>
    </row>
    <row r="100" spans="1:7" ht="14.4" x14ac:dyDescent="0.25">
      <c r="A100" s="22" t="s">
        <v>25</v>
      </c>
      <c r="B100" s="23">
        <v>6</v>
      </c>
      <c r="C100" s="22" t="s">
        <v>26</v>
      </c>
      <c r="D100" s="70"/>
      <c r="E100" s="24">
        <f>D100*B100</f>
        <v>0</v>
      </c>
      <c r="F100" s="50">
        <v>0.09</v>
      </c>
      <c r="G100" s="25">
        <f t="shared" ref="G100:G102" si="9">(D100*F100)+D100</f>
        <v>0</v>
      </c>
    </row>
    <row r="101" spans="1:7" ht="14.4" x14ac:dyDescent="0.25">
      <c r="A101" s="22" t="s">
        <v>25</v>
      </c>
      <c r="B101" s="23">
        <v>2</v>
      </c>
      <c r="C101" s="22" t="s">
        <v>27</v>
      </c>
      <c r="D101" s="69"/>
      <c r="E101" s="24">
        <f>D101*B101</f>
        <v>0</v>
      </c>
      <c r="F101" s="50">
        <v>0.09</v>
      </c>
      <c r="G101" s="25">
        <f t="shared" si="9"/>
        <v>0</v>
      </c>
    </row>
    <row r="102" spans="1:7" ht="14.4" x14ac:dyDescent="0.25">
      <c r="A102" s="22" t="s">
        <v>25</v>
      </c>
      <c r="B102" s="23">
        <v>400</v>
      </c>
      <c r="C102" s="22" t="s">
        <v>49</v>
      </c>
      <c r="D102" s="70"/>
      <c r="E102" s="27">
        <f>D102*B102</f>
        <v>0</v>
      </c>
      <c r="F102" s="50">
        <v>0.09</v>
      </c>
      <c r="G102" s="25">
        <f t="shared" si="9"/>
        <v>0</v>
      </c>
    </row>
    <row r="103" spans="1:7" ht="14.4" x14ac:dyDescent="0.25">
      <c r="A103" s="9"/>
      <c r="B103" s="2"/>
      <c r="C103" s="14" t="s">
        <v>52</v>
      </c>
      <c r="D103" s="48"/>
      <c r="E103" s="26"/>
      <c r="F103" s="53"/>
      <c r="G103" s="16"/>
    </row>
    <row r="104" spans="1:7" ht="14.4" x14ac:dyDescent="0.25">
      <c r="A104" s="9"/>
      <c r="B104" s="2"/>
      <c r="C104" s="17" t="s">
        <v>53</v>
      </c>
      <c r="D104" s="48"/>
      <c r="E104" s="26"/>
      <c r="F104" s="54"/>
      <c r="G104" s="19"/>
    </row>
    <row r="105" spans="1:7" ht="14.4" x14ac:dyDescent="0.25">
      <c r="A105" s="9"/>
      <c r="B105" s="2"/>
      <c r="C105" s="20" t="s">
        <v>24</v>
      </c>
      <c r="D105" s="48"/>
      <c r="E105" s="26"/>
      <c r="F105" s="54"/>
      <c r="G105" s="19"/>
    </row>
    <row r="106" spans="1:7" ht="14.4" x14ac:dyDescent="0.25">
      <c r="A106" s="9"/>
      <c r="B106" s="2"/>
      <c r="C106" s="71">
        <v>1</v>
      </c>
      <c r="D106" s="48"/>
      <c r="E106" s="26"/>
      <c r="F106" s="54"/>
      <c r="G106" s="19"/>
    </row>
    <row r="107" spans="1:7" ht="14.4" x14ac:dyDescent="0.25">
      <c r="A107" s="9"/>
      <c r="B107" s="2"/>
      <c r="C107" s="71">
        <v>2</v>
      </c>
      <c r="D107" s="48"/>
      <c r="E107" s="26"/>
      <c r="F107" s="54"/>
      <c r="G107" s="19"/>
    </row>
    <row r="108" spans="1:7" ht="14.4" x14ac:dyDescent="0.25">
      <c r="A108" s="22" t="s">
        <v>25</v>
      </c>
      <c r="B108" s="23">
        <v>10</v>
      </c>
      <c r="C108" s="22" t="s">
        <v>26</v>
      </c>
      <c r="D108" s="70"/>
      <c r="E108" s="24">
        <f>D108*B108</f>
        <v>0</v>
      </c>
      <c r="F108" s="50">
        <v>0.09</v>
      </c>
      <c r="G108" s="25">
        <f t="shared" ref="G108:G110" si="10">(D108*F108)+D108</f>
        <v>0</v>
      </c>
    </row>
    <row r="109" spans="1:7" ht="14.4" x14ac:dyDescent="0.25">
      <c r="A109" s="22" t="s">
        <v>25</v>
      </c>
      <c r="B109" s="23">
        <v>3</v>
      </c>
      <c r="C109" s="22" t="s">
        <v>27</v>
      </c>
      <c r="D109" s="69"/>
      <c r="E109" s="24">
        <f>D109*B109</f>
        <v>0</v>
      </c>
      <c r="F109" s="50">
        <v>0.09</v>
      </c>
      <c r="G109" s="25">
        <f t="shared" si="10"/>
        <v>0</v>
      </c>
    </row>
    <row r="110" spans="1:7" ht="14.4" x14ac:dyDescent="0.25">
      <c r="A110" s="22" t="s">
        <v>25</v>
      </c>
      <c r="B110" s="23">
        <v>475</v>
      </c>
      <c r="C110" s="22" t="s">
        <v>49</v>
      </c>
      <c r="D110" s="70"/>
      <c r="E110" s="27">
        <f>D110*B110</f>
        <v>0</v>
      </c>
      <c r="F110" s="50">
        <v>0.09</v>
      </c>
      <c r="G110" s="25">
        <f t="shared" si="10"/>
        <v>0</v>
      </c>
    </row>
    <row r="111" spans="1:7" ht="14.4" x14ac:dyDescent="0.25">
      <c r="A111" s="9"/>
      <c r="B111" s="2"/>
      <c r="C111" s="14" t="s">
        <v>54</v>
      </c>
      <c r="D111" s="48"/>
      <c r="E111" s="26"/>
      <c r="F111" s="53"/>
      <c r="G111" s="16"/>
    </row>
    <row r="112" spans="1:7" ht="14.4" x14ac:dyDescent="0.25">
      <c r="A112" s="9"/>
      <c r="B112" s="2"/>
      <c r="C112" s="17" t="s">
        <v>55</v>
      </c>
      <c r="D112" s="48"/>
      <c r="E112" s="26"/>
      <c r="F112" s="54"/>
      <c r="G112" s="19"/>
    </row>
    <row r="113" spans="1:7" ht="14.4" x14ac:dyDescent="0.25">
      <c r="A113" s="9"/>
      <c r="B113" s="2"/>
      <c r="C113" s="20" t="s">
        <v>24</v>
      </c>
      <c r="D113" s="48"/>
      <c r="E113" s="26"/>
      <c r="F113" s="54"/>
      <c r="G113" s="19"/>
    </row>
    <row r="114" spans="1:7" ht="14.4" x14ac:dyDescent="0.25">
      <c r="A114" s="9"/>
      <c r="B114" s="2"/>
      <c r="C114" s="71">
        <v>1</v>
      </c>
      <c r="D114" s="48"/>
      <c r="E114" s="26"/>
      <c r="F114" s="54"/>
      <c r="G114" s="19"/>
    </row>
    <row r="115" spans="1:7" ht="14.4" x14ac:dyDescent="0.25">
      <c r="A115" s="9"/>
      <c r="B115" s="2"/>
      <c r="C115" s="71">
        <v>2</v>
      </c>
      <c r="D115" s="48"/>
      <c r="E115" s="26"/>
      <c r="F115" s="54"/>
      <c r="G115" s="19"/>
    </row>
    <row r="116" spans="1:7" ht="14.4" x14ac:dyDescent="0.25">
      <c r="A116" s="22" t="s">
        <v>25</v>
      </c>
      <c r="B116" s="23">
        <v>3</v>
      </c>
      <c r="C116" s="22" t="s">
        <v>26</v>
      </c>
      <c r="D116" s="70"/>
      <c r="E116" s="24">
        <f>D116*B116</f>
        <v>0</v>
      </c>
      <c r="F116" s="50"/>
      <c r="G116" s="25">
        <f t="shared" ref="G116:G118" si="11">(D116*F116)+D116</f>
        <v>0</v>
      </c>
    </row>
    <row r="117" spans="1:7" ht="14.4" x14ac:dyDescent="0.25">
      <c r="A117" s="22" t="s">
        <v>25</v>
      </c>
      <c r="B117" s="23">
        <v>1</v>
      </c>
      <c r="C117" s="22" t="s">
        <v>27</v>
      </c>
      <c r="D117" s="69"/>
      <c r="E117" s="24">
        <f>D117*B117</f>
        <v>0</v>
      </c>
      <c r="F117" s="50"/>
      <c r="G117" s="25">
        <f t="shared" si="11"/>
        <v>0</v>
      </c>
    </row>
    <row r="118" spans="1:7" ht="14.4" x14ac:dyDescent="0.25">
      <c r="A118" s="22" t="s">
        <v>25</v>
      </c>
      <c r="B118" s="23">
        <v>175</v>
      </c>
      <c r="C118" s="22" t="s">
        <v>49</v>
      </c>
      <c r="D118" s="70"/>
      <c r="E118" s="27">
        <f>D118*B118</f>
        <v>0</v>
      </c>
      <c r="F118" s="50"/>
      <c r="G118" s="25">
        <f t="shared" si="11"/>
        <v>0</v>
      </c>
    </row>
    <row r="119" spans="1:7" ht="14.4" x14ac:dyDescent="0.25">
      <c r="A119" s="9"/>
      <c r="B119" s="2"/>
      <c r="C119" s="14" t="s">
        <v>56</v>
      </c>
      <c r="D119" s="48"/>
      <c r="E119" s="26"/>
      <c r="F119" s="53"/>
      <c r="G119" s="16"/>
    </row>
    <row r="120" spans="1:7" ht="14.4" x14ac:dyDescent="0.25">
      <c r="A120" s="9"/>
      <c r="B120" s="2"/>
      <c r="C120" s="17" t="s">
        <v>57</v>
      </c>
      <c r="D120" s="48"/>
      <c r="E120" s="26"/>
      <c r="F120" s="54"/>
      <c r="G120" s="19"/>
    </row>
    <row r="121" spans="1:7" ht="14.4" x14ac:dyDescent="0.25">
      <c r="A121" s="9"/>
      <c r="B121" s="2"/>
      <c r="C121" s="20" t="s">
        <v>24</v>
      </c>
      <c r="D121" s="48"/>
      <c r="E121" s="26"/>
      <c r="F121" s="54"/>
      <c r="G121" s="19"/>
    </row>
    <row r="122" spans="1:7" ht="14.4" x14ac:dyDescent="0.25">
      <c r="A122" s="9"/>
      <c r="B122" s="2"/>
      <c r="C122" s="71">
        <v>1</v>
      </c>
      <c r="D122" s="48"/>
      <c r="E122" s="26"/>
      <c r="F122" s="54"/>
      <c r="G122" s="19"/>
    </row>
    <row r="123" spans="1:7" ht="14.4" x14ac:dyDescent="0.25">
      <c r="A123" s="9"/>
      <c r="B123" s="2"/>
      <c r="C123" s="71">
        <v>2</v>
      </c>
      <c r="D123" s="48"/>
      <c r="E123" s="26"/>
      <c r="F123" s="54"/>
      <c r="G123" s="19"/>
    </row>
    <row r="124" spans="1:7" ht="14.4" x14ac:dyDescent="0.25">
      <c r="A124" s="22" t="s">
        <v>25</v>
      </c>
      <c r="B124" s="23">
        <v>8</v>
      </c>
      <c r="C124" s="22" t="s">
        <v>26</v>
      </c>
      <c r="D124" s="70"/>
      <c r="E124" s="24">
        <f>D124*B124</f>
        <v>0</v>
      </c>
      <c r="F124" s="50"/>
      <c r="G124" s="25">
        <f t="shared" ref="G124:G126" si="12">(D124*F124)+D124</f>
        <v>0</v>
      </c>
    </row>
    <row r="125" spans="1:7" ht="14.4" x14ac:dyDescent="0.25">
      <c r="A125" s="22" t="s">
        <v>25</v>
      </c>
      <c r="B125" s="23">
        <v>1</v>
      </c>
      <c r="C125" s="22" t="s">
        <v>27</v>
      </c>
      <c r="D125" s="69"/>
      <c r="E125" s="24">
        <f>D125*B125</f>
        <v>0</v>
      </c>
      <c r="F125" s="50"/>
      <c r="G125" s="25">
        <f t="shared" si="12"/>
        <v>0</v>
      </c>
    </row>
    <row r="126" spans="1:7" ht="14.4" x14ac:dyDescent="0.25">
      <c r="A126" s="22" t="s">
        <v>25</v>
      </c>
      <c r="B126" s="23">
        <v>325</v>
      </c>
      <c r="C126" s="22" t="s">
        <v>49</v>
      </c>
      <c r="D126" s="70"/>
      <c r="E126" s="27">
        <f>D126*B126</f>
        <v>0</v>
      </c>
      <c r="F126" s="50"/>
      <c r="G126" s="25">
        <f t="shared" si="12"/>
        <v>0</v>
      </c>
    </row>
    <row r="127" spans="1:7" ht="14.4" x14ac:dyDescent="0.25">
      <c r="A127" s="9"/>
      <c r="B127" s="2"/>
      <c r="C127" s="14" t="s">
        <v>58</v>
      </c>
      <c r="D127" s="48"/>
      <c r="E127" s="26"/>
      <c r="F127" s="53"/>
      <c r="G127" s="16"/>
    </row>
    <row r="128" spans="1:7" ht="14.4" x14ac:dyDescent="0.25">
      <c r="A128" s="9"/>
      <c r="B128" s="2"/>
      <c r="C128" s="17" t="s">
        <v>59</v>
      </c>
      <c r="D128" s="48"/>
      <c r="E128" s="26"/>
      <c r="F128" s="54"/>
      <c r="G128" s="19"/>
    </row>
    <row r="129" spans="1:7" ht="28.8" x14ac:dyDescent="0.25">
      <c r="A129" s="9"/>
      <c r="B129" s="2"/>
      <c r="C129" s="20" t="s">
        <v>60</v>
      </c>
      <c r="D129" s="48"/>
      <c r="E129" s="26"/>
      <c r="F129" s="54"/>
      <c r="G129" s="19"/>
    </row>
    <row r="130" spans="1:7" ht="14.4" x14ac:dyDescent="0.25">
      <c r="A130" s="9"/>
      <c r="B130" s="2"/>
      <c r="C130" s="71">
        <v>1</v>
      </c>
      <c r="D130" s="48"/>
      <c r="E130" s="26"/>
      <c r="F130" s="54"/>
      <c r="G130" s="19"/>
    </row>
    <row r="131" spans="1:7" ht="14.4" x14ac:dyDescent="0.25">
      <c r="A131" s="9"/>
      <c r="B131" s="2"/>
      <c r="C131" s="71">
        <v>2</v>
      </c>
      <c r="D131" s="48"/>
      <c r="E131" s="26"/>
      <c r="F131" s="54"/>
      <c r="G131" s="19"/>
    </row>
    <row r="132" spans="1:7" ht="14.4" x14ac:dyDescent="0.25">
      <c r="A132" s="22" t="s">
        <v>25</v>
      </c>
      <c r="B132" s="23">
        <v>1</v>
      </c>
      <c r="C132" s="22" t="s">
        <v>26</v>
      </c>
      <c r="D132" s="70"/>
      <c r="E132" s="24">
        <f>D132*B132</f>
        <v>0</v>
      </c>
      <c r="F132" s="50"/>
      <c r="G132" s="25">
        <f t="shared" ref="G132:G134" si="13">(D132*F132)+D132</f>
        <v>0</v>
      </c>
    </row>
    <row r="133" spans="1:7" ht="14.4" x14ac:dyDescent="0.25">
      <c r="A133" s="22" t="s">
        <v>25</v>
      </c>
      <c r="B133" s="23">
        <v>1</v>
      </c>
      <c r="C133" s="22" t="s">
        <v>27</v>
      </c>
      <c r="D133" s="69"/>
      <c r="E133" s="24">
        <f>D133*B133</f>
        <v>0</v>
      </c>
      <c r="F133" s="50"/>
      <c r="G133" s="25">
        <f t="shared" si="13"/>
        <v>0</v>
      </c>
    </row>
    <row r="134" spans="1:7" ht="14.4" x14ac:dyDescent="0.25">
      <c r="A134" s="22" t="s">
        <v>25</v>
      </c>
      <c r="B134" s="23">
        <v>75</v>
      </c>
      <c r="C134" s="22" t="s">
        <v>28</v>
      </c>
      <c r="D134" s="70"/>
      <c r="E134" s="24">
        <f>D134*B134</f>
        <v>0</v>
      </c>
      <c r="F134" s="50"/>
      <c r="G134" s="25">
        <f t="shared" si="13"/>
        <v>0</v>
      </c>
    </row>
    <row r="135" spans="1:7" ht="14.4" x14ac:dyDescent="0.25">
      <c r="A135" s="9"/>
      <c r="B135" s="2"/>
      <c r="C135" s="14" t="s">
        <v>61</v>
      </c>
      <c r="D135" s="48"/>
      <c r="E135" s="26"/>
      <c r="F135" s="53"/>
      <c r="G135" s="16"/>
    </row>
    <row r="136" spans="1:7" ht="14.4" x14ac:dyDescent="0.25">
      <c r="A136" s="9"/>
      <c r="B136" s="2"/>
      <c r="C136" s="14" t="s">
        <v>62</v>
      </c>
      <c r="D136" s="48"/>
      <c r="E136" s="26"/>
      <c r="F136" s="54"/>
      <c r="G136" s="19"/>
    </row>
    <row r="137" spans="1:7" ht="14.4" x14ac:dyDescent="0.25">
      <c r="A137" s="9"/>
      <c r="B137" s="2"/>
      <c r="C137" s="20" t="s">
        <v>24</v>
      </c>
      <c r="D137" s="48"/>
      <c r="E137" s="26"/>
      <c r="F137" s="54"/>
      <c r="G137" s="19"/>
    </row>
    <row r="138" spans="1:7" ht="14.4" x14ac:dyDescent="0.25">
      <c r="A138" s="9"/>
      <c r="B138" s="2"/>
      <c r="C138" s="71">
        <v>1</v>
      </c>
      <c r="D138" s="48"/>
      <c r="E138" s="26"/>
      <c r="F138" s="54"/>
      <c r="G138" s="19"/>
    </row>
    <row r="139" spans="1:7" ht="14.4" x14ac:dyDescent="0.25">
      <c r="A139" s="9"/>
      <c r="B139" s="2"/>
      <c r="C139" s="71">
        <v>2</v>
      </c>
      <c r="D139" s="48"/>
      <c r="E139" s="26"/>
      <c r="F139" s="54"/>
      <c r="G139" s="19"/>
    </row>
    <row r="140" spans="1:7" ht="14.4" x14ac:dyDescent="0.25">
      <c r="A140" s="22" t="s">
        <v>25</v>
      </c>
      <c r="B140" s="31">
        <v>7</v>
      </c>
      <c r="C140" s="22" t="s">
        <v>26</v>
      </c>
      <c r="D140" s="70"/>
      <c r="E140" s="24">
        <f>D140*B140</f>
        <v>0</v>
      </c>
      <c r="F140" s="50">
        <v>0.09</v>
      </c>
      <c r="G140" s="25">
        <f t="shared" ref="G140:G142" si="14">(D140*F140)+D140</f>
        <v>0</v>
      </c>
    </row>
    <row r="141" spans="1:7" ht="14.4" x14ac:dyDescent="0.25">
      <c r="A141" s="22" t="s">
        <v>25</v>
      </c>
      <c r="B141" s="23">
        <v>1</v>
      </c>
      <c r="C141" s="22" t="s">
        <v>27</v>
      </c>
      <c r="D141" s="69"/>
      <c r="E141" s="24">
        <f>D141*B141</f>
        <v>0</v>
      </c>
      <c r="F141" s="50">
        <v>0.09</v>
      </c>
      <c r="G141" s="25">
        <f t="shared" si="14"/>
        <v>0</v>
      </c>
    </row>
    <row r="142" spans="1:7" ht="14.4" x14ac:dyDescent="0.25">
      <c r="A142" s="22" t="s">
        <v>25</v>
      </c>
      <c r="B142" s="31">
        <v>750</v>
      </c>
      <c r="C142" s="22" t="s">
        <v>28</v>
      </c>
      <c r="D142" s="70"/>
      <c r="E142" s="24">
        <f>D142*B142</f>
        <v>0</v>
      </c>
      <c r="F142" s="50">
        <v>0.09</v>
      </c>
      <c r="G142" s="25">
        <f t="shared" si="14"/>
        <v>0</v>
      </c>
    </row>
    <row r="143" spans="1:7" ht="14.4" x14ac:dyDescent="0.25">
      <c r="A143" s="9"/>
      <c r="B143" s="2"/>
      <c r="C143" s="14" t="s">
        <v>63</v>
      </c>
      <c r="D143" s="48"/>
      <c r="E143" s="26"/>
      <c r="F143" s="53"/>
      <c r="G143" s="16"/>
    </row>
    <row r="144" spans="1:7" ht="14.4" x14ac:dyDescent="0.25">
      <c r="A144" s="9"/>
      <c r="B144" s="2"/>
      <c r="C144" s="14" t="s">
        <v>64</v>
      </c>
      <c r="D144" s="48"/>
      <c r="E144" s="26"/>
      <c r="F144" s="54"/>
      <c r="G144" s="19"/>
    </row>
    <row r="145" spans="1:7" ht="14.4" x14ac:dyDescent="0.25">
      <c r="A145" s="9"/>
      <c r="B145" s="2"/>
      <c r="C145" s="20" t="s">
        <v>24</v>
      </c>
      <c r="D145" s="48"/>
      <c r="E145" s="26"/>
      <c r="F145" s="54"/>
      <c r="G145" s="19"/>
    </row>
    <row r="146" spans="1:7" ht="14.4" x14ac:dyDescent="0.25">
      <c r="A146" s="9"/>
      <c r="B146" s="2"/>
      <c r="C146" s="71">
        <v>1</v>
      </c>
      <c r="D146" s="48"/>
      <c r="E146" s="26"/>
      <c r="F146" s="54"/>
      <c r="G146" s="19"/>
    </row>
    <row r="147" spans="1:7" ht="14.4" x14ac:dyDescent="0.25">
      <c r="A147" s="9"/>
      <c r="B147" s="2"/>
      <c r="C147" s="71">
        <v>2</v>
      </c>
      <c r="D147" s="48"/>
      <c r="E147" s="26"/>
      <c r="F147" s="54"/>
      <c r="G147" s="19"/>
    </row>
    <row r="148" spans="1:7" ht="14.4" x14ac:dyDescent="0.25">
      <c r="A148" s="22" t="s">
        <v>25</v>
      </c>
      <c r="B148" s="31">
        <v>8</v>
      </c>
      <c r="C148" s="22" t="s">
        <v>26</v>
      </c>
      <c r="D148" s="70"/>
      <c r="E148" s="24">
        <f>D148*B148</f>
        <v>0</v>
      </c>
      <c r="F148" s="50">
        <v>0.09</v>
      </c>
      <c r="G148" s="25">
        <f t="shared" ref="G148:G150" si="15">(D148*F148)+D148</f>
        <v>0</v>
      </c>
    </row>
    <row r="149" spans="1:7" ht="14.4" x14ac:dyDescent="0.25">
      <c r="A149" s="22" t="s">
        <v>25</v>
      </c>
      <c r="B149" s="23">
        <v>2</v>
      </c>
      <c r="C149" s="22" t="s">
        <v>27</v>
      </c>
      <c r="D149" s="69"/>
      <c r="E149" s="24">
        <f>D149*B149</f>
        <v>0</v>
      </c>
      <c r="F149" s="50">
        <v>0.09</v>
      </c>
      <c r="G149" s="25">
        <f t="shared" si="15"/>
        <v>0</v>
      </c>
    </row>
    <row r="150" spans="1:7" ht="14.4" x14ac:dyDescent="0.25">
      <c r="A150" s="22" t="s">
        <v>25</v>
      </c>
      <c r="B150" s="31">
        <v>200</v>
      </c>
      <c r="C150" s="22" t="s">
        <v>28</v>
      </c>
      <c r="D150" s="70"/>
      <c r="E150" s="24">
        <f>D150*B150</f>
        <v>0</v>
      </c>
      <c r="F150" s="50">
        <v>0.09</v>
      </c>
      <c r="G150" s="25">
        <f t="shared" si="15"/>
        <v>0</v>
      </c>
    </row>
    <row r="151" spans="1:7" ht="14.4" x14ac:dyDescent="0.25">
      <c r="A151" s="9"/>
      <c r="B151" s="2"/>
      <c r="C151" s="14" t="s">
        <v>65</v>
      </c>
      <c r="D151" s="49"/>
      <c r="E151" s="26"/>
      <c r="F151" s="51"/>
      <c r="G151" s="16"/>
    </row>
    <row r="152" spans="1:7" ht="14.4" x14ac:dyDescent="0.25">
      <c r="A152" s="9"/>
      <c r="B152" s="2"/>
      <c r="C152" s="17" t="s">
        <v>66</v>
      </c>
      <c r="D152" s="49"/>
      <c r="E152" s="26"/>
      <c r="F152" s="52"/>
      <c r="G152" s="19"/>
    </row>
    <row r="153" spans="1:7" ht="43.2" x14ac:dyDescent="0.25">
      <c r="A153" s="9"/>
      <c r="B153" s="2"/>
      <c r="C153" s="20" t="s">
        <v>67</v>
      </c>
      <c r="D153" s="49"/>
      <c r="E153" s="26"/>
      <c r="F153" s="52"/>
      <c r="G153" s="19"/>
    </row>
    <row r="154" spans="1:7" ht="14.4" x14ac:dyDescent="0.25">
      <c r="A154" s="9"/>
      <c r="B154" s="2"/>
      <c r="C154" s="71">
        <v>1</v>
      </c>
      <c r="D154" s="49"/>
      <c r="E154" s="26"/>
      <c r="F154" s="52"/>
      <c r="G154" s="19"/>
    </row>
    <row r="155" spans="1:7" ht="14.4" x14ac:dyDescent="0.25">
      <c r="A155" s="9"/>
      <c r="B155" s="2"/>
      <c r="C155" s="71">
        <v>2</v>
      </c>
      <c r="D155" s="49"/>
      <c r="E155" s="26"/>
      <c r="F155" s="52"/>
      <c r="G155" s="19"/>
    </row>
    <row r="156" spans="1:7" ht="14.4" x14ac:dyDescent="0.25">
      <c r="A156" s="22" t="s">
        <v>25</v>
      </c>
      <c r="B156" s="23">
        <v>16</v>
      </c>
      <c r="C156" s="22" t="s">
        <v>26</v>
      </c>
      <c r="D156" s="70"/>
      <c r="E156" s="24">
        <f>D156*B156</f>
        <v>0</v>
      </c>
      <c r="F156" s="50">
        <v>0.09</v>
      </c>
      <c r="G156" s="25">
        <f t="shared" ref="G156:G158" si="16">(D156*F156)+D156</f>
        <v>0</v>
      </c>
    </row>
    <row r="157" spans="1:7" ht="14.4" x14ac:dyDescent="0.25">
      <c r="A157" s="22" t="s">
        <v>25</v>
      </c>
      <c r="B157" s="23">
        <v>19</v>
      </c>
      <c r="C157" s="22" t="s">
        <v>27</v>
      </c>
      <c r="D157" s="69"/>
      <c r="E157" s="24">
        <f>D157*B157</f>
        <v>0</v>
      </c>
      <c r="F157" s="50">
        <v>0.09</v>
      </c>
      <c r="G157" s="25">
        <f t="shared" si="16"/>
        <v>0</v>
      </c>
    </row>
    <row r="158" spans="1:7" ht="14.4" x14ac:dyDescent="0.25">
      <c r="A158" s="22" t="s">
        <v>25</v>
      </c>
      <c r="B158" s="23">
        <v>1250</v>
      </c>
      <c r="C158" s="22" t="s">
        <v>28</v>
      </c>
      <c r="D158" s="70"/>
      <c r="E158" s="27">
        <f>D158*B158</f>
        <v>0</v>
      </c>
      <c r="F158" s="50">
        <v>0.09</v>
      </c>
      <c r="G158" s="25">
        <f t="shared" si="16"/>
        <v>0</v>
      </c>
    </row>
    <row r="159" spans="1:7" ht="14.4" x14ac:dyDescent="0.25">
      <c r="A159" s="9"/>
      <c r="B159" s="2"/>
      <c r="C159" s="14" t="s">
        <v>68</v>
      </c>
      <c r="D159" s="48"/>
      <c r="E159" s="26"/>
      <c r="F159" s="51"/>
      <c r="G159" s="16"/>
    </row>
    <row r="160" spans="1:7" ht="14.4" x14ac:dyDescent="0.25">
      <c r="A160" s="9"/>
      <c r="B160" s="2"/>
      <c r="C160" s="17" t="s">
        <v>69</v>
      </c>
      <c r="D160" s="48"/>
      <c r="E160" s="26"/>
      <c r="F160" s="52"/>
      <c r="G160" s="19"/>
    </row>
    <row r="161" spans="1:7" ht="43.2" x14ac:dyDescent="0.25">
      <c r="A161" s="9"/>
      <c r="B161" s="2"/>
      <c r="C161" s="22" t="s">
        <v>70</v>
      </c>
      <c r="D161" s="48"/>
      <c r="E161" s="26"/>
      <c r="F161" s="52"/>
      <c r="G161" s="19"/>
    </row>
    <row r="162" spans="1:7" ht="14.4" x14ac:dyDescent="0.25">
      <c r="A162" s="9"/>
      <c r="B162" s="2"/>
      <c r="C162" s="71">
        <v>1</v>
      </c>
      <c r="D162" s="48"/>
      <c r="E162" s="26"/>
      <c r="F162" s="52"/>
      <c r="G162" s="19"/>
    </row>
    <row r="163" spans="1:7" ht="14.4" x14ac:dyDescent="0.25">
      <c r="A163" s="9"/>
      <c r="B163" s="2"/>
      <c r="C163" s="71">
        <v>2</v>
      </c>
      <c r="D163" s="48"/>
      <c r="E163" s="26"/>
      <c r="F163" s="52"/>
      <c r="G163" s="19"/>
    </row>
    <row r="164" spans="1:7" ht="14.4" x14ac:dyDescent="0.25">
      <c r="A164" s="22" t="s">
        <v>25</v>
      </c>
      <c r="B164" s="23">
        <v>17</v>
      </c>
      <c r="C164" s="22" t="s">
        <v>26</v>
      </c>
      <c r="D164" s="70"/>
      <c r="E164" s="24">
        <f>D164*B164</f>
        <v>0</v>
      </c>
      <c r="F164" s="50">
        <v>0.09</v>
      </c>
      <c r="G164" s="25">
        <f t="shared" ref="G164:G166" si="17">(D164*F164)+D164</f>
        <v>0</v>
      </c>
    </row>
    <row r="165" spans="1:7" ht="14.4" x14ac:dyDescent="0.25">
      <c r="A165" s="22" t="s">
        <v>25</v>
      </c>
      <c r="B165" s="23">
        <v>26</v>
      </c>
      <c r="C165" s="22" t="s">
        <v>27</v>
      </c>
      <c r="D165" s="69"/>
      <c r="E165" s="24">
        <f>D165*B165</f>
        <v>0</v>
      </c>
      <c r="F165" s="50">
        <v>0.09</v>
      </c>
      <c r="G165" s="25">
        <f t="shared" si="17"/>
        <v>0</v>
      </c>
    </row>
    <row r="166" spans="1:7" ht="14.4" x14ac:dyDescent="0.25">
      <c r="A166" s="22" t="s">
        <v>25</v>
      </c>
      <c r="B166" s="23">
        <v>1600</v>
      </c>
      <c r="C166" s="22" t="s">
        <v>28</v>
      </c>
      <c r="D166" s="70"/>
      <c r="E166" s="27">
        <f>D166*B166</f>
        <v>0</v>
      </c>
      <c r="F166" s="50">
        <v>0.09</v>
      </c>
      <c r="G166" s="25">
        <f t="shared" si="17"/>
        <v>0</v>
      </c>
    </row>
    <row r="167" spans="1:7" ht="14.4" x14ac:dyDescent="0.25">
      <c r="A167" s="9"/>
      <c r="B167" s="2"/>
      <c r="C167" s="14" t="s">
        <v>71</v>
      </c>
      <c r="D167" s="48"/>
      <c r="E167" s="26"/>
      <c r="F167" s="53"/>
      <c r="G167" s="16"/>
    </row>
    <row r="168" spans="1:7" ht="28.8" x14ac:dyDescent="0.25">
      <c r="A168" s="9"/>
      <c r="B168" s="2"/>
      <c r="C168" s="17" t="s">
        <v>72</v>
      </c>
      <c r="D168" s="48"/>
      <c r="E168" s="26"/>
      <c r="F168" s="54"/>
      <c r="G168" s="19"/>
    </row>
    <row r="169" spans="1:7" ht="57.6" x14ac:dyDescent="0.25">
      <c r="A169" s="9"/>
      <c r="B169" s="2"/>
      <c r="C169" s="20" t="s">
        <v>73</v>
      </c>
      <c r="D169" s="48"/>
      <c r="E169" s="26"/>
      <c r="F169" s="54"/>
      <c r="G169" s="19"/>
    </row>
    <row r="170" spans="1:7" ht="14.4" x14ac:dyDescent="0.25">
      <c r="A170" s="9"/>
      <c r="B170" s="2"/>
      <c r="C170" s="71">
        <v>1</v>
      </c>
      <c r="D170" s="48"/>
      <c r="E170" s="26"/>
      <c r="F170" s="54"/>
      <c r="G170" s="19"/>
    </row>
    <row r="171" spans="1:7" ht="14.4" x14ac:dyDescent="0.25">
      <c r="A171" s="9"/>
      <c r="B171" s="2"/>
      <c r="C171" s="71">
        <v>2</v>
      </c>
      <c r="D171" s="48"/>
      <c r="E171" s="26"/>
      <c r="F171" s="54"/>
      <c r="G171" s="19"/>
    </row>
    <row r="172" spans="1:7" ht="14.4" x14ac:dyDescent="0.25">
      <c r="A172" s="22" t="s">
        <v>25</v>
      </c>
      <c r="B172" s="23">
        <v>11</v>
      </c>
      <c r="C172" s="22" t="s">
        <v>26</v>
      </c>
      <c r="D172" s="70"/>
      <c r="E172" s="24">
        <f>D172*B172</f>
        <v>0</v>
      </c>
      <c r="F172" s="50">
        <v>0.09</v>
      </c>
      <c r="G172" s="25">
        <f t="shared" ref="G172:G174" si="18">(D172*F172)+D172</f>
        <v>0</v>
      </c>
    </row>
    <row r="173" spans="1:7" ht="14.4" x14ac:dyDescent="0.25">
      <c r="A173" s="22" t="s">
        <v>25</v>
      </c>
      <c r="B173" s="23">
        <v>5</v>
      </c>
      <c r="C173" s="22" t="s">
        <v>27</v>
      </c>
      <c r="D173" s="69"/>
      <c r="E173" s="24">
        <f>D173*B173</f>
        <v>0</v>
      </c>
      <c r="F173" s="50">
        <v>0.09</v>
      </c>
      <c r="G173" s="25">
        <f t="shared" si="18"/>
        <v>0</v>
      </c>
    </row>
    <row r="174" spans="1:7" ht="14.4" x14ac:dyDescent="0.25">
      <c r="A174" s="22" t="s">
        <v>25</v>
      </c>
      <c r="B174" s="23">
        <v>900</v>
      </c>
      <c r="C174" s="22" t="s">
        <v>28</v>
      </c>
      <c r="D174" s="70"/>
      <c r="E174" s="24">
        <f>D174*B174</f>
        <v>0</v>
      </c>
      <c r="F174" s="50">
        <v>0.09</v>
      </c>
      <c r="G174" s="25">
        <f t="shared" si="18"/>
        <v>0</v>
      </c>
    </row>
    <row r="175" spans="1:7" ht="14.4" x14ac:dyDescent="0.25">
      <c r="A175" s="9"/>
      <c r="B175" s="2"/>
      <c r="C175" s="14" t="s">
        <v>74</v>
      </c>
      <c r="D175" s="48"/>
      <c r="E175" s="26"/>
      <c r="F175" s="53"/>
      <c r="G175" s="16"/>
    </row>
    <row r="176" spans="1:7" ht="14.4" x14ac:dyDescent="0.25">
      <c r="A176" s="9"/>
      <c r="B176" s="2"/>
      <c r="C176" s="14" t="s">
        <v>75</v>
      </c>
      <c r="D176" s="48"/>
      <c r="E176" s="26"/>
      <c r="F176" s="54"/>
      <c r="G176" s="19"/>
    </row>
    <row r="177" spans="1:7" ht="14.4" x14ac:dyDescent="0.25">
      <c r="A177" s="9"/>
      <c r="B177" s="2"/>
      <c r="C177" s="20" t="s">
        <v>24</v>
      </c>
      <c r="D177" s="48"/>
      <c r="E177" s="26"/>
      <c r="F177" s="54"/>
      <c r="G177" s="19"/>
    </row>
    <row r="178" spans="1:7" ht="14.4" x14ac:dyDescent="0.25">
      <c r="A178" s="9"/>
      <c r="B178" s="2"/>
      <c r="C178" s="71">
        <v>1</v>
      </c>
      <c r="D178" s="48"/>
      <c r="E178" s="26"/>
      <c r="F178" s="54"/>
      <c r="G178" s="19"/>
    </row>
    <row r="179" spans="1:7" ht="14.4" x14ac:dyDescent="0.25">
      <c r="A179" s="9"/>
      <c r="B179" s="2"/>
      <c r="C179" s="71">
        <v>2</v>
      </c>
      <c r="D179" s="48"/>
      <c r="E179" s="26"/>
      <c r="F179" s="54"/>
      <c r="G179" s="19"/>
    </row>
    <row r="180" spans="1:7" ht="14.4" x14ac:dyDescent="0.25">
      <c r="A180" s="22" t="s">
        <v>25</v>
      </c>
      <c r="B180" s="31">
        <v>18</v>
      </c>
      <c r="C180" s="22" t="s">
        <v>26</v>
      </c>
      <c r="D180" s="70"/>
      <c r="E180" s="24">
        <f>D180*B180</f>
        <v>0</v>
      </c>
      <c r="F180" s="50">
        <v>0.09</v>
      </c>
      <c r="G180" s="25">
        <f t="shared" ref="G180:G182" si="19">(D180*F180)+D180</f>
        <v>0</v>
      </c>
    </row>
    <row r="181" spans="1:7" ht="14.4" x14ac:dyDescent="0.25">
      <c r="A181" s="22" t="s">
        <v>25</v>
      </c>
      <c r="B181" s="23">
        <v>3</v>
      </c>
      <c r="C181" s="22" t="s">
        <v>27</v>
      </c>
      <c r="D181" s="69"/>
      <c r="E181" s="24">
        <f>D181*B181</f>
        <v>0</v>
      </c>
      <c r="F181" s="50">
        <v>0.09</v>
      </c>
      <c r="G181" s="25">
        <f t="shared" si="19"/>
        <v>0</v>
      </c>
    </row>
    <row r="182" spans="1:7" ht="14.4" x14ac:dyDescent="0.25">
      <c r="A182" s="22" t="s">
        <v>25</v>
      </c>
      <c r="B182" s="31">
        <v>725</v>
      </c>
      <c r="C182" s="22" t="s">
        <v>28</v>
      </c>
      <c r="D182" s="70"/>
      <c r="E182" s="24">
        <f>D182*B182</f>
        <v>0</v>
      </c>
      <c r="F182" s="50">
        <v>0.09</v>
      </c>
      <c r="G182" s="25">
        <f t="shared" si="19"/>
        <v>0</v>
      </c>
    </row>
    <row r="183" spans="1:7" ht="14.4" x14ac:dyDescent="0.25">
      <c r="A183" s="9"/>
      <c r="B183" s="2"/>
      <c r="C183" s="14" t="s">
        <v>76</v>
      </c>
      <c r="D183" s="48"/>
      <c r="E183" s="26"/>
      <c r="F183" s="53"/>
      <c r="G183" s="16"/>
    </row>
    <row r="184" spans="1:7" ht="14.4" x14ac:dyDescent="0.25">
      <c r="A184" s="9"/>
      <c r="B184" s="2"/>
      <c r="C184" s="17" t="s">
        <v>77</v>
      </c>
      <c r="D184" s="48"/>
      <c r="E184" s="26"/>
      <c r="F184" s="54"/>
      <c r="G184" s="19"/>
    </row>
    <row r="185" spans="1:7" ht="43.2" x14ac:dyDescent="0.25">
      <c r="A185" s="9"/>
      <c r="B185" s="2"/>
      <c r="C185" s="20" t="s">
        <v>78</v>
      </c>
      <c r="D185" s="48"/>
      <c r="E185" s="26"/>
      <c r="F185" s="54"/>
      <c r="G185" s="19"/>
    </row>
    <row r="186" spans="1:7" ht="14.4" x14ac:dyDescent="0.25">
      <c r="A186" s="9"/>
      <c r="B186" s="2"/>
      <c r="C186" s="71">
        <v>1</v>
      </c>
      <c r="D186" s="48"/>
      <c r="E186" s="26"/>
      <c r="F186" s="54"/>
      <c r="G186" s="19"/>
    </row>
    <row r="187" spans="1:7" ht="14.4" x14ac:dyDescent="0.25">
      <c r="A187" s="9"/>
      <c r="B187" s="2"/>
      <c r="C187" s="71">
        <v>2</v>
      </c>
      <c r="D187" s="48"/>
      <c r="E187" s="26"/>
      <c r="F187" s="54"/>
      <c r="G187" s="19"/>
    </row>
    <row r="188" spans="1:7" ht="14.4" x14ac:dyDescent="0.25">
      <c r="A188" s="22" t="s">
        <v>25</v>
      </c>
      <c r="B188" s="31">
        <v>15</v>
      </c>
      <c r="C188" s="22" t="s">
        <v>26</v>
      </c>
      <c r="D188" s="70"/>
      <c r="E188" s="24">
        <f>D188*B188</f>
        <v>0</v>
      </c>
      <c r="F188" s="50">
        <v>0.09</v>
      </c>
      <c r="G188" s="25">
        <f t="shared" ref="G188:G190" si="20">(D188*F188)+D188</f>
        <v>0</v>
      </c>
    </row>
    <row r="189" spans="1:7" ht="14.4" x14ac:dyDescent="0.25">
      <c r="A189" s="22" t="s">
        <v>25</v>
      </c>
      <c r="B189" s="23">
        <v>31</v>
      </c>
      <c r="C189" s="22" t="s">
        <v>27</v>
      </c>
      <c r="D189" s="69"/>
      <c r="E189" s="24">
        <f>D189*B189</f>
        <v>0</v>
      </c>
      <c r="F189" s="50">
        <v>0.09</v>
      </c>
      <c r="G189" s="25">
        <f t="shared" si="20"/>
        <v>0</v>
      </c>
    </row>
    <row r="190" spans="1:7" ht="14.4" x14ac:dyDescent="0.25">
      <c r="A190" s="22" t="s">
        <v>25</v>
      </c>
      <c r="B190" s="31">
        <v>1450</v>
      </c>
      <c r="C190" s="22" t="s">
        <v>28</v>
      </c>
      <c r="D190" s="70"/>
      <c r="E190" s="24">
        <f>D190*B190</f>
        <v>0</v>
      </c>
      <c r="F190" s="50">
        <v>0.09</v>
      </c>
      <c r="G190" s="25">
        <f t="shared" si="20"/>
        <v>0</v>
      </c>
    </row>
    <row r="191" spans="1:7" ht="14.4" x14ac:dyDescent="0.25">
      <c r="A191" s="9"/>
      <c r="B191" s="2"/>
      <c r="C191" s="14" t="s">
        <v>79</v>
      </c>
      <c r="D191" s="48"/>
      <c r="E191" s="26"/>
      <c r="F191" s="53"/>
      <c r="G191" s="16"/>
    </row>
    <row r="192" spans="1:7" ht="14.4" x14ac:dyDescent="0.25">
      <c r="A192" s="9"/>
      <c r="B192" s="2"/>
      <c r="C192" s="14" t="s">
        <v>80</v>
      </c>
      <c r="D192" s="48"/>
      <c r="E192" s="26"/>
      <c r="F192" s="54"/>
      <c r="G192" s="19"/>
    </row>
    <row r="193" spans="1:7" ht="14.4" x14ac:dyDescent="0.25">
      <c r="A193" s="9"/>
      <c r="B193" s="2"/>
      <c r="C193" s="20" t="s">
        <v>24</v>
      </c>
      <c r="D193" s="48"/>
      <c r="E193" s="26"/>
      <c r="F193" s="54"/>
      <c r="G193" s="19"/>
    </row>
    <row r="194" spans="1:7" ht="14.4" x14ac:dyDescent="0.25">
      <c r="A194" s="9"/>
      <c r="B194" s="2"/>
      <c r="C194" s="71">
        <v>1</v>
      </c>
      <c r="D194" s="48"/>
      <c r="E194" s="26"/>
      <c r="F194" s="54"/>
      <c r="G194" s="19"/>
    </row>
    <row r="195" spans="1:7" ht="14.4" x14ac:dyDescent="0.25">
      <c r="A195" s="9"/>
      <c r="B195" s="2"/>
      <c r="C195" s="71">
        <v>2</v>
      </c>
      <c r="D195" s="48"/>
      <c r="E195" s="26"/>
      <c r="F195" s="54"/>
      <c r="G195" s="19"/>
    </row>
    <row r="196" spans="1:7" ht="14.4" x14ac:dyDescent="0.25">
      <c r="A196" s="22" t="s">
        <v>25</v>
      </c>
      <c r="B196" s="23">
        <v>11</v>
      </c>
      <c r="C196" s="22" t="s">
        <v>26</v>
      </c>
      <c r="D196" s="70"/>
      <c r="E196" s="24">
        <f>D196*B196</f>
        <v>0</v>
      </c>
      <c r="F196" s="50">
        <v>0.09</v>
      </c>
      <c r="G196" s="25">
        <f t="shared" ref="G196:G198" si="21">(D196*F196)+D196</f>
        <v>0</v>
      </c>
    </row>
    <row r="197" spans="1:7" ht="14.4" x14ac:dyDescent="0.25">
      <c r="A197" s="22" t="s">
        <v>25</v>
      </c>
      <c r="B197" s="23">
        <v>2</v>
      </c>
      <c r="C197" s="22" t="s">
        <v>27</v>
      </c>
      <c r="D197" s="69"/>
      <c r="E197" s="24">
        <f>D197*B197</f>
        <v>0</v>
      </c>
      <c r="F197" s="50">
        <v>0.09</v>
      </c>
      <c r="G197" s="25">
        <f t="shared" si="21"/>
        <v>0</v>
      </c>
    </row>
    <row r="198" spans="1:7" ht="14.4" x14ac:dyDescent="0.25">
      <c r="A198" s="22" t="s">
        <v>25</v>
      </c>
      <c r="B198" s="23">
        <v>450</v>
      </c>
      <c r="C198" s="22" t="s">
        <v>28</v>
      </c>
      <c r="D198" s="70"/>
      <c r="E198" s="24">
        <f>D198*B198</f>
        <v>0</v>
      </c>
      <c r="F198" s="50">
        <v>0.09</v>
      </c>
      <c r="G198" s="25">
        <f t="shared" si="21"/>
        <v>0</v>
      </c>
    </row>
    <row r="199" spans="1:7" ht="14.4" x14ac:dyDescent="0.25">
      <c r="A199" s="9"/>
      <c r="B199" s="2"/>
      <c r="C199" s="14" t="s">
        <v>81</v>
      </c>
      <c r="D199" s="48"/>
      <c r="E199" s="26"/>
      <c r="F199" s="53"/>
      <c r="G199" s="16"/>
    </row>
    <row r="200" spans="1:7" ht="14.4" x14ac:dyDescent="0.25">
      <c r="A200" s="9"/>
      <c r="B200" s="2"/>
      <c r="C200" s="17" t="s">
        <v>82</v>
      </c>
      <c r="D200" s="48"/>
      <c r="E200" s="26"/>
      <c r="F200" s="54"/>
      <c r="G200" s="19"/>
    </row>
    <row r="201" spans="1:7" ht="14.4" x14ac:dyDescent="0.25">
      <c r="A201" s="9"/>
      <c r="B201" s="2"/>
      <c r="C201" s="20" t="s">
        <v>24</v>
      </c>
      <c r="D201" s="48"/>
      <c r="E201" s="26"/>
      <c r="F201" s="54"/>
      <c r="G201" s="19"/>
    </row>
    <row r="202" spans="1:7" ht="14.4" x14ac:dyDescent="0.25">
      <c r="A202" s="9"/>
      <c r="B202" s="2"/>
      <c r="C202" s="71">
        <v>1</v>
      </c>
      <c r="D202" s="48"/>
      <c r="E202" s="26"/>
      <c r="F202" s="54"/>
      <c r="G202" s="19"/>
    </row>
    <row r="203" spans="1:7" ht="14.4" x14ac:dyDescent="0.25">
      <c r="A203" s="9"/>
      <c r="B203" s="2"/>
      <c r="C203" s="71">
        <v>2</v>
      </c>
      <c r="D203" s="48"/>
      <c r="E203" s="26"/>
      <c r="F203" s="54"/>
      <c r="G203" s="19"/>
    </row>
    <row r="204" spans="1:7" ht="14.4" x14ac:dyDescent="0.25">
      <c r="A204" s="22" t="s">
        <v>25</v>
      </c>
      <c r="B204" s="23">
        <v>8</v>
      </c>
      <c r="C204" s="22" t="s">
        <v>26</v>
      </c>
      <c r="D204" s="70"/>
      <c r="E204" s="24">
        <f>D204*B204</f>
        <v>0</v>
      </c>
      <c r="F204" s="50">
        <v>0.09</v>
      </c>
      <c r="G204" s="25">
        <f t="shared" ref="G204:G206" si="22">(D204*F204)+D204</f>
        <v>0</v>
      </c>
    </row>
    <row r="205" spans="1:7" ht="14.4" x14ac:dyDescent="0.25">
      <c r="A205" s="22" t="s">
        <v>25</v>
      </c>
      <c r="B205" s="23">
        <v>2</v>
      </c>
      <c r="C205" s="22" t="s">
        <v>27</v>
      </c>
      <c r="D205" s="69"/>
      <c r="E205" s="24">
        <f>D205*B205</f>
        <v>0</v>
      </c>
      <c r="F205" s="50">
        <v>0.09</v>
      </c>
      <c r="G205" s="25">
        <f t="shared" si="22"/>
        <v>0</v>
      </c>
    </row>
    <row r="206" spans="1:7" ht="14.4" x14ac:dyDescent="0.25">
      <c r="A206" s="22" t="s">
        <v>25</v>
      </c>
      <c r="B206" s="23">
        <v>250</v>
      </c>
      <c r="C206" s="22" t="s">
        <v>28</v>
      </c>
      <c r="D206" s="70"/>
      <c r="E206" s="24">
        <f>D206*B206</f>
        <v>0</v>
      </c>
      <c r="F206" s="50">
        <v>0.09</v>
      </c>
      <c r="G206" s="25">
        <f t="shared" si="22"/>
        <v>0</v>
      </c>
    </row>
    <row r="207" spans="1:7" ht="14.4" x14ac:dyDescent="0.25">
      <c r="A207" s="9"/>
      <c r="B207" s="2"/>
      <c r="C207" s="14" t="s">
        <v>83</v>
      </c>
      <c r="D207" s="48"/>
      <c r="E207" s="26"/>
      <c r="F207" s="53"/>
      <c r="G207" s="16"/>
    </row>
    <row r="208" spans="1:7" ht="28.8" x14ac:dyDescent="0.25">
      <c r="A208" s="9"/>
      <c r="B208" s="2"/>
      <c r="C208" s="17" t="s">
        <v>84</v>
      </c>
      <c r="D208" s="48"/>
      <c r="E208" s="26"/>
      <c r="F208" s="54"/>
      <c r="G208" s="19"/>
    </row>
    <row r="209" spans="1:7" ht="14.4" x14ac:dyDescent="0.25">
      <c r="A209" s="9"/>
      <c r="B209" s="2"/>
      <c r="C209" s="20" t="s">
        <v>24</v>
      </c>
      <c r="D209" s="48"/>
      <c r="E209" s="26"/>
      <c r="F209" s="54"/>
      <c r="G209" s="19"/>
    </row>
    <row r="210" spans="1:7" ht="14.4" x14ac:dyDescent="0.25">
      <c r="A210" s="9"/>
      <c r="B210" s="2"/>
      <c r="C210" s="71">
        <v>1</v>
      </c>
      <c r="D210" s="48"/>
      <c r="E210" s="26"/>
      <c r="F210" s="54"/>
      <c r="G210" s="19"/>
    </row>
    <row r="211" spans="1:7" ht="14.4" x14ac:dyDescent="0.25">
      <c r="A211" s="9"/>
      <c r="B211" s="2"/>
      <c r="C211" s="71">
        <v>2</v>
      </c>
      <c r="D211" s="48"/>
      <c r="E211" s="26"/>
      <c r="F211" s="54"/>
      <c r="G211" s="19"/>
    </row>
    <row r="212" spans="1:7" ht="14.4" x14ac:dyDescent="0.25">
      <c r="A212" s="9"/>
      <c r="B212" s="2"/>
      <c r="C212" s="71">
        <v>3</v>
      </c>
      <c r="D212" s="48"/>
      <c r="E212" s="26"/>
      <c r="F212" s="54"/>
      <c r="G212" s="19"/>
    </row>
    <row r="213" spans="1:7" ht="14.4" x14ac:dyDescent="0.25">
      <c r="A213" s="22" t="s">
        <v>25</v>
      </c>
      <c r="B213" s="23">
        <v>10</v>
      </c>
      <c r="C213" s="22" t="s">
        <v>26</v>
      </c>
      <c r="D213" s="70"/>
      <c r="E213" s="24">
        <f>D213*B213</f>
        <v>0</v>
      </c>
      <c r="F213" s="50">
        <v>0.09</v>
      </c>
      <c r="G213" s="25">
        <f t="shared" ref="G213:G215" si="23">(D213*F213)+D213</f>
        <v>0</v>
      </c>
    </row>
    <row r="214" spans="1:7" ht="14.4" x14ac:dyDescent="0.25">
      <c r="A214" s="22" t="s">
        <v>25</v>
      </c>
      <c r="B214" s="23">
        <v>2</v>
      </c>
      <c r="C214" s="22" t="s">
        <v>27</v>
      </c>
      <c r="D214" s="69"/>
      <c r="E214" s="24">
        <f>D214*B214</f>
        <v>0</v>
      </c>
      <c r="F214" s="50">
        <v>0.09</v>
      </c>
      <c r="G214" s="25">
        <f t="shared" si="23"/>
        <v>0</v>
      </c>
    </row>
    <row r="215" spans="1:7" ht="14.4" x14ac:dyDescent="0.25">
      <c r="A215" s="22" t="s">
        <v>25</v>
      </c>
      <c r="B215" s="23">
        <v>600</v>
      </c>
      <c r="C215" s="22" t="s">
        <v>28</v>
      </c>
      <c r="D215" s="70"/>
      <c r="E215" s="24">
        <f>D215*B215</f>
        <v>0</v>
      </c>
      <c r="F215" s="50">
        <v>0.09</v>
      </c>
      <c r="G215" s="25">
        <f t="shared" si="23"/>
        <v>0</v>
      </c>
    </row>
    <row r="216" spans="1:7" ht="14.4" x14ac:dyDescent="0.25">
      <c r="A216" s="9"/>
      <c r="B216" s="2"/>
      <c r="C216" s="14" t="s">
        <v>85</v>
      </c>
      <c r="D216" s="48"/>
      <c r="E216" s="26"/>
      <c r="F216" s="53"/>
      <c r="G216" s="16"/>
    </row>
    <row r="217" spans="1:7" ht="14.4" x14ac:dyDescent="0.25">
      <c r="A217" s="9"/>
      <c r="B217" s="2"/>
      <c r="C217" s="17" t="s">
        <v>86</v>
      </c>
      <c r="D217" s="48"/>
      <c r="E217" s="26"/>
      <c r="F217" s="54"/>
      <c r="G217" s="19"/>
    </row>
    <row r="218" spans="1:7" ht="14.4" x14ac:dyDescent="0.25">
      <c r="A218" s="9"/>
      <c r="B218" s="2"/>
      <c r="C218" s="20" t="s">
        <v>24</v>
      </c>
      <c r="D218" s="48"/>
      <c r="E218" s="26"/>
      <c r="F218" s="54"/>
      <c r="G218" s="19"/>
    </row>
    <row r="219" spans="1:7" ht="14.4" x14ac:dyDescent="0.25">
      <c r="A219" s="9"/>
      <c r="B219" s="2"/>
      <c r="C219" s="71">
        <v>1</v>
      </c>
      <c r="D219" s="48"/>
      <c r="E219" s="26"/>
      <c r="F219" s="54"/>
      <c r="G219" s="19"/>
    </row>
    <row r="220" spans="1:7" ht="14.4" x14ac:dyDescent="0.25">
      <c r="A220" s="9"/>
      <c r="B220" s="2"/>
      <c r="C220" s="71">
        <v>2</v>
      </c>
      <c r="D220" s="48"/>
      <c r="E220" s="26"/>
      <c r="F220" s="54"/>
      <c r="G220" s="19"/>
    </row>
    <row r="221" spans="1:7" ht="14.4" x14ac:dyDescent="0.25">
      <c r="A221" s="22" t="s">
        <v>25</v>
      </c>
      <c r="B221" s="23">
        <v>10</v>
      </c>
      <c r="C221" s="22" t="s">
        <v>26</v>
      </c>
      <c r="D221" s="70"/>
      <c r="E221" s="24">
        <f>D221*B221</f>
        <v>0</v>
      </c>
      <c r="F221" s="50"/>
      <c r="G221" s="25">
        <f t="shared" ref="G221:G222" si="24">(D221*F221)+D221</f>
        <v>0</v>
      </c>
    </row>
    <row r="222" spans="1:7" ht="14.4" x14ac:dyDescent="0.25">
      <c r="A222" s="22" t="s">
        <v>25</v>
      </c>
      <c r="B222" s="23">
        <v>2</v>
      </c>
      <c r="C222" s="22" t="s">
        <v>27</v>
      </c>
      <c r="D222" s="69"/>
      <c r="E222" s="24">
        <f>D222*B222</f>
        <v>0</v>
      </c>
      <c r="F222" s="50"/>
      <c r="G222" s="25">
        <f t="shared" si="24"/>
        <v>0</v>
      </c>
    </row>
    <row r="223" spans="1:7" ht="14.4" x14ac:dyDescent="0.25">
      <c r="A223" s="22" t="s">
        <v>25</v>
      </c>
      <c r="B223" s="23">
        <v>400</v>
      </c>
      <c r="C223" s="22" t="s">
        <v>28</v>
      </c>
      <c r="D223" s="70"/>
      <c r="E223" s="27">
        <f>D223*B223</f>
        <v>0</v>
      </c>
      <c r="F223" s="50"/>
      <c r="G223" s="25">
        <f>(D223*F223)+D223</f>
        <v>0</v>
      </c>
    </row>
    <row r="224" spans="1:7" x14ac:dyDescent="0.25">
      <c r="A224" s="59"/>
      <c r="B224" s="59"/>
      <c r="C224" s="59"/>
      <c r="D224" s="60"/>
      <c r="E224" s="59"/>
      <c r="F224" s="61"/>
      <c r="G224" s="59"/>
    </row>
    <row r="225" spans="1:7" ht="14.4" x14ac:dyDescent="0.25">
      <c r="A225" s="9"/>
      <c r="B225" s="2"/>
      <c r="C225" s="14" t="s">
        <v>87</v>
      </c>
      <c r="D225" s="48"/>
      <c r="E225" s="26"/>
      <c r="F225" s="53"/>
      <c r="G225" s="16"/>
    </row>
    <row r="226" spans="1:7" ht="14.4" x14ac:dyDescent="0.25">
      <c r="A226" s="9"/>
      <c r="B226" s="2"/>
      <c r="C226" s="17" t="s">
        <v>88</v>
      </c>
      <c r="D226" s="48"/>
      <c r="E226" s="26"/>
      <c r="F226" s="54"/>
      <c r="G226" s="19"/>
    </row>
    <row r="227" spans="1:7" ht="14.4" x14ac:dyDescent="0.25">
      <c r="A227" s="22" t="s">
        <v>25</v>
      </c>
      <c r="B227" s="23">
        <v>350</v>
      </c>
      <c r="C227" s="22" t="s">
        <v>89</v>
      </c>
      <c r="D227" s="70"/>
      <c r="E227" s="24">
        <f>D227*B227</f>
        <v>0</v>
      </c>
      <c r="F227" s="50">
        <v>0.09</v>
      </c>
      <c r="G227" s="25">
        <f t="shared" ref="G227" si="25">(D227*F227)+D227</f>
        <v>0</v>
      </c>
    </row>
    <row r="228" spans="1:7" ht="14.4" x14ac:dyDescent="0.25">
      <c r="A228" s="62"/>
      <c r="B228" s="63"/>
      <c r="C228" s="64"/>
      <c r="D228" s="65"/>
      <c r="E228" s="66"/>
      <c r="F228" s="66"/>
      <c r="G228" s="66"/>
    </row>
    <row r="229" spans="1:7" s="68" customFormat="1" ht="14.4" x14ac:dyDescent="0.25">
      <c r="A229" s="9"/>
      <c r="B229" s="2"/>
      <c r="C229" s="14" t="s">
        <v>90</v>
      </c>
      <c r="D229" s="88" t="s">
        <v>91</v>
      </c>
      <c r="E229" s="89"/>
      <c r="F229" s="89"/>
      <c r="G229" s="89"/>
    </row>
    <row r="230" spans="1:7" ht="14.4" x14ac:dyDescent="0.25">
      <c r="A230" s="9"/>
      <c r="B230" s="2"/>
      <c r="C230" s="14" t="s">
        <v>92</v>
      </c>
      <c r="D230" s="48"/>
      <c r="E230" s="26"/>
      <c r="F230" s="53"/>
      <c r="G230" s="16"/>
    </row>
    <row r="231" spans="1:7" ht="14.4" x14ac:dyDescent="0.25">
      <c r="A231" s="9"/>
      <c r="B231" s="2"/>
      <c r="C231" s="14" t="s">
        <v>93</v>
      </c>
      <c r="D231" s="48"/>
      <c r="E231" s="26"/>
      <c r="F231" s="54"/>
      <c r="G231" s="19"/>
    </row>
    <row r="232" spans="1:7" ht="14.4" x14ac:dyDescent="0.25">
      <c r="A232" s="9"/>
      <c r="B232" s="2"/>
      <c r="C232" s="20" t="s">
        <v>94</v>
      </c>
      <c r="D232" s="48"/>
      <c r="E232" s="26"/>
      <c r="F232" s="54"/>
      <c r="G232" s="19"/>
    </row>
    <row r="233" spans="1:7" ht="14.4" x14ac:dyDescent="0.25">
      <c r="A233" s="9"/>
      <c r="B233" s="2"/>
      <c r="C233" s="73">
        <v>0.99</v>
      </c>
      <c r="D233" s="48"/>
      <c r="E233" s="26"/>
      <c r="F233" s="54"/>
      <c r="G233" s="19"/>
    </row>
    <row r="234" spans="1:7" ht="14.4" x14ac:dyDescent="0.25">
      <c r="A234" s="22" t="s">
        <v>25</v>
      </c>
      <c r="B234" s="23">
        <v>5</v>
      </c>
      <c r="C234" s="22" t="s">
        <v>26</v>
      </c>
      <c r="D234" s="25">
        <v>5500</v>
      </c>
      <c r="E234" s="25">
        <f>(D234*(1-C233)*B234)</f>
        <v>275.00000000000023</v>
      </c>
      <c r="F234" s="50">
        <v>0.09</v>
      </c>
      <c r="G234" s="25">
        <f>(D234*(1-C233)*F234)+D234*(1-C233)</f>
        <v>59.950000000000053</v>
      </c>
    </row>
    <row r="235" spans="1:7" ht="14.4" x14ac:dyDescent="0.25">
      <c r="A235" s="22" t="s">
        <v>25</v>
      </c>
      <c r="B235" s="23">
        <v>1</v>
      </c>
      <c r="C235" s="22" t="s">
        <v>27</v>
      </c>
      <c r="D235" s="58">
        <f>D31</f>
        <v>0</v>
      </c>
      <c r="E235" s="25">
        <f>D235*B235</f>
        <v>0</v>
      </c>
      <c r="F235" s="50"/>
      <c r="G235" s="25">
        <f t="shared" ref="G235:G236" si="26">(D235*F235)+D235</f>
        <v>0</v>
      </c>
    </row>
    <row r="236" spans="1:7" ht="14.4" x14ac:dyDescent="0.25">
      <c r="A236" s="22" t="s">
        <v>25</v>
      </c>
      <c r="B236" s="23">
        <v>275</v>
      </c>
      <c r="C236" s="22" t="s">
        <v>28</v>
      </c>
      <c r="D236" s="58">
        <f>D32</f>
        <v>0</v>
      </c>
      <c r="E236" s="25">
        <f>D236*B236</f>
        <v>0</v>
      </c>
      <c r="F236" s="50"/>
      <c r="G236" s="25">
        <f t="shared" si="26"/>
        <v>0</v>
      </c>
    </row>
    <row r="237" spans="1:7" ht="14.4" x14ac:dyDescent="0.25">
      <c r="A237" s="9"/>
      <c r="B237" s="2"/>
      <c r="C237" s="14" t="s">
        <v>95</v>
      </c>
      <c r="D237" s="48"/>
      <c r="E237" s="26"/>
      <c r="F237" s="53"/>
      <c r="G237" s="16"/>
    </row>
    <row r="238" spans="1:7" ht="14.4" x14ac:dyDescent="0.25">
      <c r="A238" s="9"/>
      <c r="B238" s="2"/>
      <c r="C238" s="17" t="s">
        <v>96</v>
      </c>
      <c r="D238" s="48"/>
      <c r="E238" s="26"/>
      <c r="F238" s="54"/>
      <c r="G238" s="19"/>
    </row>
    <row r="239" spans="1:7" ht="14.4" x14ac:dyDescent="0.25">
      <c r="A239" s="9"/>
      <c r="B239" s="2"/>
      <c r="C239" s="20" t="s">
        <v>94</v>
      </c>
      <c r="D239" s="48"/>
      <c r="E239" s="26"/>
      <c r="F239" s="54"/>
      <c r="G239" s="19"/>
    </row>
    <row r="240" spans="1:7" ht="14.4" x14ac:dyDescent="0.25">
      <c r="A240" s="9"/>
      <c r="B240" s="2"/>
      <c r="C240" s="73">
        <v>0.99</v>
      </c>
      <c r="D240" s="48"/>
      <c r="E240" s="26"/>
      <c r="F240" s="54"/>
      <c r="G240" s="19"/>
    </row>
    <row r="241" spans="1:7" ht="14.4" x14ac:dyDescent="0.25">
      <c r="A241" s="22" t="s">
        <v>25</v>
      </c>
      <c r="B241" s="23">
        <v>4</v>
      </c>
      <c r="C241" s="22" t="s">
        <v>26</v>
      </c>
      <c r="D241" s="25">
        <v>19250</v>
      </c>
      <c r="E241" s="25">
        <f>(D241*(1-C240)*B241)</f>
        <v>770.00000000000068</v>
      </c>
      <c r="F241" s="50"/>
      <c r="G241" s="25">
        <f>(D241*(1-C240)*F241)+D241*(1-C240)</f>
        <v>192.50000000000017</v>
      </c>
    </row>
    <row r="242" spans="1:7" ht="14.4" x14ac:dyDescent="0.25">
      <c r="A242" s="22" t="s">
        <v>25</v>
      </c>
      <c r="B242" s="23">
        <v>1</v>
      </c>
      <c r="C242" s="22" t="s">
        <v>27</v>
      </c>
      <c r="D242" s="58">
        <f>D58</f>
        <v>0</v>
      </c>
      <c r="E242" s="25">
        <f>D242*B242</f>
        <v>0</v>
      </c>
      <c r="F242" s="50"/>
      <c r="G242" s="25">
        <f t="shared" ref="G242:G243" si="27">(D242*F242)+D242</f>
        <v>0</v>
      </c>
    </row>
    <row r="243" spans="1:7" ht="14.4" x14ac:dyDescent="0.25">
      <c r="A243" s="22" t="s">
        <v>25</v>
      </c>
      <c r="B243" s="23">
        <v>225</v>
      </c>
      <c r="C243" s="22" t="s">
        <v>28</v>
      </c>
      <c r="D243" s="58">
        <f>D59</f>
        <v>0</v>
      </c>
      <c r="E243" s="25">
        <f>D243*B243</f>
        <v>0</v>
      </c>
      <c r="F243" s="50"/>
      <c r="G243" s="25">
        <f t="shared" si="27"/>
        <v>0</v>
      </c>
    </row>
    <row r="244" spans="1:7" ht="14.4" x14ac:dyDescent="0.25">
      <c r="A244" s="9"/>
      <c r="B244" s="2"/>
      <c r="C244" s="14" t="s">
        <v>97</v>
      </c>
      <c r="D244" s="48"/>
      <c r="E244" s="26"/>
      <c r="F244" s="53"/>
      <c r="G244" s="16"/>
    </row>
    <row r="245" spans="1:7" ht="28.8" x14ac:dyDescent="0.25">
      <c r="A245" s="9"/>
      <c r="B245" s="2"/>
      <c r="C245" s="17" t="s">
        <v>98</v>
      </c>
      <c r="D245" s="48"/>
      <c r="E245" s="26"/>
      <c r="F245" s="54"/>
      <c r="G245" s="19"/>
    </row>
    <row r="246" spans="1:7" ht="14.4" x14ac:dyDescent="0.25">
      <c r="A246" s="9"/>
      <c r="B246" s="2"/>
      <c r="C246" s="20" t="s">
        <v>94</v>
      </c>
      <c r="D246" s="48"/>
      <c r="E246" s="26"/>
      <c r="F246" s="54"/>
      <c r="G246" s="19"/>
    </row>
    <row r="247" spans="1:7" ht="14.4" x14ac:dyDescent="0.25">
      <c r="A247" s="9"/>
      <c r="B247" s="2"/>
      <c r="C247" s="73">
        <v>0.99</v>
      </c>
      <c r="D247" s="48"/>
      <c r="E247" s="26"/>
      <c r="F247" s="54"/>
      <c r="G247" s="19"/>
    </row>
    <row r="248" spans="1:7" ht="14.4" x14ac:dyDescent="0.25">
      <c r="A248" s="22" t="s">
        <v>25</v>
      </c>
      <c r="B248" s="23">
        <v>6</v>
      </c>
      <c r="C248" s="22" t="s">
        <v>26</v>
      </c>
      <c r="D248" s="25">
        <v>6000</v>
      </c>
      <c r="E248" s="25">
        <f>(D248*(1-C247)*B248)</f>
        <v>360.00000000000034</v>
      </c>
      <c r="F248" s="50"/>
      <c r="G248" s="25">
        <f>(D248*(1-C247)*F248)+D248*(1-C247)</f>
        <v>60.000000000000057</v>
      </c>
    </row>
    <row r="249" spans="1:7" ht="14.4" x14ac:dyDescent="0.25">
      <c r="A249" s="22" t="s">
        <v>25</v>
      </c>
      <c r="B249" s="23">
        <v>1</v>
      </c>
      <c r="C249" s="22" t="s">
        <v>27</v>
      </c>
      <c r="D249" s="58">
        <f>D214</f>
        <v>0</v>
      </c>
      <c r="E249" s="25">
        <f>D249*B249</f>
        <v>0</v>
      </c>
      <c r="F249" s="50"/>
      <c r="G249" s="25">
        <f t="shared" ref="G249:G250" si="28">(D249*F249)+D249</f>
        <v>0</v>
      </c>
    </row>
    <row r="250" spans="1:7" ht="14.4" x14ac:dyDescent="0.25">
      <c r="A250" s="22" t="s">
        <v>25</v>
      </c>
      <c r="B250" s="23">
        <v>350</v>
      </c>
      <c r="C250" s="22" t="s">
        <v>28</v>
      </c>
      <c r="D250" s="58">
        <f>D215</f>
        <v>0</v>
      </c>
      <c r="E250" s="25">
        <f>D250*B250</f>
        <v>0</v>
      </c>
      <c r="F250" s="50"/>
      <c r="G250" s="25">
        <f t="shared" si="28"/>
        <v>0</v>
      </c>
    </row>
    <row r="251" spans="1:7" ht="14.4" x14ac:dyDescent="0.25">
      <c r="A251" s="9"/>
      <c r="B251" s="2"/>
      <c r="C251" s="14" t="s">
        <v>99</v>
      </c>
      <c r="D251" s="48"/>
      <c r="E251" s="26"/>
      <c r="F251" s="53"/>
      <c r="G251" s="16"/>
    </row>
    <row r="252" spans="1:7" ht="14.4" x14ac:dyDescent="0.25">
      <c r="A252" s="9"/>
      <c r="B252" s="2"/>
      <c r="C252" s="17" t="s">
        <v>100</v>
      </c>
      <c r="D252" s="48"/>
      <c r="E252" s="26"/>
      <c r="F252" s="54"/>
      <c r="G252" s="19"/>
    </row>
    <row r="253" spans="1:7" ht="14.4" x14ac:dyDescent="0.25">
      <c r="A253" s="9"/>
      <c r="B253" s="2"/>
      <c r="C253" s="20" t="s">
        <v>94</v>
      </c>
      <c r="D253" s="48"/>
      <c r="E253" s="26"/>
      <c r="F253" s="54"/>
      <c r="G253" s="19"/>
    </row>
    <row r="254" spans="1:7" ht="14.4" x14ac:dyDescent="0.25">
      <c r="A254" s="9"/>
      <c r="B254" s="2"/>
      <c r="C254" s="73">
        <v>0.99</v>
      </c>
      <c r="D254" s="48"/>
      <c r="E254" s="26"/>
      <c r="F254" s="54"/>
      <c r="G254" s="19"/>
    </row>
    <row r="255" spans="1:7" ht="14.4" x14ac:dyDescent="0.25">
      <c r="A255" s="22" t="s">
        <v>25</v>
      </c>
      <c r="B255" s="23">
        <v>1</v>
      </c>
      <c r="C255" s="22" t="s">
        <v>26</v>
      </c>
      <c r="D255" s="25">
        <v>14000</v>
      </c>
      <c r="E255" s="25">
        <f>(D255*(1-C254)*B255)</f>
        <v>140.00000000000011</v>
      </c>
      <c r="F255" s="50"/>
      <c r="G255" s="25">
        <f>(D255*(1-C254)*F255)+D255*(1-C254)</f>
        <v>140.00000000000011</v>
      </c>
    </row>
    <row r="256" spans="1:7" ht="14.4" x14ac:dyDescent="0.25">
      <c r="A256" s="22" t="s">
        <v>25</v>
      </c>
      <c r="B256" s="23">
        <v>1</v>
      </c>
      <c r="C256" s="22" t="s">
        <v>27</v>
      </c>
      <c r="D256" s="58">
        <f>D58</f>
        <v>0</v>
      </c>
      <c r="E256" s="25">
        <f>D256*B256</f>
        <v>0</v>
      </c>
      <c r="F256" s="50"/>
      <c r="G256" s="25">
        <f t="shared" ref="G256" si="29">(D256*F256)+D256</f>
        <v>0</v>
      </c>
    </row>
    <row r="257" spans="1:7" ht="14.4" x14ac:dyDescent="0.25">
      <c r="A257" s="22" t="s">
        <v>25</v>
      </c>
      <c r="B257" s="23">
        <v>50</v>
      </c>
      <c r="C257" s="22" t="s">
        <v>28</v>
      </c>
      <c r="D257" s="58">
        <f>D59</f>
        <v>0</v>
      </c>
      <c r="E257" s="25">
        <f>D257*B257</f>
        <v>0</v>
      </c>
      <c r="F257" s="50"/>
      <c r="G257" s="25">
        <f>(D257*F257)+D257</f>
        <v>0</v>
      </c>
    </row>
    <row r="258" spans="1:7" ht="14.4" thickBot="1" x14ac:dyDescent="0.3">
      <c r="A258" s="59"/>
      <c r="B258" s="59"/>
      <c r="C258" s="59"/>
      <c r="D258" s="59"/>
      <c r="E258" s="59"/>
      <c r="F258" s="67"/>
      <c r="G258" s="59"/>
    </row>
    <row r="259" spans="1:7" ht="15" thickBot="1" x14ac:dyDescent="0.3">
      <c r="A259" s="9"/>
      <c r="B259" s="2"/>
      <c r="C259" s="84" t="s">
        <v>101</v>
      </c>
      <c r="D259" s="85"/>
      <c r="E259" s="32">
        <f>SUM(E10,E19,E30,E39,E48,E57,E66,E75,E83,E92,E100,E108,E116,E124,E132,E140,E148,E156,E164,E172,E180,E188,E196,E204,E213,E221)</f>
        <v>0</v>
      </c>
      <c r="F259"/>
    </row>
    <row r="260" spans="1:7" ht="15" thickBot="1" x14ac:dyDescent="0.3">
      <c r="A260" s="9"/>
      <c r="B260" s="2"/>
      <c r="C260" s="84" t="s">
        <v>102</v>
      </c>
      <c r="D260" s="85"/>
      <c r="E260" s="32">
        <f>SUM(E11,E20,E31,E40,E49,E58,E67,E76,E84,E93,E101,E109,E117,E125,E133,E141,E149,E157,E165,E173,E181,E189,E197,E205,E214,E222)</f>
        <v>0</v>
      </c>
      <c r="F260"/>
    </row>
    <row r="261" spans="1:7" ht="15" thickBot="1" x14ac:dyDescent="0.3">
      <c r="A261" s="9"/>
      <c r="B261" s="2"/>
      <c r="C261" s="84" t="s">
        <v>103</v>
      </c>
      <c r="D261" s="85"/>
      <c r="E261" s="32">
        <f>SUM(E12,E21,E32,E41,E50,E59,E68,E77,E85,E94,E102,E110,E118,E126,E134,E142,E150,E158,E166,E174,E182,E190,E198,E206,E215,E223)+E227</f>
        <v>0</v>
      </c>
      <c r="F261"/>
    </row>
    <row r="262" spans="1:7" ht="15" thickBot="1" x14ac:dyDescent="0.3">
      <c r="A262" s="9"/>
      <c r="B262" s="2"/>
      <c r="C262" s="55" t="s">
        <v>104</v>
      </c>
      <c r="D262" s="56"/>
      <c r="E262" s="32">
        <f>SUM(E234,E241,E248,E255)</f>
        <v>1545.0000000000014</v>
      </c>
      <c r="F262"/>
    </row>
    <row r="263" spans="1:7" ht="15" thickBot="1" x14ac:dyDescent="0.35">
      <c r="A263" s="9"/>
      <c r="B263" s="2"/>
      <c r="C263" s="84" t="s">
        <v>105</v>
      </c>
      <c r="D263" s="85"/>
      <c r="E263" s="32">
        <f>SUM(E259:E262)</f>
        <v>1545.0000000000014</v>
      </c>
      <c r="F263" s="74" t="s">
        <v>111</v>
      </c>
    </row>
    <row r="264" spans="1:7" ht="15" thickBot="1" x14ac:dyDescent="0.3">
      <c r="A264" s="9"/>
      <c r="B264" s="2"/>
      <c r="C264" s="2"/>
      <c r="D264" s="2"/>
      <c r="E264" s="33"/>
      <c r="F264"/>
    </row>
    <row r="265" spans="1:7" ht="14.4" x14ac:dyDescent="0.25">
      <c r="A265" s="9"/>
      <c r="B265" s="2"/>
      <c r="C265" s="34" t="s">
        <v>106</v>
      </c>
      <c r="D265" s="35"/>
      <c r="E265" s="36"/>
      <c r="F265"/>
    </row>
    <row r="266" spans="1:7" ht="15" x14ac:dyDescent="0.35">
      <c r="A266" s="37"/>
      <c r="B266" s="38"/>
      <c r="C266" s="39"/>
      <c r="D266" s="86" t="str">
        <f>"Indien de som in E259 lager is dan "&amp;D267&amp;" of hoger dan "&amp;D268&amp;" is de opgave ongeldig"</f>
        <v>Indien de som in E259 lager is dan 1600000 of hoger dan 2100000 is de opgave ongeldig</v>
      </c>
      <c r="E266" s="87"/>
      <c r="F266"/>
    </row>
    <row r="267" spans="1:7" ht="15" x14ac:dyDescent="0.35">
      <c r="A267" s="37"/>
      <c r="B267" s="38"/>
      <c r="C267" s="40" t="s">
        <v>107</v>
      </c>
      <c r="D267" s="41">
        <v>1600000</v>
      </c>
      <c r="E267" s="82" t="str">
        <f>IF(AND(E259&lt;=D268,E259&gt;=D267),"Opgave Geldig","Opgave Ongeldig")</f>
        <v>Opgave Ongeldig</v>
      </c>
      <c r="F267"/>
    </row>
    <row r="268" spans="1:7" ht="15.6" thickBot="1" x14ac:dyDescent="0.4">
      <c r="A268" s="37"/>
      <c r="B268" s="38"/>
      <c r="C268" s="42" t="s">
        <v>108</v>
      </c>
      <c r="D268" s="43">
        <v>2100000</v>
      </c>
      <c r="E268" s="83"/>
      <c r="F268"/>
    </row>
    <row r="269" spans="1:7" ht="15.6" thickBot="1" x14ac:dyDescent="0.4">
      <c r="A269" s="37"/>
      <c r="B269" s="38"/>
      <c r="C269" s="38"/>
      <c r="D269" s="44"/>
      <c r="E269" s="44"/>
      <c r="F269"/>
    </row>
    <row r="270" spans="1:7" ht="15" x14ac:dyDescent="0.35">
      <c r="A270" s="37"/>
      <c r="B270" s="38"/>
      <c r="C270" s="34" t="s">
        <v>109</v>
      </c>
      <c r="D270" s="35"/>
      <c r="E270" s="36"/>
      <c r="F270"/>
    </row>
    <row r="271" spans="1:7" ht="15" x14ac:dyDescent="0.35">
      <c r="A271" s="37"/>
      <c r="B271" s="38"/>
      <c r="C271" s="39"/>
      <c r="D271" s="86" t="str">
        <f>"Indien de som in E260 lager is dan "&amp;D272&amp;" of hoger dan "&amp;D273&amp;" is de opgave ongeldig"</f>
        <v>Indien de som in E260 lager is dan 80000 of hoger dan 120000 is de opgave ongeldig</v>
      </c>
      <c r="E271" s="87"/>
      <c r="F271"/>
    </row>
    <row r="272" spans="1:7" ht="15" x14ac:dyDescent="0.35">
      <c r="A272" s="37"/>
      <c r="B272" s="38"/>
      <c r="C272" s="40" t="s">
        <v>107</v>
      </c>
      <c r="D272" s="41">
        <v>80000</v>
      </c>
      <c r="E272" s="82" t="str">
        <f>IF(AND(E260&lt;=D273,E260&gt;=D272),"Opgave Geldig","Opgave Ongeldig")</f>
        <v>Opgave Ongeldig</v>
      </c>
      <c r="F272"/>
    </row>
    <row r="273" spans="1:6" ht="15.6" thickBot="1" x14ac:dyDescent="0.4">
      <c r="A273" s="37"/>
      <c r="B273" s="38"/>
      <c r="C273" s="42" t="s">
        <v>108</v>
      </c>
      <c r="D273" s="43">
        <v>120000</v>
      </c>
      <c r="E273" s="83"/>
      <c r="F273"/>
    </row>
    <row r="274" spans="1:6" ht="15.6" thickBot="1" x14ac:dyDescent="0.4">
      <c r="C274" s="38"/>
      <c r="D274" s="44"/>
      <c r="E274" s="44"/>
    </row>
    <row r="275" spans="1:6" ht="28.8" x14ac:dyDescent="0.25">
      <c r="C275" s="34" t="s">
        <v>110</v>
      </c>
      <c r="D275" s="35"/>
      <c r="E275" s="36"/>
    </row>
    <row r="276" spans="1:6" ht="15" x14ac:dyDescent="0.35">
      <c r="C276" s="39"/>
      <c r="D276" s="86" t="str">
        <f>"Indien de som in E261 lager is dan "&amp;D277&amp;" of hoger dan "&amp;D278&amp;" is de opgave ongeldig"</f>
        <v>Indien de som in E261 lager is dan 1700000 of hoger dan 2500000 is de opgave ongeldig</v>
      </c>
      <c r="E276" s="87"/>
    </row>
    <row r="277" spans="1:6" ht="15" x14ac:dyDescent="0.35">
      <c r="C277" s="40" t="s">
        <v>107</v>
      </c>
      <c r="D277" s="41">
        <v>1700000</v>
      </c>
      <c r="E277" s="82" t="str">
        <f>IF(AND(E261&lt;=D278,E261&gt;=D277),"Opgave Geldig","Opgave Ongeldig")</f>
        <v>Opgave Ongeldig</v>
      </c>
    </row>
    <row r="278" spans="1:6" ht="15.6" thickBot="1" x14ac:dyDescent="0.4">
      <c r="C278" s="42" t="s">
        <v>108</v>
      </c>
      <c r="D278" s="43">
        <v>2500000</v>
      </c>
      <c r="E278" s="83"/>
    </row>
  </sheetData>
  <sheetProtection algorithmName="SHA-512" hashValue="MGqwxb+wqjBWb2QYO4aQbVbLEsI1Q0G1OADO6chWe/RppUKvl8sP0B3TUsi1MK4+SY2w2Oge/Em1NbXPaXWJJA==" saltValue="4a+tb1WKrwMZYg+CXbWggQ==" spinCount="100000" sheet="1" objects="1" scenarios="1"/>
  <protectedRanges>
    <protectedRange sqref="C7:C9 D10:D12 C16:C18 C54:C56 C25:C29 F227:F229 C36:C38 D19:D21 D30:D32 D101 D48:D50 D57:D59 D67 D76 D84 D133 D141 D149 D157 D165 D173 D181 D189 D197 D205 D214 D222 D93 D39:D41 D109 D117 D125 F10:F12 F19:F21 F30:F32 F39:F41 F48:F50 F57:F59 F66:F68 F75:F77 F83:F85 F92:F94 F100:F102 F108:F110 F116:F118 F124:F126 F132:F134 F140:F142 F148:F150 F156:F158 F164:F166 F172:F174 F180:F182 F188:F190 F196:F198 F204:F206 F213:F215 F221:F223 C45:C47 F234:F236 F241:F243 F248:F250 F255:F257 D235:D236 D242:D243 D249:D250 D256:D257" name="Bereik1_1"/>
    <protectedRange sqref="C138:C139 C114:C115 D116 C122:C123 D124 C106:C107 D108 C146:C147 D110 D118 D126" name="Bereik3"/>
    <protectedRange sqref="D140 D204 D180 C202:C203 C210:C212 D188 D196 C178:C179 C186:C187 C194:C195 D148 D142 D150 D182 D190 D198 D206 D241 D234 C233 C240 C247 C254" name="Bereik4"/>
    <protectedRange sqref="D213 C130:C131 D134 D174 D223 D132 D221 C219:C220 D215 D172 C170:C171 D227:D229 D248 D255" name="Bereik5"/>
  </protectedRanges>
  <mergeCells count="14">
    <mergeCell ref="F2:G2"/>
    <mergeCell ref="A1:G1"/>
    <mergeCell ref="A2:E2"/>
    <mergeCell ref="E277:E278"/>
    <mergeCell ref="C259:D259"/>
    <mergeCell ref="C260:D260"/>
    <mergeCell ref="C261:D261"/>
    <mergeCell ref="C263:D263"/>
    <mergeCell ref="D266:E266"/>
    <mergeCell ref="D229:G229"/>
    <mergeCell ref="E267:E268"/>
    <mergeCell ref="D271:E271"/>
    <mergeCell ref="E272:E273"/>
    <mergeCell ref="D276:E276"/>
  </mergeCells>
  <conditionalFormatting sqref="E267:E268">
    <cfRule type="containsText" dxfId="7" priority="5" operator="containsText" text="Opgave geldig">
      <formula>NOT(ISERROR(SEARCH("Opgave geldig",E267)))</formula>
    </cfRule>
    <cfRule type="duplicateValues" priority="8"/>
    <cfRule type="containsText" dxfId="6" priority="9" operator="containsText" text="Ongeldig">
      <formula>NOT(ISERROR(SEARCH("Ongeldig",E267)))</formula>
    </cfRule>
  </conditionalFormatting>
  <conditionalFormatting sqref="E272:E273">
    <cfRule type="containsText" dxfId="5" priority="1" operator="containsText" text="Opgave geldig">
      <formula>NOT(ISERROR(SEARCH("Opgave geldig",E272)))</formula>
    </cfRule>
    <cfRule type="duplicateValues" priority="2"/>
    <cfRule type="containsText" dxfId="4" priority="3" operator="containsText" text="Ongeldig">
      <formula>NOT(ISERROR(SEARCH("Ongeldig",E272)))</formula>
    </cfRule>
  </conditionalFormatting>
  <conditionalFormatting sqref="E277:E278">
    <cfRule type="containsText" dxfId="3" priority="4" operator="containsText" text="Opgave geldig">
      <formula>NOT(ISERROR(SEARCH("Opgave geldig",E277)))</formula>
    </cfRule>
    <cfRule type="duplicateValues" priority="6"/>
    <cfRule type="containsText" dxfId="2" priority="7" operator="containsText" text="Ongeldig">
      <formula>NOT(ISERROR(SEARCH("Ongeldig",E277)))</formula>
    </cfRule>
  </conditionalFormatting>
  <dataValidations count="2">
    <dataValidation type="list" showDropDown="1" showInputMessage="1" showErrorMessage="1" sqref="F10:F12 F255:F257 F227:F228 F248:F250 F241:F243 F234:F236 F221:F223 F213:F215 F204:F206 F196:F198 F188:F190 F180:F182 F172:F174 F164:F166 F156:F158 F148:F150 F140:F142 F132:F134 F124:F126 F116:F118 F108:F110 F100:F102 F92:F94 F83:F85 F75:F77 F66:F68 F57:F59 F48:F50 F39:F41 F30:F32 F19:F21" xr:uid="{C5DD39AE-846E-47F2-834F-98650B9522C5}">
      <formula1>$F$4:$F$6</formula1>
    </dataValidation>
    <dataValidation type="decimal" allowBlank="1" showInputMessage="1" showErrorMessage="1" sqref="C233 C240 C247 C254" xr:uid="{801F7F8D-CBA4-41A9-A324-38B348E76879}">
      <formula1>0.01</formula1>
      <formula2>0.99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8F13-5AD6-4F91-9A1F-A224C23444C9}">
  <dimension ref="A2:G13"/>
  <sheetViews>
    <sheetView workbookViewId="0">
      <selection activeCell="C5" sqref="C5"/>
    </sheetView>
  </sheetViews>
  <sheetFormatPr defaultRowHeight="13.8" x14ac:dyDescent="0.25"/>
  <cols>
    <col min="1" max="1" width="11.59765625" customWidth="1"/>
    <col min="3" max="3" width="40.3984375" customWidth="1"/>
    <col min="4" max="4" width="13.296875" bestFit="1" customWidth="1"/>
    <col min="5" max="5" width="14.8984375" bestFit="1" customWidth="1"/>
    <col min="7" max="7" width="9.8984375" bestFit="1" customWidth="1"/>
  </cols>
  <sheetData>
    <row r="2" spans="1:7" ht="14.4" x14ac:dyDescent="0.25">
      <c r="A2" s="9"/>
      <c r="B2" s="2"/>
      <c r="C2" s="14" t="s">
        <v>113</v>
      </c>
      <c r="D2" s="48"/>
      <c r="E2" s="26"/>
      <c r="F2" s="52"/>
      <c r="G2" s="19"/>
    </row>
    <row r="3" spans="1:7" ht="28.8" x14ac:dyDescent="0.25">
      <c r="A3" s="9"/>
      <c r="B3" s="2"/>
      <c r="C3" s="17" t="s">
        <v>46</v>
      </c>
      <c r="D3" s="48"/>
      <c r="E3" s="26"/>
      <c r="F3" s="52"/>
      <c r="G3" s="19"/>
    </row>
    <row r="4" spans="1:7" ht="14.4" x14ac:dyDescent="0.25">
      <c r="A4" s="9"/>
      <c r="B4" s="2"/>
      <c r="C4" s="20" t="s">
        <v>115</v>
      </c>
      <c r="D4" s="48"/>
      <c r="E4" s="26"/>
      <c r="F4" s="52"/>
      <c r="G4" s="19"/>
    </row>
    <row r="5" spans="1:7" ht="14.4" x14ac:dyDescent="0.25">
      <c r="A5" s="22" t="s">
        <v>25</v>
      </c>
      <c r="B5" s="23">
        <v>10</v>
      </c>
      <c r="C5" s="22" t="s">
        <v>26</v>
      </c>
      <c r="D5" s="70"/>
      <c r="E5" s="24">
        <f>D5*B5</f>
        <v>0</v>
      </c>
      <c r="F5" s="50">
        <v>0.21</v>
      </c>
      <c r="G5" s="25">
        <f t="shared" ref="G5:G6" si="0">(D5*F5)+D5</f>
        <v>0</v>
      </c>
    </row>
    <row r="6" spans="1:7" ht="28.8" x14ac:dyDescent="0.25">
      <c r="A6" s="22" t="s">
        <v>25</v>
      </c>
      <c r="B6" s="23">
        <v>250</v>
      </c>
      <c r="C6" s="22" t="s">
        <v>28</v>
      </c>
      <c r="D6" s="70"/>
      <c r="E6" s="24">
        <f>D6*B6</f>
        <v>0</v>
      </c>
      <c r="F6" s="50">
        <v>0.21</v>
      </c>
      <c r="G6" s="25">
        <f t="shared" si="0"/>
        <v>0</v>
      </c>
    </row>
    <row r="8" spans="1:7" x14ac:dyDescent="0.25">
      <c r="C8" t="s">
        <v>114</v>
      </c>
      <c r="E8" s="75">
        <f>SUM(E5:E6)</f>
        <v>0</v>
      </c>
    </row>
    <row r="9" spans="1:7" ht="14.4" thickBot="1" x14ac:dyDescent="0.3"/>
    <row r="10" spans="1:7" ht="14.4" x14ac:dyDescent="0.25">
      <c r="A10" s="9"/>
      <c r="B10" s="2"/>
      <c r="C10" s="34" t="s">
        <v>112</v>
      </c>
      <c r="D10" s="35"/>
      <c r="E10" s="36"/>
    </row>
    <row r="11" spans="1:7" ht="15" x14ac:dyDescent="0.35">
      <c r="A11" s="37"/>
      <c r="B11" s="38"/>
      <c r="C11" s="39"/>
      <c r="D11" s="86" t="str">
        <f>"Indien de som in E28 lager is dan "&amp;D12&amp;" of hoger dan "&amp;D13&amp;" is de opgave ongeldig"</f>
        <v>Indien de som in E28 lager is dan 50000 of hoger dan 100000 is de opgave ongeldig</v>
      </c>
      <c r="E11" s="87"/>
    </row>
    <row r="12" spans="1:7" ht="15" x14ac:dyDescent="0.35">
      <c r="A12" s="37"/>
      <c r="B12" s="38"/>
      <c r="C12" s="40" t="s">
        <v>107</v>
      </c>
      <c r="D12" s="41">
        <v>50000</v>
      </c>
      <c r="E12" s="82" t="str">
        <f>IF(AND(E8&lt;=D13,E8&gt;=D12),"Opgave Geldig","Opgave Ongeldig")</f>
        <v>Opgave Ongeldig</v>
      </c>
    </row>
    <row r="13" spans="1:7" ht="15.6" thickBot="1" x14ac:dyDescent="0.4">
      <c r="A13" s="37"/>
      <c r="B13" s="38"/>
      <c r="C13" s="42" t="s">
        <v>108</v>
      </c>
      <c r="D13" s="43">
        <v>100000</v>
      </c>
      <c r="E13" s="83"/>
    </row>
  </sheetData>
  <sheetProtection algorithmName="SHA-512" hashValue="pExwe9lVokb0GzPtVc9PtddY3bBxPzqMddxBeskOOY4KP1n/8y/QhU8JeixAkubKAJJu5JZXlOklH5TOxGUQJQ==" saltValue="ff1J6nZmbCEP5W774VB37A==" spinCount="100000" sheet="1" objects="1" scenarios="1"/>
  <protectedRanges>
    <protectedRange sqref="F5:F6" name="Bereik1_1_2"/>
  </protectedRanges>
  <mergeCells count="2">
    <mergeCell ref="D11:E11"/>
    <mergeCell ref="E12:E13"/>
  </mergeCells>
  <conditionalFormatting sqref="E12:E13">
    <cfRule type="containsText" dxfId="1" priority="1" operator="containsText" text="Opgave geldig">
      <formula>NOT(ISERROR(SEARCH("Opgave geldig",E12)))</formula>
    </cfRule>
    <cfRule type="duplicateValues" priority="2"/>
    <cfRule type="containsText" dxfId="0" priority="3" operator="containsText" text="Ongeldig">
      <formula>NOT(ISERROR(SEARCH("Ongeldig",E12)))</formula>
    </cfRule>
  </conditionalFormatting>
  <dataValidations disablePrompts="1" count="1">
    <dataValidation type="list" showDropDown="1" showInputMessage="1" showErrorMessage="1" sqref="F5:F6" xr:uid="{7E55987D-3AEA-4424-BB20-E1322D68B362}">
      <formula1>$F$5:$F$5</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9B588048D11B46BD7E873F17C67B1F" ma:contentTypeVersion="4" ma:contentTypeDescription="Een nieuw document maken." ma:contentTypeScope="" ma:versionID="e114e82ffce1ee830247f023a2d1d94d">
  <xsd:schema xmlns:xsd="http://www.w3.org/2001/XMLSchema" xmlns:xs="http://www.w3.org/2001/XMLSchema" xmlns:p="http://schemas.microsoft.com/office/2006/metadata/properties" xmlns:ns2="99ad60aa-0e74-4a77-b6ba-174f4344c759" targetNamespace="http://schemas.microsoft.com/office/2006/metadata/properties" ma:root="true" ma:fieldsID="fdc73368b0623a54fac8e5906127c508" ns2:_="">
    <xsd:import namespace="99ad60aa-0e74-4a77-b6ba-174f4344c7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d60aa-0e74-4a77-b6ba-174f4344c7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78D1AC-D085-418F-A7DA-E1DAD0EAF5EC}">
  <ds:schemaRefs>
    <ds:schemaRef ds:uri="http://schemas.microsoft.com/sharepoint/v3/contenttype/forms"/>
  </ds:schemaRefs>
</ds:datastoreItem>
</file>

<file path=customXml/itemProps2.xml><?xml version="1.0" encoding="utf-8"?>
<ds:datastoreItem xmlns:ds="http://schemas.openxmlformats.org/officeDocument/2006/customXml" ds:itemID="{A32153EF-EDA5-47FA-98C1-7AABE5C2E337}">
  <ds:schemaRefs>
    <ds:schemaRef ds:uri="http://schemas.microsoft.com/office/2006/metadata/propertie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9ad60aa-0e74-4a77-b6ba-174f4344c759"/>
    <ds:schemaRef ds:uri="http://purl.org/dc/terms/"/>
  </ds:schemaRefs>
</ds:datastoreItem>
</file>

<file path=customXml/itemProps3.xml><?xml version="1.0" encoding="utf-8"?>
<ds:datastoreItem xmlns:ds="http://schemas.openxmlformats.org/officeDocument/2006/customXml" ds:itemID="{811304C9-29E6-4FA4-AB12-20F3513EB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d60aa-0e74-4a77-b6ba-174f4344c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Leidraad</vt:lpstr>
      <vt:lpstr>Opgaveformulier Perceel 1</vt:lpstr>
      <vt:lpstr>Opgaveformulier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Kranenburg</dc:creator>
  <cp:keywords/>
  <dc:description/>
  <cp:lastModifiedBy>Marco Kranenburg</cp:lastModifiedBy>
  <cp:revision/>
  <dcterms:created xsi:type="dcterms:W3CDTF">2019-11-06T08:17:01Z</dcterms:created>
  <dcterms:modified xsi:type="dcterms:W3CDTF">2024-11-29T08:35:09Z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0x010100229B588048D11B46BD7E873F17C67B1F</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528600</vt:r8>
  </property>
</Properties>
</file>