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rrcloud.sharepoint.com/sites/proj_aanbestedingmjop/Gedeelde documenten/Aanbesteding/04a Beschrijvend document/"/>
    </mc:Choice>
  </mc:AlternateContent>
  <xr:revisionPtr revIDLastSave="43" documentId="11_7AD9C0DCACB770C78153CC60503133C6747B5452" xr6:coauthVersionLast="47" xr6:coauthVersionMax="47" xr10:uidLastSave="{DA24D135-ED9A-41E2-92BB-42A6B2DC6500}"/>
  <bookViews>
    <workbookView xWindow="71880" yWindow="-120" windowWidth="29040" windowHeight="15840" xr2:uid="{00000000-000D-0000-FFFF-FFFF00000000}"/>
  </bookViews>
  <sheets>
    <sheet name="Voorblad" sheetId="1" r:id="rId1"/>
    <sheet name="Prijzenblad"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4" i="4" l="1"/>
  <c r="M14" i="4"/>
  <c r="V4" i="4"/>
  <c r="M4" i="4"/>
  <c r="E15" i="4"/>
  <c r="T7" i="4" l="1"/>
  <c r="T6" i="4"/>
  <c r="K17" i="4"/>
  <c r="K16" i="4"/>
  <c r="D12" i="4" l="1"/>
  <c r="D13" i="4"/>
  <c r="D14" i="4"/>
  <c r="D11" i="4"/>
  <c r="S21" i="4" l="1"/>
  <c r="J21" i="4"/>
  <c r="S11" i="4"/>
  <c r="J11" i="4"/>
  <c r="A18" i="1" l="1"/>
  <c r="A19" i="1"/>
  <c r="A20" i="1"/>
  <c r="A17" i="1"/>
  <c r="F13" i="4"/>
  <c r="B19" i="1" s="1"/>
  <c r="F11" i="4"/>
  <c r="V7" i="4"/>
  <c r="S10" i="4" s="1"/>
  <c r="V17" i="4"/>
  <c r="S20" i="4" s="1"/>
  <c r="M17" i="4"/>
  <c r="J20" i="4" s="1"/>
  <c r="S13" i="4"/>
  <c r="J13" i="4"/>
  <c r="V16" i="4"/>
  <c r="S19" i="4" s="1"/>
  <c r="M16" i="4"/>
  <c r="J19" i="4" s="1"/>
  <c r="S3" i="4"/>
  <c r="J3" i="4"/>
  <c r="M7" i="4"/>
  <c r="J10" i="4" s="1"/>
  <c r="V6" i="4"/>
  <c r="S9" i="4" s="1"/>
  <c r="M6" i="4"/>
  <c r="J9" i="4" s="1"/>
  <c r="B17" i="1" l="1"/>
  <c r="F14" i="4"/>
  <c r="B20" i="1" s="1"/>
  <c r="F12" i="4"/>
  <c r="B18" i="1" s="1"/>
  <c r="B21" i="1" l="1"/>
  <c r="F15" i="4"/>
</calcChain>
</file>

<file path=xl/sharedStrings.xml><?xml version="1.0" encoding="utf-8"?>
<sst xmlns="http://schemas.openxmlformats.org/spreadsheetml/2006/main" count="60" uniqueCount="38">
  <si>
    <t>Naam inschrijver:</t>
  </si>
  <si>
    <t>Aldus naar waarheid opgemaakt op ….. ……20…  te ………………….. (plaats)</t>
  </si>
  <si>
    <t>Naam rechtsgeldige vertegenwoordiger: ……………………………………………….</t>
  </si>
  <si>
    <t>Handtekening:</t>
  </si>
  <si>
    <t>behaalde punten</t>
  </si>
  <si>
    <t>Projectnaam</t>
  </si>
  <si>
    <t>Versie</t>
  </si>
  <si>
    <t>Naam inschrijver</t>
  </si>
  <si>
    <t>"In te vullen door inschrijver"</t>
  </si>
  <si>
    <t>Instructie</t>
  </si>
  <si>
    <t>maximale score</t>
  </si>
  <si>
    <t>weging</t>
  </si>
  <si>
    <t xml:space="preserve">maximale score </t>
  </si>
  <si>
    <t>behaalde score</t>
  </si>
  <si>
    <t>kosten</t>
  </si>
  <si>
    <t>uurtarief en voorrijdkosten</t>
  </si>
  <si>
    <t>totaal behaalde score</t>
  </si>
  <si>
    <t>tarief</t>
  </si>
  <si>
    <t>Hoogste waarde</t>
  </si>
  <si>
    <t>Laagste waarde</t>
  </si>
  <si>
    <t>max score - (inschrijf prijs - hoogste waarde) / (laagste waarde - hoogste waarde) * (max score- min score) = score</t>
  </si>
  <si>
    <t>Voorrijdkosten</t>
  </si>
  <si>
    <t>Prijzen</t>
  </si>
  <si>
    <t>beoordelingstabel per prijsonderdeel</t>
  </si>
  <si>
    <t>Elementen</t>
  </si>
  <si>
    <t>totaal behaalde punten prijzen</t>
  </si>
  <si>
    <t>Inschrijver dient alleen de blauwe cellen in te vullen.</t>
  </si>
  <si>
    <t xml:space="preserve">- Verklaart door ondertekening van dit prijzenblad de werkzaamheden voor de geoffreerde tarieven uit te voeren. Dit conform de bepalingen en inhoud van het Beschrijvend document (incl. bijlagen en Nota’s van Inlichtingen) en volgens de opgegeven waarden in dit prijzenblad. </t>
  </si>
  <si>
    <t>Uurtarief werkdagen (ma t/m vr 07:00 - 17:00 uur)</t>
  </si>
  <si>
    <t>btw tarief</t>
  </si>
  <si>
    <t>kosten incl btw</t>
  </si>
  <si>
    <t>1.0</t>
  </si>
  <si>
    <t>Alle aangeboden producten en diensten dienen conform PvE te zijn</t>
  </si>
  <si>
    <t>EA Groot onderhoud 
perceel 4 - Luchtbehandeling en warmteopwekking</t>
  </si>
  <si>
    <t>Uurtarief avond en zaterdag 
(ma t/m vr 17:00 - 07:00 uur zaterdag 00:00 - 23:59)</t>
  </si>
  <si>
    <t>Uurtarief zondag</t>
  </si>
  <si>
    <t>Invulformulier gunningscriteria perceel 4</t>
  </si>
  <si>
    <t>Ondertekening van dit document geschied via de ‘Conformiteitverklaring bij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</si>
</sst>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quot;€&quot;\ #,##0_-"/>
  </numFmts>
  <fonts count="14" x14ac:knownFonts="1">
    <font>
      <sz val="11"/>
      <color theme="1"/>
      <name val="Calibri"/>
      <family val="2"/>
      <scheme val="minor"/>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sz val="10"/>
      <color theme="1" tint="0.249977111117893"/>
      <name val="Arial"/>
      <family val="2"/>
    </font>
    <font>
      <b/>
      <u/>
      <sz val="10"/>
      <color theme="1" tint="0.249977111117893"/>
      <name val="Arial"/>
      <family val="2"/>
    </font>
    <font>
      <b/>
      <sz val="10"/>
      <color theme="1" tint="0.249977111117893"/>
      <name val="Arial"/>
      <family val="2"/>
    </font>
    <font>
      <b/>
      <sz val="10"/>
      <color rgb="FFC00000"/>
      <name val="Arial"/>
      <family val="2"/>
    </font>
    <font>
      <b/>
      <sz val="11"/>
      <color theme="1"/>
      <name val="Arial"/>
      <family val="2"/>
    </font>
    <font>
      <sz val="11"/>
      <color theme="1"/>
      <name val="Arial"/>
      <family val="2"/>
    </font>
    <font>
      <sz val="10"/>
      <name val="Arial"/>
      <family val="2"/>
    </font>
    <font>
      <i/>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5"/>
        <bgColor indexed="64"/>
      </patternFill>
    </fill>
    <fill>
      <patternFill patternType="solid">
        <fgColor theme="4"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2" fillId="0" borderId="0" xfId="0" applyFont="1" applyAlignment="1">
      <alignment horizontal="center" vertical="center"/>
    </xf>
    <xf numFmtId="0" fontId="3" fillId="0" borderId="0" xfId="0" applyFont="1"/>
    <xf numFmtId="0" fontId="5" fillId="0" borderId="0" xfId="0" applyFont="1"/>
    <xf numFmtId="0" fontId="3"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left" vertical="center"/>
    </xf>
    <xf numFmtId="0" fontId="8" fillId="2" borderId="4" xfId="0" applyFont="1" applyFill="1" applyBorder="1" applyAlignment="1">
      <alignment horizontal="left" vertical="top"/>
    </xf>
    <xf numFmtId="0" fontId="8" fillId="2" borderId="6" xfId="0" applyFont="1" applyFill="1" applyBorder="1" applyAlignment="1">
      <alignment horizontal="left" vertical="top"/>
    </xf>
    <xf numFmtId="0" fontId="4" fillId="0" borderId="0" xfId="0" applyFont="1"/>
    <xf numFmtId="0" fontId="5" fillId="0" borderId="2" xfId="0" applyFont="1" applyBorder="1"/>
    <xf numFmtId="0" fontId="5" fillId="0" borderId="3" xfId="0" applyFont="1" applyBorder="1"/>
    <xf numFmtId="0" fontId="4" fillId="0" borderId="11" xfId="0" quotePrefix="1" applyFont="1" applyBorder="1"/>
    <xf numFmtId="9" fontId="4" fillId="0" borderId="0" xfId="0" applyNumberFormat="1" applyFont="1"/>
    <xf numFmtId="0" fontId="4" fillId="0" borderId="5" xfId="0" applyFont="1" applyBorder="1"/>
    <xf numFmtId="9" fontId="4" fillId="0" borderId="0" xfId="3" applyFont="1" applyBorder="1"/>
    <xf numFmtId="0" fontId="4" fillId="0" borderId="7" xfId="0" applyFont="1" applyBorder="1"/>
    <xf numFmtId="9" fontId="4" fillId="0" borderId="7" xfId="3" applyFont="1" applyBorder="1"/>
    <xf numFmtId="0" fontId="4" fillId="0" borderId="8" xfId="0" applyFont="1" applyBorder="1"/>
    <xf numFmtId="0" fontId="4" fillId="4" borderId="0" xfId="0" applyFont="1" applyFill="1"/>
    <xf numFmtId="0" fontId="4" fillId="0" borderId="0" xfId="0" applyFont="1" applyAlignment="1">
      <alignment wrapText="1"/>
    </xf>
    <xf numFmtId="44" fontId="4" fillId="0" borderId="0" xfId="2" quotePrefix="1" applyFont="1" applyBorder="1"/>
    <xf numFmtId="0" fontId="4" fillId="0" borderId="9" xfId="0" applyFont="1" applyBorder="1"/>
    <xf numFmtId="0" fontId="4" fillId="0" borderId="2" xfId="0" applyFont="1" applyBorder="1"/>
    <xf numFmtId="0" fontId="4" fillId="0" borderId="10" xfId="0" applyFont="1" applyBorder="1"/>
    <xf numFmtId="44" fontId="4" fillId="0" borderId="7" xfId="2" applyFont="1" applyBorder="1" applyAlignment="1"/>
    <xf numFmtId="0" fontId="0" fillId="0" borderId="11" xfId="0" applyBorder="1"/>
    <xf numFmtId="0" fontId="4" fillId="0" borderId="11" xfId="0" applyFont="1" applyBorder="1"/>
    <xf numFmtId="0" fontId="4" fillId="0" borderId="10" xfId="0" quotePrefix="1" applyFont="1" applyBorder="1"/>
    <xf numFmtId="43" fontId="4" fillId="0" borderId="0" xfId="1" applyFont="1"/>
    <xf numFmtId="0" fontId="5" fillId="4" borderId="0" xfId="0" applyFont="1" applyFill="1"/>
    <xf numFmtId="43" fontId="5" fillId="0" borderId="0" xfId="1" applyFont="1"/>
    <xf numFmtId="43" fontId="5" fillId="0" borderId="0" xfId="1" applyFont="1" applyBorder="1"/>
    <xf numFmtId="0" fontId="11" fillId="0" borderId="0" xfId="0" applyFont="1"/>
    <xf numFmtId="0" fontId="4" fillId="0" borderId="0" xfId="0" quotePrefix="1" applyFont="1" applyAlignment="1">
      <alignment vertical="center"/>
    </xf>
    <xf numFmtId="43" fontId="4" fillId="0" borderId="0" xfId="0" applyNumberFormat="1" applyFont="1"/>
    <xf numFmtId="0" fontId="3" fillId="0" borderId="0" xfId="0" applyFont="1" applyAlignment="1">
      <alignment wrapText="1"/>
    </xf>
    <xf numFmtId="43" fontId="4" fillId="0" borderId="15" xfId="1" applyFont="1" applyBorder="1"/>
    <xf numFmtId="44" fontId="4" fillId="0" borderId="0" xfId="2" applyFont="1" applyFill="1"/>
    <xf numFmtId="0" fontId="5" fillId="0" borderId="0" xfId="0" applyFont="1" applyAlignment="1">
      <alignment wrapText="1"/>
    </xf>
    <xf numFmtId="44" fontId="4" fillId="0" borderId="15" xfId="2" applyFont="1" applyFill="1" applyBorder="1"/>
    <xf numFmtId="165" fontId="9" fillId="2" borderId="2" xfId="0" applyNumberFormat="1" applyFont="1" applyFill="1" applyBorder="1" applyAlignment="1">
      <alignment vertical="center"/>
    </xf>
    <xf numFmtId="165" fontId="9" fillId="2" borderId="3" xfId="0" applyNumberFormat="1" applyFont="1" applyFill="1" applyBorder="1" applyAlignment="1">
      <alignment vertical="center"/>
    </xf>
    <xf numFmtId="165" fontId="9" fillId="2" borderId="7" xfId="0" applyNumberFormat="1" applyFont="1" applyFill="1" applyBorder="1" applyAlignment="1">
      <alignment vertical="center"/>
    </xf>
    <xf numFmtId="165" fontId="9" fillId="2" borderId="8" xfId="0" applyNumberFormat="1" applyFont="1" applyFill="1" applyBorder="1" applyAlignment="1">
      <alignment vertical="center"/>
    </xf>
    <xf numFmtId="165" fontId="12" fillId="2" borderId="7" xfId="0" applyNumberFormat="1" applyFont="1" applyFill="1" applyBorder="1" applyAlignment="1">
      <alignment vertical="center"/>
    </xf>
    <xf numFmtId="0" fontId="4" fillId="0" borderId="15" xfId="0" applyFont="1" applyBorder="1"/>
    <xf numFmtId="43" fontId="4" fillId="0" borderId="3" xfId="0" applyNumberFormat="1" applyFont="1" applyBorder="1"/>
    <xf numFmtId="43" fontId="4" fillId="0" borderId="15" xfId="0" applyNumberFormat="1" applyFont="1" applyBorder="1"/>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0" fillId="4"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4" fillId="3" borderId="9"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164" fontId="6" fillId="5" borderId="10" xfId="0" applyNumberFormat="1" applyFont="1" applyFill="1" applyBorder="1" applyAlignment="1" applyProtection="1">
      <alignment horizontal="center" vertical="center" wrapText="1"/>
      <protection locked="0"/>
    </xf>
    <xf numFmtId="164" fontId="6" fillId="5" borderId="7" xfId="0" applyNumberFormat="1"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0" fontId="5" fillId="0" borderId="9" xfId="0" applyFont="1" applyBorder="1" applyAlignment="1">
      <alignment horizontal="center"/>
    </xf>
    <xf numFmtId="0" fontId="5" fillId="0" borderId="2" xfId="0" applyFont="1" applyBorder="1" applyAlignment="1">
      <alignment horizont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44" fontId="4" fillId="5" borderId="0" xfId="2" applyFont="1" applyFill="1" applyProtection="1">
      <protection locked="0"/>
    </xf>
    <xf numFmtId="9" fontId="4" fillId="5" borderId="0" xfId="3" applyFont="1" applyFill="1" applyProtection="1">
      <protection locked="0"/>
    </xf>
    <xf numFmtId="44" fontId="4" fillId="5" borderId="15" xfId="2" applyFont="1" applyFill="1" applyBorder="1" applyProtection="1">
      <protection locked="0"/>
    </xf>
    <xf numFmtId="9" fontId="4" fillId="5" borderId="15" xfId="3" applyFont="1" applyFill="1" applyBorder="1" applyProtection="1">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3941762</xdr:colOff>
      <xdr:row>5</xdr:row>
      <xdr:rowOff>160337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B32"/>
  <sheetViews>
    <sheetView tabSelected="1" workbookViewId="0">
      <selection activeCell="A29" sqref="A29:A32"/>
    </sheetView>
  </sheetViews>
  <sheetFormatPr defaultColWidth="9.1328125" defaultRowHeight="13.5" x14ac:dyDescent="0.35"/>
  <cols>
    <col min="1" max="1" width="72.73046875" style="34" customWidth="1"/>
    <col min="2" max="2" width="15.86328125" style="34" customWidth="1"/>
    <col min="3" max="16384" width="9.1328125" style="34"/>
  </cols>
  <sheetData>
    <row r="9" spans="1:2" ht="20.65" x14ac:dyDescent="0.35">
      <c r="A9" s="1" t="s">
        <v>36</v>
      </c>
    </row>
    <row r="12" spans="1:2" x14ac:dyDescent="0.35">
      <c r="A12" s="2" t="s">
        <v>0</v>
      </c>
      <c r="B12" s="10"/>
    </row>
    <row r="13" spans="1:2" x14ac:dyDescent="0.35">
      <c r="A13" s="10"/>
      <c r="B13" s="10"/>
    </row>
    <row r="14" spans="1:2" ht="51" x14ac:dyDescent="0.35">
      <c r="A14" s="37" t="s">
        <v>27</v>
      </c>
      <c r="B14" s="35"/>
    </row>
    <row r="15" spans="1:2" x14ac:dyDescent="0.35">
      <c r="A15" s="10"/>
      <c r="B15" s="10"/>
    </row>
    <row r="16" spans="1:2" ht="13.9" x14ac:dyDescent="0.4">
      <c r="A16" s="3" t="s">
        <v>22</v>
      </c>
      <c r="B16" s="3" t="s">
        <v>4</v>
      </c>
    </row>
    <row r="17" spans="1:2" x14ac:dyDescent="0.35">
      <c r="A17" s="10" t="str">
        <f>Prijzenblad!A11</f>
        <v>Uurtarief werkdagen (ma t/m vr 07:00 - 17:00 uur)</v>
      </c>
      <c r="B17" s="36">
        <f>Prijzenblad!F11</f>
        <v>35</v>
      </c>
    </row>
    <row r="18" spans="1:2" x14ac:dyDescent="0.35">
      <c r="A18" s="10" t="str">
        <f>Prijzenblad!A12</f>
        <v>Uurtarief avond en zaterdag 
(ma t/m vr 17:00 - 07:00 uur zaterdag 00:00 - 23:59)</v>
      </c>
      <c r="B18" s="36">
        <f>Prijzenblad!F12</f>
        <v>35</v>
      </c>
    </row>
    <row r="19" spans="1:2" x14ac:dyDescent="0.35">
      <c r="A19" s="10" t="str">
        <f>Prijzenblad!A13</f>
        <v>Uurtarief zondag</v>
      </c>
      <c r="B19" s="36">
        <f>Prijzenblad!F13</f>
        <v>15</v>
      </c>
    </row>
    <row r="20" spans="1:2" ht="13.9" thickBot="1" x14ac:dyDescent="0.4">
      <c r="A20" s="47" t="str">
        <f>Prijzenblad!A14</f>
        <v>Voorrijdkosten</v>
      </c>
      <c r="B20" s="49">
        <f>Prijzenblad!F14</f>
        <v>15</v>
      </c>
    </row>
    <row r="21" spans="1:2" ht="14.25" thickTop="1" x14ac:dyDescent="0.4">
      <c r="A21" s="3" t="s">
        <v>25</v>
      </c>
      <c r="B21" s="33">
        <f>SUM(B17:B20)</f>
        <v>100</v>
      </c>
    </row>
    <row r="22" spans="1:2" x14ac:dyDescent="0.35">
      <c r="A22" s="2"/>
      <c r="B22" s="10"/>
    </row>
    <row r="24" spans="1:2" x14ac:dyDescent="0.35">
      <c r="A24" s="4" t="s">
        <v>1</v>
      </c>
    </row>
    <row r="26" spans="1:2" x14ac:dyDescent="0.35">
      <c r="A26" s="2" t="s">
        <v>2</v>
      </c>
    </row>
    <row r="27" spans="1:2" x14ac:dyDescent="0.35">
      <c r="A27" s="2"/>
    </row>
    <row r="28" spans="1:2" x14ac:dyDescent="0.35">
      <c r="A28" s="2" t="s">
        <v>3</v>
      </c>
    </row>
    <row r="29" spans="1:2" x14ac:dyDescent="0.35">
      <c r="A29" s="68" t="s">
        <v>37</v>
      </c>
    </row>
    <row r="30" spans="1:2" x14ac:dyDescent="0.35">
      <c r="A30" s="69"/>
    </row>
    <row r="31" spans="1:2" x14ac:dyDescent="0.35">
      <c r="A31" s="69"/>
    </row>
    <row r="32" spans="1:2" x14ac:dyDescent="0.35">
      <c r="A32" s="70"/>
    </row>
  </sheetData>
  <sheetProtection sheet="1" objects="1" scenarios="1" selectLockedCells="1"/>
  <mergeCells count="1">
    <mergeCell ref="A29:A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9"/>
  <sheetViews>
    <sheetView zoomScaleNormal="100" workbookViewId="0">
      <selection activeCell="C12" sqref="C12"/>
    </sheetView>
  </sheetViews>
  <sheetFormatPr defaultRowHeight="14.25" x14ac:dyDescent="0.45"/>
  <cols>
    <col min="1" max="1" width="47.86328125" customWidth="1"/>
    <col min="2" max="2" width="9.9296875" bestFit="1" customWidth="1"/>
    <col min="3" max="4" width="9.86328125" customWidth="1"/>
    <col min="5" max="5" width="15.46484375" bestFit="1" customWidth="1"/>
    <col min="6" max="6" width="16.86328125" bestFit="1" customWidth="1"/>
    <col min="7" max="7" width="15.3984375" customWidth="1"/>
    <col min="8" max="8" width="5.73046875" customWidth="1"/>
    <col min="10" max="10" width="14.3984375" customWidth="1"/>
    <col min="11" max="11" width="10.86328125" bestFit="1" customWidth="1"/>
    <col min="12" max="12" width="9.73046875" bestFit="1" customWidth="1"/>
    <col min="13" max="13" width="16.265625" bestFit="1" customWidth="1"/>
    <col min="18" max="18" width="11.1328125" customWidth="1"/>
    <col min="19" max="19" width="15" customWidth="1"/>
    <col min="22" max="22" width="16.59765625" bestFit="1" customWidth="1"/>
    <col min="27" max="27" width="10.1328125" customWidth="1"/>
  </cols>
  <sheetData>
    <row r="1" spans="1:27" ht="14.65" thickBot="1" x14ac:dyDescent="0.5">
      <c r="A1" s="6"/>
      <c r="B1" s="5"/>
      <c r="C1" s="5"/>
      <c r="D1" s="5"/>
      <c r="E1" s="5"/>
      <c r="F1" s="5"/>
      <c r="G1" s="5"/>
      <c r="H1" s="5"/>
      <c r="I1" s="10"/>
      <c r="J1" s="10"/>
      <c r="K1" s="10"/>
      <c r="L1" s="10"/>
      <c r="M1" s="10"/>
      <c r="N1" s="10"/>
      <c r="O1" s="10"/>
      <c r="P1" s="10"/>
      <c r="Q1" s="10"/>
      <c r="R1" s="10"/>
      <c r="S1" s="10"/>
      <c r="T1" s="10"/>
      <c r="U1" s="10"/>
      <c r="V1" s="10"/>
      <c r="W1" s="10"/>
      <c r="X1" s="10"/>
      <c r="Y1" s="10"/>
      <c r="Z1" s="10"/>
      <c r="AA1" s="10"/>
    </row>
    <row r="2" spans="1:27" ht="29.25" customHeight="1" thickBot="1" x14ac:dyDescent="0.5">
      <c r="A2" s="7" t="s">
        <v>5</v>
      </c>
      <c r="B2" s="50" t="s">
        <v>33</v>
      </c>
      <c r="C2" s="51"/>
      <c r="D2" s="51"/>
      <c r="E2" s="51"/>
      <c r="F2" s="51"/>
      <c r="G2" s="52"/>
      <c r="H2" s="53"/>
      <c r="I2" s="10"/>
      <c r="J2" s="54" t="s">
        <v>23</v>
      </c>
      <c r="K2" s="54"/>
      <c r="L2" s="54"/>
      <c r="M2" s="54"/>
      <c r="N2" s="54"/>
      <c r="O2" s="54"/>
      <c r="P2" s="54"/>
      <c r="Q2" s="54"/>
      <c r="R2" s="54"/>
      <c r="S2" s="54"/>
      <c r="T2" s="54"/>
      <c r="U2" s="54"/>
      <c r="V2" s="54"/>
      <c r="W2" s="54"/>
      <c r="X2" s="54"/>
      <c r="Y2" s="54"/>
      <c r="Z2" s="54"/>
      <c r="AA2" s="54"/>
    </row>
    <row r="3" spans="1:27" ht="14.65" thickBot="1" x14ac:dyDescent="0.5">
      <c r="A3" s="8" t="s">
        <v>6</v>
      </c>
      <c r="B3" s="55" t="s">
        <v>31</v>
      </c>
      <c r="C3" s="56"/>
      <c r="D3" s="56"/>
      <c r="E3" s="56"/>
      <c r="F3" s="56"/>
      <c r="G3" s="56"/>
      <c r="H3" s="57"/>
      <c r="I3" s="10"/>
      <c r="J3" s="58" t="str">
        <f>A11</f>
        <v>Uurtarief werkdagen (ma t/m vr 07:00 - 17:00 uur)</v>
      </c>
      <c r="K3" s="59"/>
      <c r="L3" s="59"/>
      <c r="M3" s="59"/>
      <c r="N3" s="59"/>
      <c r="O3" s="59"/>
      <c r="P3" s="59"/>
      <c r="Q3" s="59"/>
      <c r="R3" s="60"/>
      <c r="S3" s="58" t="str">
        <f>A12</f>
        <v>Uurtarief avond en zaterdag 
(ma t/m vr 17:00 - 07:00 uur zaterdag 00:00 - 23:59)</v>
      </c>
      <c r="T3" s="59"/>
      <c r="U3" s="59"/>
      <c r="V3" s="59"/>
      <c r="W3" s="59"/>
      <c r="X3" s="59"/>
      <c r="Y3" s="59"/>
      <c r="Z3" s="59"/>
      <c r="AA3" s="60"/>
    </row>
    <row r="4" spans="1:27" ht="14.65" thickBot="1" x14ac:dyDescent="0.5">
      <c r="A4" s="9" t="s">
        <v>7</v>
      </c>
      <c r="B4" s="63" t="s">
        <v>8</v>
      </c>
      <c r="C4" s="64"/>
      <c r="D4" s="64"/>
      <c r="E4" s="64"/>
      <c r="F4" s="64"/>
      <c r="G4" s="64"/>
      <c r="H4" s="65"/>
      <c r="I4" s="10"/>
      <c r="J4" s="23" t="s">
        <v>10</v>
      </c>
      <c r="K4" s="24"/>
      <c r="L4" s="24"/>
      <c r="M4" s="48">
        <f>E11</f>
        <v>35</v>
      </c>
      <c r="N4" s="10"/>
      <c r="O4" s="10"/>
      <c r="P4" s="10"/>
      <c r="Q4" s="10"/>
      <c r="R4" s="10"/>
      <c r="S4" s="23" t="s">
        <v>10</v>
      </c>
      <c r="T4" s="24"/>
      <c r="U4" s="24"/>
      <c r="V4" s="48">
        <f>E12</f>
        <v>35</v>
      </c>
      <c r="W4" s="10"/>
      <c r="X4" s="10"/>
      <c r="Y4" s="10"/>
      <c r="Z4" s="10"/>
      <c r="AA4" s="15"/>
    </row>
    <row r="5" spans="1:27" ht="14.65" thickBot="1" x14ac:dyDescent="0.5">
      <c r="A5" s="5"/>
      <c r="B5" s="5"/>
      <c r="C5" s="5"/>
      <c r="D5" s="5"/>
      <c r="E5" s="5"/>
      <c r="F5" s="5"/>
      <c r="G5" s="5"/>
      <c r="H5" s="5"/>
      <c r="I5" s="10"/>
      <c r="J5" s="66" t="s">
        <v>17</v>
      </c>
      <c r="K5" s="67"/>
      <c r="L5" s="11" t="s">
        <v>11</v>
      </c>
      <c r="M5" s="12" t="s">
        <v>4</v>
      </c>
      <c r="N5" s="10"/>
      <c r="O5" s="10"/>
      <c r="P5" s="10"/>
      <c r="Q5" s="10"/>
      <c r="R5" s="10"/>
      <c r="S5" s="66" t="s">
        <v>17</v>
      </c>
      <c r="T5" s="67"/>
      <c r="U5" s="11" t="s">
        <v>11</v>
      </c>
      <c r="V5" s="12" t="s">
        <v>4</v>
      </c>
      <c r="W5" s="10"/>
      <c r="X5" s="10"/>
      <c r="Y5" s="10"/>
      <c r="Z5" s="10"/>
      <c r="AA5" s="15"/>
    </row>
    <row r="6" spans="1:27" x14ac:dyDescent="0.45">
      <c r="A6" s="61" t="s">
        <v>9</v>
      </c>
      <c r="B6" s="42" t="s">
        <v>26</v>
      </c>
      <c r="C6" s="42"/>
      <c r="D6" s="42"/>
      <c r="E6" s="42"/>
      <c r="F6" s="42"/>
      <c r="G6" s="42"/>
      <c r="H6" s="43"/>
      <c r="I6" s="10"/>
      <c r="J6" s="13" t="s">
        <v>19</v>
      </c>
      <c r="K6" s="22">
        <v>90</v>
      </c>
      <c r="L6" s="14">
        <v>0</v>
      </c>
      <c r="M6" s="15">
        <f>$M$4*L6</f>
        <v>0</v>
      </c>
      <c r="N6" s="10"/>
      <c r="O6" s="10"/>
      <c r="P6" s="10"/>
      <c r="Q6" s="10"/>
      <c r="R6" s="10"/>
      <c r="S6" s="13" t="s">
        <v>19</v>
      </c>
      <c r="T6" s="22">
        <f>K6*1.5</f>
        <v>135</v>
      </c>
      <c r="U6" s="14">
        <v>0</v>
      </c>
      <c r="V6" s="15">
        <f>$V$4*U6</f>
        <v>0</v>
      </c>
      <c r="W6" s="10"/>
      <c r="X6" s="10"/>
      <c r="Y6" s="10"/>
      <c r="Z6" s="10"/>
      <c r="AA6" s="15"/>
    </row>
    <row r="7" spans="1:27" ht="14.65" thickBot="1" x14ac:dyDescent="0.5">
      <c r="A7" s="62"/>
      <c r="B7" s="46" t="s">
        <v>32</v>
      </c>
      <c r="C7" s="44"/>
      <c r="D7" s="44"/>
      <c r="E7" s="44"/>
      <c r="F7" s="44"/>
      <c r="G7" s="44"/>
      <c r="H7" s="45"/>
      <c r="I7" s="10"/>
      <c r="J7" s="25" t="s">
        <v>18</v>
      </c>
      <c r="K7" s="26">
        <v>45</v>
      </c>
      <c r="L7" s="18">
        <v>1</v>
      </c>
      <c r="M7" s="19">
        <f t="shared" ref="M7" si="0">$M$4*L7</f>
        <v>35</v>
      </c>
      <c r="N7" s="10"/>
      <c r="O7" s="10"/>
      <c r="P7" s="10"/>
      <c r="Q7" s="10"/>
      <c r="R7" s="10"/>
      <c r="S7" s="25" t="s">
        <v>18</v>
      </c>
      <c r="T7" s="26">
        <f>K7*1.5</f>
        <v>67.5</v>
      </c>
      <c r="U7" s="18">
        <v>1</v>
      </c>
      <c r="V7" s="19">
        <f>V4*U7</f>
        <v>35</v>
      </c>
      <c r="W7" s="10"/>
      <c r="X7" s="10"/>
      <c r="Y7" s="10"/>
      <c r="Z7" s="10"/>
      <c r="AA7" s="15"/>
    </row>
    <row r="8" spans="1:27" x14ac:dyDescent="0.45">
      <c r="A8" s="10"/>
      <c r="B8" s="10"/>
      <c r="C8" s="10"/>
      <c r="D8" s="10"/>
      <c r="E8" s="10"/>
      <c r="F8" s="10"/>
      <c r="G8" s="10"/>
      <c r="H8" s="10"/>
      <c r="I8" s="10"/>
      <c r="J8" s="27"/>
      <c r="N8" s="10"/>
      <c r="O8" s="10"/>
      <c r="P8" s="10"/>
      <c r="Q8" s="10"/>
      <c r="R8" s="10"/>
      <c r="S8" s="27"/>
      <c r="W8" s="10"/>
      <c r="X8" s="10"/>
      <c r="Y8" s="10"/>
      <c r="Z8" s="10"/>
      <c r="AA8" s="15"/>
    </row>
    <row r="9" spans="1:27" ht="26.65" x14ac:dyDescent="0.45">
      <c r="A9" s="3" t="s">
        <v>24</v>
      </c>
      <c r="B9" s="3" t="s">
        <v>14</v>
      </c>
      <c r="C9" s="3" t="s">
        <v>29</v>
      </c>
      <c r="D9" s="40" t="s">
        <v>30</v>
      </c>
      <c r="E9" s="3" t="s">
        <v>12</v>
      </c>
      <c r="F9" s="3" t="s">
        <v>13</v>
      </c>
      <c r="G9" s="10"/>
      <c r="H9" s="10"/>
      <c r="I9" s="10"/>
      <c r="J9" s="28" t="str">
        <f>CONCATENATE("Indien u meer dan € ",K6," opgeeft, ontvangt u ",M6," punten")</f>
        <v>Indien u meer dan € 90 opgeeft, ontvangt u 0 punten</v>
      </c>
      <c r="N9" s="10"/>
      <c r="O9" s="10"/>
      <c r="P9" s="10"/>
      <c r="Q9" s="10"/>
      <c r="R9" s="10"/>
      <c r="S9" s="28" t="str">
        <f>CONCATENATE("Indien u meer dan € ",T6," opgeeft, ontvangt u ",V6," punten")</f>
        <v>Indien u meer dan € 135 opgeeft, ontvangt u 0 punten</v>
      </c>
      <c r="W9" s="10"/>
      <c r="X9" s="10"/>
      <c r="Y9" s="10"/>
      <c r="Z9" s="10"/>
      <c r="AA9" s="15"/>
    </row>
    <row r="10" spans="1:27" x14ac:dyDescent="0.45">
      <c r="A10" s="31" t="s">
        <v>15</v>
      </c>
      <c r="B10" s="20"/>
      <c r="C10" s="20"/>
      <c r="D10" s="20"/>
      <c r="E10" s="20"/>
      <c r="F10" s="20"/>
      <c r="G10" s="10"/>
      <c r="H10" s="10"/>
      <c r="I10" s="10"/>
      <c r="J10" s="28" t="str">
        <f>CONCATENATE("Indien u minder dan € ",K7," opgeeft, ontvangt u ",M7," punten")</f>
        <v>Indien u minder dan € 45 opgeeft, ontvangt u 35 punten</v>
      </c>
      <c r="K10" s="10"/>
      <c r="L10" s="16"/>
      <c r="M10" s="10"/>
      <c r="N10" s="10"/>
      <c r="O10" s="10"/>
      <c r="P10" s="10"/>
      <c r="Q10" s="10"/>
      <c r="R10" s="10"/>
      <c r="S10" s="28" t="str">
        <f>CONCATENATE("Indien u minder dan € ",T7," opgeeft, ontvangt u ",V7," punten")</f>
        <v>Indien u minder dan € 67,5 opgeeft, ontvangt u 35 punten</v>
      </c>
      <c r="T10" s="10"/>
      <c r="U10" s="16"/>
      <c r="V10" s="10"/>
      <c r="W10" s="10"/>
      <c r="X10" s="10"/>
      <c r="Y10" s="10"/>
      <c r="Z10" s="10"/>
      <c r="AA10" s="15"/>
    </row>
    <row r="11" spans="1:27" x14ac:dyDescent="0.45">
      <c r="A11" s="21" t="s">
        <v>28</v>
      </c>
      <c r="B11" s="71">
        <v>0</v>
      </c>
      <c r="C11" s="72">
        <v>0</v>
      </c>
      <c r="D11" s="39">
        <f>B11*(1+C11)</f>
        <v>0</v>
      </c>
      <c r="E11" s="30">
        <v>35</v>
      </c>
      <c r="F11" s="30">
        <f>IF(B11&lt;K7,M7,IF(B11&gt;K6,M6,M4-(B11-K7)/(K6-K7)*(M7-M6)))</f>
        <v>35</v>
      </c>
      <c r="G11" s="10"/>
      <c r="H11" s="10"/>
      <c r="I11" s="10"/>
      <c r="J11" s="28" t="str">
        <f>CONCATENATE("Indien u een uurtarief tussen € ",K6," en € ",K7," opgeeft, ontvangt u conform onderstaande formule punten")</f>
        <v>Indien u een uurtarief tussen € 90 en € 45 opgeeft, ontvangt u conform onderstaande formule punten</v>
      </c>
      <c r="K11" s="10"/>
      <c r="L11" s="10"/>
      <c r="M11" s="10"/>
      <c r="N11" s="10"/>
      <c r="O11" s="10"/>
      <c r="P11" s="10"/>
      <c r="Q11" s="10"/>
      <c r="R11" s="10"/>
      <c r="S11" s="28" t="str">
        <f>CONCATENATE("Indien u een uurtarief tussen € ",T6," en € ",T7," opgeeft, ontvangt u conform onderstaande formule punten")</f>
        <v>Indien u een uurtarief tussen € 135 en € 67,5 opgeeft, ontvangt u conform onderstaande formule punten</v>
      </c>
      <c r="T11" s="10"/>
      <c r="U11" s="10"/>
      <c r="V11" s="10"/>
      <c r="W11" s="10"/>
      <c r="X11" s="10"/>
      <c r="Y11" s="10"/>
      <c r="Z11" s="10"/>
      <c r="AA11" s="15"/>
    </row>
    <row r="12" spans="1:27" ht="26.65" thickBot="1" x14ac:dyDescent="0.5">
      <c r="A12" s="21" t="s">
        <v>34</v>
      </c>
      <c r="B12" s="71">
        <v>0</v>
      </c>
      <c r="C12" s="72">
        <v>0</v>
      </c>
      <c r="D12" s="39">
        <f t="shared" ref="D12:D14" si="1">B12*(1+C12)</f>
        <v>0</v>
      </c>
      <c r="E12" s="30">
        <v>35</v>
      </c>
      <c r="F12" s="30">
        <f>IF(B12&lt;T7,V7,IF(B12&gt;T6,V6,V4-(B12-T7)/(T6-T7)*(V7-V6)))</f>
        <v>35</v>
      </c>
      <c r="G12" s="10"/>
      <c r="H12" s="10"/>
      <c r="I12" s="10"/>
      <c r="J12" s="29" t="s">
        <v>20</v>
      </c>
      <c r="K12" s="17"/>
      <c r="L12" s="17"/>
      <c r="M12" s="17"/>
      <c r="N12" s="17"/>
      <c r="O12" s="17"/>
      <c r="P12" s="17"/>
      <c r="Q12" s="17"/>
      <c r="R12" s="17"/>
      <c r="S12" s="29" t="s">
        <v>20</v>
      </c>
      <c r="T12" s="17"/>
      <c r="U12" s="17"/>
      <c r="V12" s="17"/>
      <c r="W12" s="17"/>
      <c r="X12" s="17"/>
      <c r="Y12" s="17"/>
      <c r="Z12" s="17"/>
      <c r="AA12" s="19"/>
    </row>
    <row r="13" spans="1:27" ht="14.65" thickBot="1" x14ac:dyDescent="0.5">
      <c r="A13" s="21" t="s">
        <v>35</v>
      </c>
      <c r="B13" s="71">
        <v>0</v>
      </c>
      <c r="C13" s="72">
        <v>0</v>
      </c>
      <c r="D13" s="39">
        <f t="shared" si="1"/>
        <v>0</v>
      </c>
      <c r="E13" s="30">
        <v>15</v>
      </c>
      <c r="F13" s="30">
        <f>IF(B13&lt;K17,M14,IF(B13&gt;K16,M16,M14-(B13-K17)/(K16-K17)*(M17-M16)))</f>
        <v>15</v>
      </c>
      <c r="G13" s="10"/>
      <c r="H13" s="10"/>
      <c r="I13" s="10"/>
      <c r="J13" s="58" t="str">
        <f>A13</f>
        <v>Uurtarief zondag</v>
      </c>
      <c r="K13" s="59"/>
      <c r="L13" s="59"/>
      <c r="M13" s="59"/>
      <c r="N13" s="59"/>
      <c r="O13" s="59"/>
      <c r="P13" s="59"/>
      <c r="Q13" s="59"/>
      <c r="R13" s="60"/>
      <c r="S13" s="58" t="str">
        <f>A14</f>
        <v>Voorrijdkosten</v>
      </c>
      <c r="T13" s="59"/>
      <c r="U13" s="59"/>
      <c r="V13" s="59"/>
      <c r="W13" s="59"/>
      <c r="X13" s="59"/>
      <c r="Y13" s="59"/>
      <c r="Z13" s="59"/>
      <c r="AA13" s="60"/>
    </row>
    <row r="14" spans="1:27" ht="14.65" thickBot="1" x14ac:dyDescent="0.5">
      <c r="A14" s="47" t="s">
        <v>21</v>
      </c>
      <c r="B14" s="73">
        <v>0</v>
      </c>
      <c r="C14" s="74">
        <v>0</v>
      </c>
      <c r="D14" s="41">
        <f t="shared" si="1"/>
        <v>0</v>
      </c>
      <c r="E14" s="38">
        <v>15</v>
      </c>
      <c r="F14" s="38">
        <f>IF(B14&lt;T17,V17,IF(B14&gt;T16,V16,V14-(B14-T17)/(T16-T17)*(V17-V16)))</f>
        <v>15</v>
      </c>
      <c r="G14" s="10"/>
      <c r="H14" s="10"/>
      <c r="I14" s="10"/>
      <c r="J14" s="23" t="s">
        <v>10</v>
      </c>
      <c r="K14" s="24"/>
      <c r="L14" s="24"/>
      <c r="M14" s="48">
        <f>E13</f>
        <v>15</v>
      </c>
      <c r="N14" s="10"/>
      <c r="O14" s="10"/>
      <c r="P14" s="10"/>
      <c r="Q14" s="10"/>
      <c r="R14" s="10"/>
      <c r="S14" s="23" t="s">
        <v>10</v>
      </c>
      <c r="T14" s="24"/>
      <c r="U14" s="24"/>
      <c r="V14" s="48">
        <f>E14</f>
        <v>15</v>
      </c>
      <c r="W14" s="10"/>
      <c r="X14" s="10"/>
      <c r="Y14" s="10"/>
      <c r="Z14" s="10"/>
      <c r="AA14" s="15"/>
    </row>
    <row r="15" spans="1:27" ht="14.65" thickTop="1" x14ac:dyDescent="0.45">
      <c r="A15" s="3" t="s">
        <v>16</v>
      </c>
      <c r="B15" s="3"/>
      <c r="C15" s="3"/>
      <c r="D15" s="3"/>
      <c r="E15" s="32">
        <f>SUM(E11:E14)</f>
        <v>100</v>
      </c>
      <c r="F15" s="32">
        <f>SUM(F11:F14)</f>
        <v>100</v>
      </c>
      <c r="G15" s="10"/>
      <c r="H15" s="10"/>
      <c r="I15" s="10"/>
      <c r="J15" s="66" t="s">
        <v>17</v>
      </c>
      <c r="K15" s="67"/>
      <c r="L15" s="11" t="s">
        <v>11</v>
      </c>
      <c r="M15" s="12" t="s">
        <v>4</v>
      </c>
      <c r="N15" s="10"/>
      <c r="O15" s="10"/>
      <c r="P15" s="10"/>
      <c r="Q15" s="10"/>
      <c r="R15" s="10"/>
      <c r="S15" s="66" t="s">
        <v>17</v>
      </c>
      <c r="T15" s="67"/>
      <c r="U15" s="11" t="s">
        <v>11</v>
      </c>
      <c r="V15" s="12" t="s">
        <v>4</v>
      </c>
      <c r="W15" s="10"/>
      <c r="X15" s="10"/>
      <c r="Y15" s="10"/>
      <c r="Z15" s="10"/>
      <c r="AA15" s="15"/>
    </row>
    <row r="16" spans="1:27" x14ac:dyDescent="0.45">
      <c r="G16" s="10"/>
      <c r="H16" s="10"/>
      <c r="I16" s="10"/>
      <c r="J16" s="13" t="s">
        <v>19</v>
      </c>
      <c r="K16" s="22">
        <f>K6*2</f>
        <v>180</v>
      </c>
      <c r="L16" s="14">
        <v>0</v>
      </c>
      <c r="M16" s="15">
        <f>$M$4*L16</f>
        <v>0</v>
      </c>
      <c r="N16" s="10"/>
      <c r="O16" s="10"/>
      <c r="P16" s="10"/>
      <c r="Q16" s="10"/>
      <c r="R16" s="10"/>
      <c r="S16" s="13" t="s">
        <v>19</v>
      </c>
      <c r="T16" s="22">
        <v>75</v>
      </c>
      <c r="U16" s="14">
        <v>0</v>
      </c>
      <c r="V16" s="15">
        <f>$V$4*U16</f>
        <v>0</v>
      </c>
      <c r="W16" s="10"/>
      <c r="X16" s="10"/>
      <c r="Y16" s="10"/>
      <c r="Z16" s="10"/>
      <c r="AA16" s="15"/>
    </row>
    <row r="17" spans="7:27" ht="14.65" thickBot="1" x14ac:dyDescent="0.5">
      <c r="G17" s="10"/>
      <c r="H17" s="10"/>
      <c r="I17" s="10"/>
      <c r="J17" s="25" t="s">
        <v>18</v>
      </c>
      <c r="K17" s="26">
        <f>K7*2</f>
        <v>90</v>
      </c>
      <c r="L17" s="18">
        <v>1</v>
      </c>
      <c r="M17" s="19">
        <f>M14*L17</f>
        <v>15</v>
      </c>
      <c r="N17" s="10"/>
      <c r="O17" s="10"/>
      <c r="P17" s="10"/>
      <c r="Q17" s="10"/>
      <c r="R17" s="10"/>
      <c r="S17" s="25" t="s">
        <v>18</v>
      </c>
      <c r="T17" s="26">
        <v>25</v>
      </c>
      <c r="U17" s="18">
        <v>1</v>
      </c>
      <c r="V17" s="19">
        <f>V14*U17</f>
        <v>15</v>
      </c>
      <c r="W17" s="10"/>
      <c r="X17" s="10"/>
      <c r="Y17" s="10"/>
      <c r="Z17" s="10"/>
      <c r="AA17" s="15"/>
    </row>
    <row r="18" spans="7:27" x14ac:dyDescent="0.45">
      <c r="G18" s="10"/>
      <c r="H18" s="10"/>
      <c r="I18" s="10"/>
      <c r="J18" s="27"/>
      <c r="N18" s="10"/>
      <c r="O18" s="10"/>
      <c r="P18" s="10"/>
      <c r="Q18" s="10"/>
      <c r="R18" s="10"/>
      <c r="S18" s="27"/>
      <c r="W18" s="10"/>
      <c r="X18" s="10"/>
      <c r="Y18" s="10"/>
      <c r="Z18" s="10"/>
      <c r="AA18" s="15"/>
    </row>
    <row r="19" spans="7:27" x14ac:dyDescent="0.45">
      <c r="G19" s="10"/>
      <c r="H19" s="10"/>
      <c r="I19" s="10"/>
      <c r="J19" s="28" t="str">
        <f>CONCATENATE("Indien u meer dan € ",K16," opgeeft, ontvangt u ",M16," punten")</f>
        <v>Indien u meer dan € 180 opgeeft, ontvangt u 0 punten</v>
      </c>
      <c r="N19" s="10"/>
      <c r="O19" s="10"/>
      <c r="P19" s="10"/>
      <c r="Q19" s="10"/>
      <c r="R19" s="10"/>
      <c r="S19" s="28" t="str">
        <f>CONCATENATE("Indien u meer dan € ",T16," opgeeft, ontvangt u ",V16," punten")</f>
        <v>Indien u meer dan € 75 opgeeft, ontvangt u 0 punten</v>
      </c>
      <c r="W19" s="10"/>
      <c r="X19" s="10"/>
      <c r="Y19" s="10"/>
      <c r="Z19" s="10"/>
      <c r="AA19" s="15"/>
    </row>
    <row r="20" spans="7:27" x14ac:dyDescent="0.45">
      <c r="G20" s="10"/>
      <c r="H20" s="10"/>
      <c r="I20" s="10"/>
      <c r="J20" s="28" t="str">
        <f>CONCATENATE("Indien u minder dan € ",K17," opgeeft, ontvangt u ",M17," punten")</f>
        <v>Indien u minder dan € 90 opgeeft, ontvangt u 15 punten</v>
      </c>
      <c r="K20" s="10"/>
      <c r="L20" s="16"/>
      <c r="M20" s="10"/>
      <c r="N20" s="10"/>
      <c r="O20" s="10"/>
      <c r="P20" s="10"/>
      <c r="Q20" s="10"/>
      <c r="R20" s="10"/>
      <c r="S20" s="28" t="str">
        <f>CONCATENATE("Indien u minder dan € ",T17," opgeeft, ontvangt u ",V17," punten")</f>
        <v>Indien u minder dan € 25 opgeeft, ontvangt u 15 punten</v>
      </c>
      <c r="T20" s="10"/>
      <c r="U20" s="16"/>
      <c r="V20" s="10"/>
      <c r="W20" s="10"/>
      <c r="X20" s="10"/>
      <c r="Y20" s="10"/>
      <c r="Z20" s="10"/>
      <c r="AA20" s="15"/>
    </row>
    <row r="21" spans="7:27" x14ac:dyDescent="0.45">
      <c r="G21" s="3"/>
      <c r="H21" s="3"/>
      <c r="I21" s="3"/>
      <c r="J21" s="28" t="str">
        <f>CONCATENATE("Indien u een uurtarief tussen € ",K16," en € ",K17," opgeeft, ontvangt u conform onderstaande formule punten")</f>
        <v>Indien u een uurtarief tussen € 180 en € 90 opgeeft, ontvangt u conform onderstaande formule punten</v>
      </c>
      <c r="K21" s="10"/>
      <c r="L21" s="10"/>
      <c r="M21" s="10"/>
      <c r="N21" s="10"/>
      <c r="O21" s="10"/>
      <c r="P21" s="10"/>
      <c r="Q21" s="10"/>
      <c r="R21" s="10"/>
      <c r="S21" s="28" t="str">
        <f>CONCATENATE("Indien u een uurtarief tussen € ",T16," en € ",T17," opgeeft, ontvangt u conform onderstaande formule punten")</f>
        <v>Indien u een uurtarief tussen € 75 en € 25 opgeeft, ontvangt u conform onderstaande formule punten</v>
      </c>
      <c r="T21" s="10"/>
      <c r="U21" s="10"/>
      <c r="V21" s="10"/>
      <c r="W21" s="10"/>
      <c r="X21" s="10"/>
      <c r="Y21" s="10"/>
      <c r="Z21" s="10"/>
      <c r="AA21" s="15"/>
    </row>
    <row r="22" spans="7:27" ht="14.65" thickBot="1" x14ac:dyDescent="0.5">
      <c r="G22" s="10"/>
      <c r="H22" s="10"/>
      <c r="I22" s="10"/>
      <c r="J22" s="29" t="s">
        <v>20</v>
      </c>
      <c r="K22" s="17"/>
      <c r="L22" s="17"/>
      <c r="M22" s="17"/>
      <c r="N22" s="17"/>
      <c r="O22" s="17"/>
      <c r="P22" s="17"/>
      <c r="Q22" s="17"/>
      <c r="R22" s="17"/>
      <c r="S22" s="29" t="s">
        <v>20</v>
      </c>
      <c r="T22" s="17"/>
      <c r="U22" s="17"/>
      <c r="V22" s="17"/>
      <c r="W22" s="17"/>
      <c r="X22" s="17"/>
      <c r="Y22" s="17"/>
      <c r="Z22" s="17"/>
      <c r="AA22" s="19"/>
    </row>
    <row r="23" spans="7:27" x14ac:dyDescent="0.45">
      <c r="G23" s="10"/>
      <c r="H23" s="10"/>
      <c r="I23" s="10"/>
    </row>
    <row r="24" spans="7:27" x14ac:dyDescent="0.45">
      <c r="G24" s="10"/>
      <c r="H24" s="10"/>
      <c r="I24" s="10"/>
    </row>
    <row r="25" spans="7:27" x14ac:dyDescent="0.45">
      <c r="G25" s="10"/>
      <c r="H25" s="10"/>
      <c r="I25" s="10"/>
    </row>
    <row r="26" spans="7:27" x14ac:dyDescent="0.45">
      <c r="G26" s="10"/>
      <c r="H26" s="10"/>
      <c r="I26" s="10"/>
    </row>
    <row r="27" spans="7:27" x14ac:dyDescent="0.45">
      <c r="G27" s="10"/>
      <c r="H27" s="10"/>
      <c r="I27" s="10"/>
    </row>
    <row r="28" spans="7:27" x14ac:dyDescent="0.45">
      <c r="G28" s="10"/>
      <c r="H28" s="10"/>
      <c r="I28" s="10"/>
    </row>
    <row r="29" spans="7:27" x14ac:dyDescent="0.45">
      <c r="G29" s="10"/>
      <c r="H29" s="10"/>
      <c r="I29" s="10"/>
    </row>
  </sheetData>
  <sheetProtection sheet="1" objects="1" scenarios="1" selectLockedCells="1"/>
  <mergeCells count="13">
    <mergeCell ref="J15:K15"/>
    <mergeCell ref="S15:T15"/>
    <mergeCell ref="A6:A7"/>
    <mergeCell ref="J13:R13"/>
    <mergeCell ref="S13:AA13"/>
    <mergeCell ref="B4:H4"/>
    <mergeCell ref="J5:K5"/>
    <mergeCell ref="S5:T5"/>
    <mergeCell ref="B2:H2"/>
    <mergeCell ref="J2:AA2"/>
    <mergeCell ref="B3:H3"/>
    <mergeCell ref="J3:R3"/>
    <mergeCell ref="S3:AA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DAAE12A7F5EE46B60336EC7C39A580" ma:contentTypeVersion="4" ma:contentTypeDescription="Een nieuw document maken." ma:contentTypeScope="" ma:versionID="853e87adced07fe777e21be1fa6756de">
  <xsd:schema xmlns:xsd="http://www.w3.org/2001/XMLSchema" xmlns:xs="http://www.w3.org/2001/XMLSchema" xmlns:p="http://schemas.microsoft.com/office/2006/metadata/properties" xmlns:ns2="171bbaec-4c2b-471d-a5ec-9b17bfb51291" targetNamespace="http://schemas.microsoft.com/office/2006/metadata/properties" ma:root="true" ma:fieldsID="2470dd1b0851ec9a6d6d24ea04c28626" ns2:_="">
    <xsd:import namespace="171bbaec-4c2b-471d-a5ec-9b17bfb512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bbaec-4c2b-471d-a5ec-9b17bfb512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6A5BA-3217-4176-9243-7920BEAD925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AD9E7E2-7C0F-4F13-B0A1-B6B6972550AF}">
  <ds:schemaRefs>
    <ds:schemaRef ds:uri="http://schemas.microsoft.com/sharepoint/v3/contenttype/forms"/>
  </ds:schemaRefs>
</ds:datastoreItem>
</file>

<file path=customXml/itemProps3.xml><?xml version="1.0" encoding="utf-8"?>
<ds:datastoreItem xmlns:ds="http://schemas.openxmlformats.org/officeDocument/2006/customXml" ds:itemID="{7787BF5E-1FD9-4562-9F0B-47AA8F24C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bbaec-4c2b-471d-a5ec-9b17bfb5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Company>Veiligheidsregio Rotterdam-Rijnmond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Marion de</dc:creator>
  <cp:lastModifiedBy>Heer, Marion de</cp:lastModifiedBy>
  <dcterms:created xsi:type="dcterms:W3CDTF">2021-03-30T08:37:53Z</dcterms:created>
  <dcterms:modified xsi:type="dcterms:W3CDTF">2025-04-22T12:18:54Z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0x01010038DAAE12A7F5EE46B60336EC7C39A580</vt:lpwstr>
  </property>
  <property fmtid="{D5CDD505-2E9C-101B-9397-08002B2CF9AE}" pid="3" name="Order">
    <vt:r8>4419600</vt:r8>
  </property>
</Properties>
</file>