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LIS 2024/Nota van Inlichtingen/NvI 2/Concept/"/>
    </mc:Choice>
  </mc:AlternateContent>
  <xr:revisionPtr revIDLastSave="423" documentId="13_ncr:1_{F2E27ECF-394D-2A4A-8343-3ECE1EC3E9AA}" xr6:coauthVersionLast="47" xr6:coauthVersionMax="47" xr10:uidLastSave="{B3C815C7-F282-BA48-AB86-8B9F2D4A62D4}"/>
  <bookViews>
    <workbookView xWindow="35720" yWindow="500" windowWidth="27360" windowHeight="20880" xr2:uid="{00000000-000D-0000-FFFF-FFFF00000000}"/>
  </bookViews>
  <sheets>
    <sheet name="Waardemodel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I13" i="2"/>
  <c r="B13" i="2"/>
  <c r="B14" i="2"/>
  <c r="C13" i="2"/>
  <c r="C14" i="2"/>
  <c r="D13" i="2"/>
  <c r="D14" i="2"/>
  <c r="E13" i="2"/>
  <c r="E14" i="2"/>
  <c r="F13" i="2"/>
  <c r="F14" i="2"/>
  <c r="G13" i="2"/>
  <c r="G14" i="2"/>
  <c r="H13" i="2"/>
  <c r="H14" i="2"/>
  <c r="I14" i="2"/>
  <c r="H4" i="2"/>
  <c r="I12" i="2"/>
  <c r="F25" i="2"/>
  <c r="E25" i="2"/>
  <c r="G4" i="2"/>
  <c r="G7" i="2"/>
  <c r="F4" i="2"/>
  <c r="F7" i="2"/>
  <c r="E4" i="2"/>
  <c r="E7" i="2"/>
  <c r="D4" i="2"/>
  <c r="D7" i="2"/>
  <c r="C4" i="2"/>
  <c r="C7" i="2"/>
  <c r="B4" i="2"/>
  <c r="B7" i="2"/>
  <c r="G5" i="2"/>
  <c r="F5" i="2"/>
  <c r="E5" i="2"/>
  <c r="D5" i="2"/>
  <c r="C5" i="2"/>
  <c r="H3" i="2"/>
  <c r="B5" i="2"/>
  <c r="H5" i="2"/>
  <c r="H7" i="2"/>
  <c r="H16" i="2"/>
  <c r="G16" i="2"/>
  <c r="F16" i="2"/>
  <c r="C16" i="2"/>
  <c r="D16" i="2"/>
  <c r="E16" i="2"/>
  <c r="B16" i="2"/>
  <c r="I16" i="2"/>
</calcChain>
</file>

<file path=xl/sharedStrings.xml><?xml version="1.0" encoding="utf-8"?>
<sst xmlns="http://schemas.openxmlformats.org/spreadsheetml/2006/main" count="57" uniqueCount="36">
  <si>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</si>
  <si>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</si>
  <si>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</si>
  <si>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</si>
  <si>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</si>
  <si>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</si>
  <si>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</si>
  <si>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</si>
  <si>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</si>
  <si>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1. OPEN VRAGEN</t>
  </si>
  <si>
    <t>DEMO:</t>
  </si>
  <si>
    <t>Totaal maximaal te behalen  kwaliteit (positieve waarde)</t>
  </si>
  <si>
    <t>2. DEMONSTRATIE  AANGEBODEN APPLICATIE</t>
  </si>
  <si>
    <t>5. Nice to have functionaliteiten</t>
  </si>
  <si>
    <t>KO= Knock-out en zal leiden tot een uitgebreid gemotiveerde uitsluiting.</t>
  </si>
  <si>
    <r>
      <t xml:space="preserve">Indien er door een inschrijver </t>
    </r>
    <r>
      <rPr>
        <b/>
        <sz val="10"/>
        <color rgb="FFFF0000"/>
        <rFont val="Raleway"/>
      </rPr>
      <t>driemaal of vaker</t>
    </r>
    <r>
      <rPr>
        <sz val="10"/>
        <color rgb="FFFF0000"/>
        <rFont val="Raleway"/>
      </rPr>
      <t xml:space="preserve"> </t>
    </r>
    <r>
      <rPr>
        <b/>
        <sz val="10"/>
        <color rgb="FFFF0000"/>
        <rFont val="Raleway"/>
      </rPr>
      <t>een negatieve waarde</t>
    </r>
    <r>
      <rPr>
        <sz val="10"/>
        <color rgb="FFFF0000"/>
        <rFont val="Raleway"/>
      </rPr>
      <t xml:space="preserve"> (ongeacht waar) gescoord wordt zal dit leiden tot een uitgebreid gemotiveerde uitsluiting.</t>
    </r>
  </si>
  <si>
    <t>Casus 1. Ouderapp</t>
  </si>
  <si>
    <t>Casus 2. Gestapelde rollen en rechten</t>
  </si>
  <si>
    <t>Casus 3. PTA workflows</t>
  </si>
  <si>
    <t>Casus 4. Stuurinformatie en dashboards</t>
  </si>
  <si>
    <t>Casus 5. ELO</t>
  </si>
  <si>
    <t>Casus 6. Leerlingdossier</t>
  </si>
  <si>
    <t>Casus 7. Integratie applicatie</t>
  </si>
  <si>
    <t>6. Testomgeving</t>
  </si>
  <si>
    <t>1. Plan van aanpak</t>
  </si>
  <si>
    <t>2. Gebruikerservaringen trainingen en flexibiliteit</t>
  </si>
  <si>
    <t>3. Aanvragen helpdesk</t>
  </si>
  <si>
    <t>4. Duurzaamheid en mvo</t>
  </si>
  <si>
    <t>Inschrijver 1</t>
  </si>
  <si>
    <t>Inschrijver 2</t>
  </si>
  <si>
    <t>Prijs</t>
  </si>
  <si>
    <t>Voorbeeldberekening</t>
  </si>
  <si>
    <t>Demonstratie</t>
  </si>
  <si>
    <t>Open vragen</t>
  </si>
  <si>
    <t>OPEN VRAGEN:</t>
  </si>
  <si>
    <t xml:space="preserve">Het verwachte prijsverschil is niet meer dan 10%, daarmee is kwaliteit dominant in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</si>
</sst>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theme="1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8"/>
      <color rgb="FF000000"/>
      <name val="Raleway"/>
    </font>
    <font>
      <b/>
      <sz val="12"/>
      <color theme="1"/>
      <name val="Raleway"/>
    </font>
    <font>
      <b/>
      <sz val="15"/>
      <color theme="0"/>
      <name val="Raleway"/>
    </font>
    <font>
      <sz val="14"/>
      <color theme="1"/>
      <name val="Raleway"/>
    </font>
    <font>
      <b/>
      <sz val="9"/>
      <color rgb="FF000000"/>
      <name val="Raleway"/>
    </font>
    <font>
      <b/>
      <sz val="10"/>
      <color theme="1"/>
      <name val="Raleway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DEBF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5" fillId="0" borderId="1" xfId="0" applyFont="1" applyBorder="1"/>
    <xf numFmtId="0" fontId="3" fillId="5" borderId="1" xfId="0" applyFont="1" applyFill="1" applyBorder="1" applyAlignment="1">
      <alignment horizontal="justify" vertical="center" wrapText="1"/>
    </xf>
    <xf numFmtId="9" fontId="5" fillId="0" borderId="1" xfId="1" applyFont="1" applyBorder="1"/>
    <xf numFmtId="0" fontId="3" fillId="3" borderId="2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164" fontId="5" fillId="8" borderId="1" xfId="0" applyNumberFormat="1" applyFont="1" applyFill="1" applyBorder="1"/>
    <xf numFmtId="164" fontId="7" fillId="2" borderId="4" xfId="0" applyNumberFormat="1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5" fillId="0" borderId="0" xfId="0" applyFont="1"/>
    <xf numFmtId="0" fontId="8" fillId="3" borderId="1" xfId="0" applyFont="1" applyFill="1" applyBorder="1" applyAlignment="1">
      <alignment horizontal="justify" vertical="center" wrapText="1"/>
    </xf>
    <xf numFmtId="165" fontId="3" fillId="5" borderId="1" xfId="1" applyNumberFormat="1" applyFont="1" applyFill="1" applyBorder="1" applyAlignment="1">
      <alignment horizontal="center" vertical="center" wrapText="1"/>
    </xf>
    <xf numFmtId="44" fontId="7" fillId="7" borderId="0" xfId="2" applyFont="1" applyFill="1"/>
    <xf numFmtId="164" fontId="9" fillId="8" borderId="1" xfId="0" applyNumberFormat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1" fillId="0" borderId="5" xfId="0" applyFont="1" applyBorder="1"/>
    <xf numFmtId="164" fontId="4" fillId="11" borderId="4" xfId="0" applyNumberFormat="1" applyFont="1" applyFill="1" applyBorder="1" applyAlignment="1">
      <alignment horizontal="right" vertical="center" wrapText="1"/>
    </xf>
    <xf numFmtId="164" fontId="7" fillId="11" borderId="4" xfId="0" applyNumberFormat="1" applyFont="1" applyFill="1" applyBorder="1" applyAlignment="1">
      <alignment horizontal="right" vertical="center" wrapText="1"/>
    </xf>
    <xf numFmtId="0" fontId="6" fillId="11" borderId="4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0" borderId="0" xfId="0" applyFont="1"/>
    <xf numFmtId="9" fontId="5" fillId="0" borderId="0" xfId="1" applyFont="1" applyBorder="1"/>
    <xf numFmtId="0" fontId="3" fillId="9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13" fillId="8" borderId="1" xfId="0" applyNumberFormat="1" applyFont="1" applyFill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6" fillId="10" borderId="10" xfId="0" applyFont="1" applyFill="1" applyBorder="1" applyAlignment="1">
      <alignment horizontal="left"/>
    </xf>
    <xf numFmtId="0" fontId="6" fillId="10" borderId="7" xfId="0" applyFont="1" applyFill="1" applyBorder="1" applyAlignment="1">
      <alignment horizontal="left"/>
    </xf>
    <xf numFmtId="0" fontId="6" fillId="10" borderId="8" xfId="0" applyFont="1" applyFill="1" applyBorder="1" applyAlignment="1">
      <alignment horizontal="left"/>
    </xf>
    <xf numFmtId="0" fontId="7" fillId="10" borderId="10" xfId="0" applyFont="1" applyFill="1" applyBorder="1" applyAlignment="1">
      <alignment horizontal="left"/>
    </xf>
    <xf numFmtId="0" fontId="7" fillId="10" borderId="7" xfId="0" applyFont="1" applyFill="1" applyBorder="1" applyAlignment="1">
      <alignment horizontal="left"/>
    </xf>
    <xf numFmtId="0" fontId="7" fillId="10" borderId="8" xfId="0" applyFont="1" applyFill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justify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justify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DD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1433352</xdr:colOff>
      <xdr:row>1</xdr:row>
      <xdr:rowOff>39322</xdr:rowOff>
    </xdr:from>
    <xdr:to>
      <xdr:col>9</xdr:col>
      <xdr:colOff>1308139</xdr:colOff>
      <xdr:row>1</xdr:row>
      <xdr:rowOff>968974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9F4EA80F-F62C-4F0D-8CFA-82C6789B1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021" y="291223"/>
          <a:ext cx="2750655" cy="92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showGridLines="0" tabSelected="1" zoomScale="125" zoomScaleNormal="220" workbookViewId="0">
      <selection activeCell="F8" sqref="F8"/>
    </sheetView>
  </sheetViews>
  <sheetFormatPr baseColWidth="10" defaultColWidth="11" defaultRowHeight="16" x14ac:dyDescent="0.2"/>
  <cols>
    <col min="1" max="1" width="15.83203125" style="1" customWidth="1"/>
    <col min="2" max="2" width="18.83203125" style="1" customWidth="1"/>
    <col min="3" max="3" width="19" style="1" customWidth="1"/>
    <col min="4" max="4" width="19.5" style="1" customWidth="1"/>
    <col min="5" max="12" width="18.83203125" style="1" customWidth="1"/>
    <col min="13" max="17" width="11" style="1"/>
    <col min="18" max="18" width="12" style="1" customWidth="1"/>
    <col min="19" max="16384" width="11" style="1"/>
  </cols>
  <sheetData>
    <row r="1" spans="1:18" ht="52" customHeight="1" thickBot="1" x14ac:dyDescent="0.25">
      <c r="A1" s="32" t="s">
        <v>9</v>
      </c>
      <c r="B1" s="33"/>
      <c r="C1" s="33"/>
      <c r="D1" s="33"/>
      <c r="E1" s="33"/>
      <c r="F1" s="33"/>
      <c r="G1" s="33"/>
      <c r="H1" s="25"/>
      <c r="I1" s="25"/>
      <c r="J1" s="25"/>
      <c r="K1" s="25"/>
      <c r="L1" s="25"/>
      <c r="M1" s="25"/>
    </row>
    <row r="2" spans="1:18" ht="77" customHeight="1" thickBot="1" x14ac:dyDescent="0.25">
      <c r="A2" s="44"/>
      <c r="B2" s="16" t="s">
        <v>24</v>
      </c>
      <c r="C2" s="16" t="s">
        <v>25</v>
      </c>
      <c r="D2" s="16" t="s">
        <v>26</v>
      </c>
      <c r="E2" s="16" t="s">
        <v>27</v>
      </c>
      <c r="F2" s="16" t="s">
        <v>13</v>
      </c>
      <c r="G2" s="24" t="s">
        <v>23</v>
      </c>
      <c r="H2" s="17" t="s">
        <v>6</v>
      </c>
      <c r="I2" s="22"/>
    </row>
    <row r="3" spans="1:18" ht="30" customHeight="1" thickBot="1" x14ac:dyDescent="0.25">
      <c r="A3" s="3" t="s">
        <v>7</v>
      </c>
      <c r="B3" s="12">
        <v>0.2</v>
      </c>
      <c r="C3" s="12">
        <v>0.2</v>
      </c>
      <c r="D3" s="12">
        <v>0.2</v>
      </c>
      <c r="E3" s="12">
        <v>0.1</v>
      </c>
      <c r="F3" s="12">
        <v>0.1</v>
      </c>
      <c r="G3" s="12">
        <v>0.2</v>
      </c>
      <c r="H3" s="4">
        <f>SUM(B3:G3)</f>
        <v>1</v>
      </c>
      <c r="I3" s="23"/>
    </row>
    <row r="4" spans="1:18" ht="17" thickBot="1" x14ac:dyDescent="0.25">
      <c r="A4" s="5" t="s">
        <v>4</v>
      </c>
      <c r="B4" s="6">
        <f t="shared" ref="B4:G4" si="0">$H$4*B3</f>
        <v>2400</v>
      </c>
      <c r="C4" s="6">
        <f t="shared" si="0"/>
        <v>2400</v>
      </c>
      <c r="D4" s="6">
        <f t="shared" si="0"/>
        <v>2400</v>
      </c>
      <c r="E4" s="6">
        <f t="shared" si="0"/>
        <v>1200</v>
      </c>
      <c r="F4" s="6">
        <f t="shared" si="0"/>
        <v>1200</v>
      </c>
      <c r="G4" s="6">
        <f t="shared" si="0"/>
        <v>2400</v>
      </c>
      <c r="H4" s="26">
        <f>0.3*B19</f>
        <v>12000</v>
      </c>
    </row>
    <row r="5" spans="1:18" ht="17" thickBot="1" x14ac:dyDescent="0.25">
      <c r="A5" s="5" t="s">
        <v>0</v>
      </c>
      <c r="B5" s="6">
        <f t="shared" ref="B5:G5" si="1">B4*0.8</f>
        <v>1920</v>
      </c>
      <c r="C5" s="6">
        <f t="shared" si="1"/>
        <v>1920</v>
      </c>
      <c r="D5" s="6">
        <f t="shared" si="1"/>
        <v>1920</v>
      </c>
      <c r="E5" s="6">
        <f t="shared" si="1"/>
        <v>960</v>
      </c>
      <c r="F5" s="6">
        <f t="shared" si="1"/>
        <v>960</v>
      </c>
      <c r="G5" s="6">
        <f t="shared" si="1"/>
        <v>1920</v>
      </c>
      <c r="H5" s="7">
        <f>SUM(B5:G5)</f>
        <v>9600</v>
      </c>
      <c r="I5" s="37" t="s">
        <v>34</v>
      </c>
      <c r="J5" s="38"/>
      <c r="K5" s="38"/>
      <c r="L5" s="38"/>
      <c r="M5" s="38"/>
      <c r="N5" s="38"/>
      <c r="O5" s="38"/>
      <c r="P5" s="38"/>
      <c r="Q5" s="39"/>
    </row>
    <row r="6" spans="1:18" ht="16" customHeight="1" thickBot="1" x14ac:dyDescent="0.25">
      <c r="A6" s="5" t="s">
        <v>1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18">
        <v>0</v>
      </c>
      <c r="I6" s="34" t="s">
        <v>15</v>
      </c>
      <c r="J6" s="35"/>
      <c r="K6" s="35"/>
      <c r="L6" s="35"/>
      <c r="M6" s="35"/>
      <c r="N6" s="35"/>
      <c r="O6" s="35"/>
      <c r="P6" s="35"/>
      <c r="Q6" s="36"/>
    </row>
    <row r="7" spans="1:18" ht="17" customHeight="1" thickBot="1" x14ac:dyDescent="0.25">
      <c r="A7" s="5" t="s">
        <v>2</v>
      </c>
      <c r="B7" s="8">
        <f t="shared" ref="B7:G8" si="2">0-(B4*2)</f>
        <v>-4800</v>
      </c>
      <c r="C7" s="8">
        <f t="shared" si="2"/>
        <v>-4800</v>
      </c>
      <c r="D7" s="8">
        <f t="shared" si="2"/>
        <v>-4800</v>
      </c>
      <c r="E7" s="8">
        <f t="shared" si="2"/>
        <v>-2400</v>
      </c>
      <c r="F7" s="8">
        <f t="shared" si="2"/>
        <v>-2400</v>
      </c>
      <c r="G7" s="8">
        <f t="shared" si="2"/>
        <v>-4800</v>
      </c>
      <c r="H7" s="19">
        <f>SUM(B7:G7)</f>
        <v>-24000</v>
      </c>
      <c r="I7" s="34"/>
      <c r="J7" s="35"/>
      <c r="K7" s="35"/>
      <c r="L7" s="35"/>
      <c r="M7" s="35"/>
      <c r="N7" s="35"/>
      <c r="O7" s="35"/>
      <c r="P7" s="35"/>
      <c r="Q7" s="36"/>
    </row>
    <row r="8" spans="1:18" ht="17" customHeight="1" thickBot="1" x14ac:dyDescent="0.25">
      <c r="A8" s="5" t="s">
        <v>3</v>
      </c>
      <c r="B8" s="9" t="s">
        <v>5</v>
      </c>
      <c r="C8" s="9" t="s">
        <v>5</v>
      </c>
      <c r="D8" s="9" t="s">
        <v>5</v>
      </c>
      <c r="E8" s="9" t="s">
        <v>5</v>
      </c>
      <c r="F8" s="47">
        <f>0-3000</f>
        <v>-3000</v>
      </c>
      <c r="G8" s="9" t="s">
        <v>5</v>
      </c>
      <c r="H8" s="20" t="s">
        <v>5</v>
      </c>
      <c r="I8" s="40" t="s">
        <v>14</v>
      </c>
      <c r="J8" s="41"/>
      <c r="K8" s="41"/>
      <c r="L8" s="41"/>
      <c r="M8" s="41"/>
      <c r="N8" s="41"/>
      <c r="O8" s="41"/>
      <c r="P8" s="41"/>
      <c r="Q8" s="42"/>
    </row>
    <row r="9" spans="1:18" ht="15" x14ac:dyDescent="0.2">
      <c r="A9" s="10"/>
      <c r="B9" s="10"/>
      <c r="C9" s="10"/>
      <c r="D9" s="10"/>
      <c r="E9" s="13"/>
      <c r="F9" s="13"/>
    </row>
    <row r="10" spans="1:18" ht="52" customHeight="1" thickBot="1" x14ac:dyDescent="0.25">
      <c r="A10" s="45" t="s">
        <v>12</v>
      </c>
      <c r="B10" s="46"/>
      <c r="C10" s="46"/>
      <c r="D10" s="46"/>
      <c r="E10" s="46"/>
      <c r="F10" s="46"/>
      <c r="G10" s="46"/>
      <c r="H10" s="46"/>
      <c r="I10" s="46"/>
    </row>
    <row r="11" spans="1:18" ht="82" customHeight="1" thickBot="1" x14ac:dyDescent="0.25">
      <c r="A11" s="11" t="s">
        <v>8</v>
      </c>
      <c r="B11" s="15" t="s">
        <v>16</v>
      </c>
      <c r="C11" s="15" t="s">
        <v>17</v>
      </c>
      <c r="D11" s="15" t="s">
        <v>18</v>
      </c>
      <c r="E11" s="15" t="s">
        <v>19</v>
      </c>
      <c r="F11" s="15" t="s">
        <v>20</v>
      </c>
      <c r="G11" s="15" t="s">
        <v>21</v>
      </c>
      <c r="H11" s="15" t="s">
        <v>22</v>
      </c>
      <c r="I11" s="2" t="s">
        <v>6</v>
      </c>
    </row>
    <row r="12" spans="1:18" ht="30" customHeight="1" thickBot="1" x14ac:dyDescent="0.25">
      <c r="A12" s="3" t="s">
        <v>7</v>
      </c>
      <c r="B12" s="12">
        <v>0.14299999999999999</v>
      </c>
      <c r="C12" s="12">
        <v>0.14299999999999999</v>
      </c>
      <c r="D12" s="12">
        <v>0.14299999999999999</v>
      </c>
      <c r="E12" s="12">
        <v>0.14299999999999999</v>
      </c>
      <c r="F12" s="12">
        <v>0.14299999999999999</v>
      </c>
      <c r="G12" s="12">
        <v>0.14299999999999999</v>
      </c>
      <c r="H12" s="12">
        <v>0.14299999999999999</v>
      </c>
      <c r="I12" s="4">
        <f>SUM(B12:H12)</f>
        <v>1.0009999999999999</v>
      </c>
    </row>
    <row r="13" spans="1:18" ht="17" thickBot="1" x14ac:dyDescent="0.25">
      <c r="A13" s="5" t="s">
        <v>4</v>
      </c>
      <c r="B13" s="6">
        <f t="shared" ref="B13:H13" si="3">$I$13*B12</f>
        <v>4003.9999999999995</v>
      </c>
      <c r="C13" s="6">
        <f t="shared" si="3"/>
        <v>4003.9999999999995</v>
      </c>
      <c r="D13" s="6">
        <f t="shared" si="3"/>
        <v>4003.9999999999995</v>
      </c>
      <c r="E13" s="6">
        <f t="shared" si="3"/>
        <v>4003.9999999999995</v>
      </c>
      <c r="F13" s="6">
        <f t="shared" si="3"/>
        <v>4003.9999999999995</v>
      </c>
      <c r="G13" s="6">
        <f t="shared" si="3"/>
        <v>4003.9999999999995</v>
      </c>
      <c r="H13" s="6">
        <f t="shared" si="3"/>
        <v>4003.9999999999995</v>
      </c>
      <c r="I13" s="26">
        <f>0.7*B19</f>
        <v>28000</v>
      </c>
    </row>
    <row r="14" spans="1:18" ht="17" thickBot="1" x14ac:dyDescent="0.25">
      <c r="A14" s="5" t="s">
        <v>0</v>
      </c>
      <c r="B14" s="6">
        <f t="shared" ref="B14:F14" si="4">B13*0.8</f>
        <v>3203.2</v>
      </c>
      <c r="C14" s="6">
        <f t="shared" si="4"/>
        <v>3203.2</v>
      </c>
      <c r="D14" s="6">
        <f t="shared" si="4"/>
        <v>3203.2</v>
      </c>
      <c r="E14" s="6">
        <f t="shared" si="4"/>
        <v>3203.2</v>
      </c>
      <c r="F14" s="6">
        <f t="shared" si="4"/>
        <v>3203.2</v>
      </c>
      <c r="G14" s="6">
        <f t="shared" ref="G14:H14" si="5">G13*0.8</f>
        <v>3203.2</v>
      </c>
      <c r="H14" s="6">
        <f t="shared" si="5"/>
        <v>3203.2</v>
      </c>
      <c r="I14" s="7">
        <f>SUM(B14:H14)</f>
        <v>22422.400000000001</v>
      </c>
      <c r="J14" s="37" t="s">
        <v>10</v>
      </c>
      <c r="K14" s="38"/>
      <c r="L14" s="38"/>
      <c r="M14" s="38"/>
      <c r="N14" s="38"/>
      <c r="O14" s="38"/>
      <c r="P14" s="38"/>
      <c r="Q14" s="38"/>
      <c r="R14" s="39"/>
    </row>
    <row r="15" spans="1:18" ht="17" thickBot="1" x14ac:dyDescent="0.25">
      <c r="A15" s="5" t="s">
        <v>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8">
        <v>0</v>
      </c>
      <c r="J15" s="34" t="s">
        <v>15</v>
      </c>
      <c r="K15" s="35"/>
      <c r="L15" s="35"/>
      <c r="M15" s="35"/>
      <c r="N15" s="35"/>
      <c r="O15" s="35"/>
      <c r="P15" s="35"/>
      <c r="Q15" s="35"/>
      <c r="R15" s="36"/>
    </row>
    <row r="16" spans="1:18" ht="17" thickBot="1" x14ac:dyDescent="0.25">
      <c r="A16" s="5" t="s">
        <v>2</v>
      </c>
      <c r="B16" s="8">
        <f>0-(B13*2)</f>
        <v>-8007.9999999999991</v>
      </c>
      <c r="C16" s="8">
        <f t="shared" ref="C16:F16" si="6">0-(C13*2)</f>
        <v>-8007.9999999999991</v>
      </c>
      <c r="D16" s="8">
        <f t="shared" si="6"/>
        <v>-8007.9999999999991</v>
      </c>
      <c r="E16" s="8">
        <f t="shared" si="6"/>
        <v>-8007.9999999999991</v>
      </c>
      <c r="F16" s="8">
        <f t="shared" si="6"/>
        <v>-8007.9999999999991</v>
      </c>
      <c r="G16" s="8">
        <f t="shared" ref="G16:I16" si="7">0-(G13*2)</f>
        <v>-8007.9999999999991</v>
      </c>
      <c r="H16" s="8">
        <f t="shared" ref="H16" si="8">0-(H13*2)</f>
        <v>-8007.9999999999991</v>
      </c>
      <c r="I16" s="19">
        <f t="shared" si="7"/>
        <v>-56000</v>
      </c>
      <c r="J16" s="34"/>
      <c r="K16" s="35"/>
      <c r="L16" s="35"/>
      <c r="M16" s="35"/>
      <c r="N16" s="35"/>
      <c r="O16" s="35"/>
      <c r="P16" s="35"/>
      <c r="Q16" s="35"/>
      <c r="R16" s="36"/>
    </row>
    <row r="17" spans="1:18" thickBot="1" x14ac:dyDescent="0.25">
      <c r="A17" s="5" t="s">
        <v>3</v>
      </c>
      <c r="B17" s="9" t="s">
        <v>5</v>
      </c>
      <c r="C17" s="9" t="s">
        <v>5</v>
      </c>
      <c r="D17" s="9" t="s">
        <v>5</v>
      </c>
      <c r="E17" s="9" t="s">
        <v>5</v>
      </c>
      <c r="F17" s="9" t="s">
        <v>5</v>
      </c>
      <c r="G17" s="9" t="s">
        <v>5</v>
      </c>
      <c r="H17" s="9" t="s">
        <v>5</v>
      </c>
      <c r="I17" s="19"/>
      <c r="J17" s="40" t="s">
        <v>14</v>
      </c>
      <c r="K17" s="41"/>
      <c r="L17" s="41"/>
      <c r="M17" s="41"/>
      <c r="N17" s="41"/>
      <c r="O17" s="41"/>
      <c r="P17" s="41"/>
      <c r="Q17" s="41"/>
      <c r="R17" s="42"/>
    </row>
    <row r="18" spans="1:18" thickBot="1" x14ac:dyDescent="0.25">
      <c r="A18" s="10"/>
      <c r="B18" s="10"/>
      <c r="C18" s="10"/>
      <c r="D18" s="10"/>
      <c r="E18" s="13"/>
      <c r="F18" s="13"/>
    </row>
    <row r="19" spans="1:18" ht="40" thickBot="1" x14ac:dyDescent="0.25">
      <c r="A19" s="21" t="s">
        <v>11</v>
      </c>
      <c r="B19" s="14">
        <v>40000</v>
      </c>
      <c r="C19" s="10"/>
    </row>
    <row r="20" spans="1:18" ht="15" customHeight="1" x14ac:dyDescent="0.2">
      <c r="A20" s="10"/>
      <c r="B20" s="10"/>
      <c r="D20" s="43" t="s">
        <v>31</v>
      </c>
      <c r="E20" s="43"/>
      <c r="F20" s="43"/>
    </row>
    <row r="21" spans="1:18" ht="15" customHeight="1" x14ac:dyDescent="0.2">
      <c r="A21" s="31" t="s">
        <v>35</v>
      </c>
      <c r="B21" s="31"/>
      <c r="D21" s="27"/>
      <c r="E21" s="28" t="s">
        <v>28</v>
      </c>
      <c r="F21" s="28" t="s">
        <v>29</v>
      </c>
    </row>
    <row r="22" spans="1:18" x14ac:dyDescent="0.2">
      <c r="A22" s="31"/>
      <c r="B22" s="31"/>
      <c r="D22" s="27" t="s">
        <v>33</v>
      </c>
      <c r="E22" s="29">
        <v>0</v>
      </c>
      <c r="F22" s="29">
        <v>9600</v>
      </c>
    </row>
    <row r="23" spans="1:18" ht="15" x14ac:dyDescent="0.2">
      <c r="D23" s="27" t="s">
        <v>32</v>
      </c>
      <c r="E23" s="29">
        <v>0</v>
      </c>
      <c r="F23" s="29">
        <v>22422</v>
      </c>
    </row>
    <row r="24" spans="1:18" x14ac:dyDescent="0.2">
      <c r="D24" s="27" t="s">
        <v>30</v>
      </c>
      <c r="E24" s="29">
        <v>190000</v>
      </c>
      <c r="F24" s="29">
        <v>220000</v>
      </c>
    </row>
    <row r="25" spans="1:18" x14ac:dyDescent="0.2">
      <c r="D25" s="27"/>
      <c r="E25" s="30">
        <f>E24-(E23+E22)</f>
        <v>190000</v>
      </c>
      <c r="F25" s="30">
        <f>F24-(F23+F22)</f>
        <v>187978</v>
      </c>
    </row>
  </sheetData>
  <sheetProtection algorithmName="SHA-512" hashValue="luhjw78X18K6Lzq/09Ky304UR10dcbfRIhfPlBK2uSVtckXlyKwCYOBnCvIz5DRq+iKv0ySDXy8eHf8947ldYg==" saltValue="lTgRL0XaGD/Fix2na41YFw==" spinCount="100000" sheet="1" objects="1" scenarios="1"/>
  <mergeCells count="11">
    <mergeCell ref="A21:B22"/>
    <mergeCell ref="A1:G1"/>
    <mergeCell ref="J15:R16"/>
    <mergeCell ref="I5:Q5"/>
    <mergeCell ref="I6:Q7"/>
    <mergeCell ref="I8:Q8"/>
    <mergeCell ref="D20:F20"/>
    <mergeCell ref="J14:R14"/>
    <mergeCell ref="J17:R17"/>
    <mergeCell ref="A2"/>
    <mergeCell ref="A10:I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09D2BB-20D3-4551-8C35-EC3392DD727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4d4ff2e-cf62-40b0-a5cf-f8c6524922a9"/>
    <ds:schemaRef ds:uri="cdfd6af9-2027-427e-aee7-f2f3dc2ea94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8A675F-7080-4814-AFE6-9AA1CD162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E37B8A-3A7D-4CCA-9F99-1B142F3D9B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Copyright: inkoopadviesbureau BiC</dc:description>
  <cp:lastModifiedBy>Saskia Roos</cp:lastModifiedBy>
  <dcterms:created xsi:type="dcterms:W3CDTF">2020-03-23T12:24:07Z</dcterms:created>
  <dcterms:modified xsi:type="dcterms:W3CDTF">2024-11-29T13:08:05Z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