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arjenveenstra/Library/CloudStorage/GoogleDrive-arjen.veenstra@laborredimo.com/Gedeelde drives/01 Actieve projecten/01 GGD Brabant/Aanbesteding/Broker/"/>
    </mc:Choice>
  </mc:AlternateContent>
  <xr:revisionPtr revIDLastSave="0" documentId="13_ncr:1_{A165027C-3959-A945-8B0F-1BA1530C7828}" xr6:coauthVersionLast="47" xr6:coauthVersionMax="47" xr10:uidLastSave="{00000000-0000-0000-0000-000000000000}"/>
  <workbookProtection workbookAlgorithmName="SHA-512" workbookHashValue="60Yl9xknVup1aek4s8eqJs5W4b7+SDzUJPly2ia+KgRCTjkaFFDPxNloq5/tszSrSmE9K8A5YXeauQ03qLSsaw==" workbookSaltValue="MkWbOEL1J+EaTyfM2VCCmg==" workbookSpinCount="100000" lockStructure="1"/>
  <bookViews>
    <workbookView xWindow="0" yWindow="760" windowWidth="30240" windowHeight="16340" tabRatio="960"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sheetId="26"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1'!$E$380</definedName>
    <definedName name="_Ref300290537" localSheetId="0">'Colofon 1'!$E$219</definedName>
    <definedName name="_Ref300297289" localSheetId="0">'Colofon 1'!$E$331</definedName>
    <definedName name="_Ref527209689" localSheetId="0">'Colofon 1'!$E$82</definedName>
    <definedName name="_Ref527209713" localSheetId="0">'Colofon 1'!$E$83</definedName>
    <definedName name="_Ref527212027" localSheetId="0">'Colofon 1'!$E$38</definedName>
    <definedName name="_Ref527212058" localSheetId="0">'Colofon 1'!$E$57</definedName>
    <definedName name="_Ref527212079" localSheetId="0">'Colofon 1'!$E$64</definedName>
    <definedName name="_Ref527212102" localSheetId="0">'Colofon 1'!$E$81</definedName>
    <definedName name="_Ref527212123" localSheetId="0">'Colofon 1'!$E$91</definedName>
    <definedName name="_Ref527212178" localSheetId="0">'Colofon 1'!$E$136</definedName>
    <definedName name="_Ref527212216" localSheetId="0">'Colofon 1'!$E$152</definedName>
    <definedName name="_Ref527212304" localSheetId="0">'Colofon 1'!$E$196</definedName>
    <definedName name="_Ref527212424" localSheetId="0">'Colofon 1'!$E$278</definedName>
    <definedName name="_Ref527216086" localSheetId="0">'Colofon 1'!$E$386</definedName>
    <definedName name="_Ref527960825" localSheetId="0">'Colofon 1'!$E$256</definedName>
    <definedName name="_Toc300302676" localSheetId="0">'Colofon 1'!$E$21</definedName>
    <definedName name="_Toc300302679" localSheetId="0">'Colofon 1'!$E$11</definedName>
    <definedName name="_Toc300302680" localSheetId="0">'Colofon 1'!$E$12</definedName>
    <definedName name="_Toc300302684" localSheetId="0">'Colofon 1'!$E$26</definedName>
    <definedName name="_Toc300302689" localSheetId="0">'Colofon 1'!$E$31</definedName>
    <definedName name="_Toc300302730" localSheetId="0">'Colofon 1'!$E$63</definedName>
    <definedName name="_Toc300302731" localSheetId="0">'Colofon 1'!$E$175</definedName>
    <definedName name="_Toc300302739" localSheetId="0">'Colofon 1'!$E$183</definedName>
    <definedName name="_Toc300302771" localSheetId="0">'Colofon 1'!$E$56</definedName>
    <definedName name="_Toc300302809" localSheetId="0">'Colofon 1'!$E$201</definedName>
    <definedName name="_Toc300302821" localSheetId="0">'Colofon 1'!$E$202</definedName>
    <definedName name="_Toc300302836" localSheetId="0">'Colofon 1'!$E$275</definedName>
    <definedName name="_Toc300302847" localSheetId="0">'Colofon 1'!$E$287</definedName>
    <definedName name="_Toc300302860" localSheetId="0">'Colofon 1'!$E$255</definedName>
    <definedName name="_Toc300302867" localSheetId="0">'Colofon 1'!$E$226</definedName>
    <definedName name="_Toc300302868" localSheetId="0">'Colofon 1'!$E$270</definedName>
    <definedName name="_Toc300302886" localSheetId="0">'Colofon 1'!$E$306</definedName>
    <definedName name="_Toc300302914" localSheetId="0">'Colofon 1'!$E$314</definedName>
    <definedName name="_Toc300302916" localSheetId="0">'Colofon 1'!$E$318</definedName>
    <definedName name="_Toc300302919" localSheetId="0">'Colofon 1'!$E$321</definedName>
    <definedName name="_Toc300302935" localSheetId="0">'Colofon 1'!$E$324</definedName>
    <definedName name="_Toc300302985" localSheetId="0">'Colofon 1'!$E$350</definedName>
    <definedName name="_Toc300302993" localSheetId="0">'Colofon 1'!$E$374</definedName>
    <definedName name="_Toc300303471" localSheetId="0">'Colofon 1'!#REF!</definedName>
    <definedName name="_Toc300303483" localSheetId="0">'Colofon 1'!$E$14</definedName>
    <definedName name="_Toc300303498" localSheetId="0">'Colofon 1'!$E$21</definedName>
    <definedName name="_Toc300303504" localSheetId="0">'Colofon 1'!$E$11</definedName>
    <definedName name="_Toc300303515" localSheetId="0">'Colofon 1'!$E$26</definedName>
    <definedName name="_Toc300303537" localSheetId="0">'Colofon 1'!$E$228</definedName>
    <definedName name="_Toc300303574" localSheetId="0">'Colofon 1'!$E$193</definedName>
    <definedName name="_Toc300303661" localSheetId="0">'Colofon 1'!$E$204</definedName>
    <definedName name="_Toc300303682" localSheetId="0">'Colofon 1'!$E$289</definedName>
    <definedName name="_Toc300303688" localSheetId="0">'Colofon 1'!$E$290</definedName>
    <definedName name="_Toc300303695" localSheetId="0">'Colofon 1'!$E$258</definedName>
    <definedName name="_Toc300303706" localSheetId="0">'Colofon 1'!$E$300</definedName>
    <definedName name="_Toc300303708" localSheetId="0">'Colofon 1'!$E$301</definedName>
    <definedName name="_Toc300303715" localSheetId="0">'Colofon 1'!$E$302</definedName>
    <definedName name="_Toc300303721" localSheetId="0">'Colofon 1'!$E$307</definedName>
    <definedName name="_Toc300303727" localSheetId="0">'Colofon 1'!$E$312</definedName>
    <definedName name="_Toc300303729" localSheetId="0">'Colofon 1'!$E$313</definedName>
    <definedName name="_Toc300303743" localSheetId="0">'Colofon 1'!$E$332</definedName>
    <definedName name="_Toc300303745" localSheetId="0">'Colofon 1'!$E$333</definedName>
    <definedName name="_Toc300303770" localSheetId="0">'Colofon 1'!$E$326</definedName>
    <definedName name="_Toc300303772" localSheetId="0">'Colofon 1'!$E$327</definedName>
    <definedName name="_Toc300304665" localSheetId="0">'Colofon 1'!$E$182</definedName>
    <definedName name="_Toc300304678" localSheetId="0">'Colofon 1'!$E$194</definedName>
    <definedName name="_Toc300304688" localSheetId="0">'Colofon 1'!$E$199</definedName>
    <definedName name="_Toc300304702" localSheetId="0">'Colofon 1'!$E$280</definedName>
    <definedName name="_Toc300304712" localSheetId="0">'Colofon 1'!$E$299</definedName>
    <definedName name="_Toc300304714" localSheetId="0">'Colofon 1'!$E$304</definedName>
    <definedName name="_Toc300304725" localSheetId="0">'Colofon 1'!$E$310</definedName>
    <definedName name="_Toc300304727" localSheetId="0">'Colofon 1'!$E$320</definedName>
    <definedName name="_Toc336119413" localSheetId="0">'Colofon 1'!$E$227</definedName>
    <definedName name="_Toc336119414" localSheetId="0">'Colofon 1'!$E$277</definedName>
    <definedName name="_Toc336119416" localSheetId="0">'Colofon 1'!$E$286</definedName>
    <definedName name="_Toc336119433" localSheetId="0">'Colofon 1'!$E$375</definedName>
    <definedName name="_xlnm.Print_Area" localSheetId="1">'1.Algemene info'!$B$1:$J$22</definedName>
    <definedName name="_xlnm.Print_Area" localSheetId="2">'2.Prijsopgaaf Broker opslagen'!$B$1:$G$15</definedName>
    <definedName name="_xlnm.Print_Area" localSheetId="3">'3. % doelstelling per doelgroep'!$B$1:$G$33</definedName>
    <definedName name="_xlnm.Print_Area" localSheetId="4">'4.Berekening inschrijfprijs'!$B$1:$H$17</definedName>
    <definedName name="_xlnm.Print_Area" localSheetId="5">'5.Prijsscore'!$A$1:$F$42</definedName>
    <definedName name="_xlnm.Print_Area" localSheetId="6">'6. Richtlijntarieven'!$A$1:$P$234</definedName>
    <definedName name="_xlnm.Print_Area" localSheetId="0">'Colofon 1'!$B$1:$F$20</definedName>
    <definedName name="_xlnm.Print_Titles" localSheetId="1">'1.Algemene info'!$1:$4</definedName>
    <definedName name="_xlnm.Print_Titles" localSheetId="6">'6. Richtlijntarieven'!$1:$5</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596" i="26" l="1"/>
  <c r="O596" i="26"/>
  <c r="N596" i="26"/>
  <c r="L596" i="26"/>
  <c r="K596" i="26"/>
  <c r="J596" i="26"/>
  <c r="I596" i="26"/>
  <c r="H596" i="26"/>
  <c r="G596" i="26"/>
  <c r="F596" i="26"/>
  <c r="P595" i="26"/>
  <c r="O595" i="26"/>
  <c r="N595" i="26"/>
  <c r="L595" i="26"/>
  <c r="K595" i="26"/>
  <c r="J595" i="26"/>
  <c r="I595" i="26"/>
  <c r="H595" i="26"/>
  <c r="G595" i="26"/>
  <c r="F595" i="26"/>
  <c r="P594" i="26"/>
  <c r="O594" i="26"/>
  <c r="N594" i="26"/>
  <c r="L594" i="26"/>
  <c r="K594" i="26"/>
  <c r="J594" i="26"/>
  <c r="I594" i="26"/>
  <c r="H594" i="26"/>
  <c r="G594" i="26"/>
  <c r="F594" i="26"/>
  <c r="P593" i="26"/>
  <c r="O593" i="26"/>
  <c r="N593" i="26"/>
  <c r="L593" i="26"/>
  <c r="K593" i="26"/>
  <c r="J593" i="26"/>
  <c r="I593" i="26"/>
  <c r="H593" i="26"/>
  <c r="G593" i="26"/>
  <c r="F593" i="26"/>
  <c r="P592" i="26"/>
  <c r="O592" i="26"/>
  <c r="N592" i="26"/>
  <c r="L592" i="26"/>
  <c r="K592" i="26"/>
  <c r="J592" i="26"/>
  <c r="I592" i="26"/>
  <c r="H592" i="26"/>
  <c r="G592" i="26"/>
  <c r="F592" i="26"/>
  <c r="P591" i="26"/>
  <c r="O591" i="26"/>
  <c r="N591" i="26"/>
  <c r="L591" i="26"/>
  <c r="K591" i="26"/>
  <c r="J591" i="26"/>
  <c r="I591" i="26"/>
  <c r="H591" i="26"/>
  <c r="G591" i="26"/>
  <c r="F591" i="26"/>
  <c r="P590" i="26"/>
  <c r="O590" i="26"/>
  <c r="N590" i="26"/>
  <c r="L590" i="26"/>
  <c r="K590" i="26"/>
  <c r="J590" i="26"/>
  <c r="I590" i="26"/>
  <c r="H590" i="26"/>
  <c r="G590" i="26"/>
  <c r="F590" i="26"/>
  <c r="P589" i="26"/>
  <c r="O589" i="26"/>
  <c r="N589" i="26"/>
  <c r="L589" i="26"/>
  <c r="K589" i="26"/>
  <c r="J589" i="26"/>
  <c r="I589" i="26"/>
  <c r="H589" i="26"/>
  <c r="G589" i="26"/>
  <c r="F589" i="26"/>
  <c r="P588" i="26"/>
  <c r="O588" i="26"/>
  <c r="N588" i="26"/>
  <c r="L588" i="26"/>
  <c r="K588" i="26"/>
  <c r="J588" i="26"/>
  <c r="I588" i="26"/>
  <c r="H588" i="26"/>
  <c r="G588" i="26"/>
  <c r="F588" i="26"/>
  <c r="P587" i="26"/>
  <c r="O587" i="26"/>
  <c r="N587" i="26"/>
  <c r="L587" i="26"/>
  <c r="K587" i="26"/>
  <c r="J587" i="26"/>
  <c r="I587" i="26"/>
  <c r="H587" i="26"/>
  <c r="G587" i="26"/>
  <c r="F587" i="26"/>
  <c r="P586" i="26"/>
  <c r="O586" i="26"/>
  <c r="N586" i="26"/>
  <c r="L586" i="26"/>
  <c r="K586" i="26"/>
  <c r="J586" i="26"/>
  <c r="I586" i="26"/>
  <c r="H586" i="26"/>
  <c r="G586" i="26"/>
  <c r="F586" i="26"/>
  <c r="P585" i="26"/>
  <c r="O585" i="26"/>
  <c r="N585" i="26"/>
  <c r="L585" i="26"/>
  <c r="K585" i="26"/>
  <c r="J585" i="26"/>
  <c r="I585" i="26"/>
  <c r="H585" i="26"/>
  <c r="G585" i="26"/>
  <c r="F585" i="26"/>
  <c r="P584" i="26"/>
  <c r="O584" i="26"/>
  <c r="N584" i="26"/>
  <c r="L584" i="26"/>
  <c r="K584" i="26"/>
  <c r="J584" i="26"/>
  <c r="I584" i="26"/>
  <c r="H584" i="26"/>
  <c r="G584" i="26"/>
  <c r="F584" i="26"/>
  <c r="P583" i="26"/>
  <c r="O583" i="26"/>
  <c r="N583" i="26"/>
  <c r="L583" i="26"/>
  <c r="K583" i="26"/>
  <c r="J583" i="26"/>
  <c r="I583" i="26"/>
  <c r="H583" i="26"/>
  <c r="G583" i="26"/>
  <c r="F583" i="26"/>
  <c r="P582" i="26"/>
  <c r="O582" i="26"/>
  <c r="N582" i="26"/>
  <c r="L582" i="26"/>
  <c r="K582" i="26"/>
  <c r="J582" i="26"/>
  <c r="I582" i="26"/>
  <c r="H582" i="26"/>
  <c r="G582" i="26"/>
  <c r="F582" i="26"/>
  <c r="C54" i="26"/>
  <c r="C73" i="26" s="1"/>
  <c r="C92" i="26" s="1"/>
  <c r="C111" i="26" s="1"/>
  <c r="C130" i="26" s="1"/>
  <c r="C149" i="26" s="1"/>
  <c r="C168" i="26" s="1"/>
  <c r="C187" i="26" s="1"/>
  <c r="C206" i="26" s="1"/>
  <c r="C225" i="26" s="1"/>
  <c r="D49" i="26"/>
  <c r="C42" i="26"/>
  <c r="C61" i="26" s="1"/>
  <c r="C80" i="26" s="1"/>
  <c r="C99" i="26" s="1"/>
  <c r="C118" i="26" s="1"/>
  <c r="C137" i="26" s="1"/>
  <c r="C156" i="26" s="1"/>
  <c r="C175" i="26" s="1"/>
  <c r="C194" i="26" s="1"/>
  <c r="C213" i="26" s="1"/>
  <c r="C232" i="26" s="1"/>
  <c r="C41" i="26"/>
  <c r="C60" i="26" s="1"/>
  <c r="C79" i="26" s="1"/>
  <c r="C98" i="26" s="1"/>
  <c r="C117" i="26" s="1"/>
  <c r="C136" i="26" s="1"/>
  <c r="C155" i="26" s="1"/>
  <c r="C174" i="26" s="1"/>
  <c r="C193" i="26" s="1"/>
  <c r="C212" i="26" s="1"/>
  <c r="C231" i="26" s="1"/>
  <c r="D39" i="26"/>
  <c r="C39" i="26"/>
  <c r="C58" i="26" s="1"/>
  <c r="C77" i="26" s="1"/>
  <c r="C96" i="26" s="1"/>
  <c r="C115" i="26" s="1"/>
  <c r="C134" i="26" s="1"/>
  <c r="C153" i="26" s="1"/>
  <c r="C172" i="26" s="1"/>
  <c r="C191" i="26" s="1"/>
  <c r="C210" i="26" s="1"/>
  <c r="C229" i="26" s="1"/>
  <c r="D38" i="26"/>
  <c r="D57" i="26" s="1"/>
  <c r="D76" i="26" s="1"/>
  <c r="C37" i="26"/>
  <c r="C56" i="26" s="1"/>
  <c r="C75" i="26" s="1"/>
  <c r="C94" i="26" s="1"/>
  <c r="C113" i="26" s="1"/>
  <c r="C132" i="26" s="1"/>
  <c r="C151" i="26" s="1"/>
  <c r="C170" i="26" s="1"/>
  <c r="C189" i="26" s="1"/>
  <c r="C208" i="26" s="1"/>
  <c r="C227" i="26" s="1"/>
  <c r="D36" i="26"/>
  <c r="C35" i="26"/>
  <c r="C32" i="26"/>
  <c r="C51" i="26" s="1"/>
  <c r="C70" i="26" s="1"/>
  <c r="C89" i="26" s="1"/>
  <c r="C108" i="26" s="1"/>
  <c r="C127" i="26" s="1"/>
  <c r="C146" i="26" s="1"/>
  <c r="C165" i="26" s="1"/>
  <c r="C184" i="26" s="1"/>
  <c r="C203" i="26" s="1"/>
  <c r="C222" i="26" s="1"/>
  <c r="D31" i="26"/>
  <c r="D50" i="26" s="1"/>
  <c r="C29" i="26"/>
  <c r="C48" i="26" s="1"/>
  <c r="C67" i="26" s="1"/>
  <c r="C86" i="26" s="1"/>
  <c r="C105" i="26" s="1"/>
  <c r="C124" i="26" s="1"/>
  <c r="C143" i="26" s="1"/>
  <c r="C162" i="26" s="1"/>
  <c r="C181" i="26" s="1"/>
  <c r="C200" i="26" s="1"/>
  <c r="C219" i="26" s="1"/>
  <c r="D40" i="26"/>
  <c r="C40" i="26"/>
  <c r="C59" i="26" s="1"/>
  <c r="C78" i="26" s="1"/>
  <c r="C97" i="26" s="1"/>
  <c r="C116" i="26" s="1"/>
  <c r="C135" i="26" s="1"/>
  <c r="C154" i="26" s="1"/>
  <c r="C173" i="26" s="1"/>
  <c r="C192" i="26" s="1"/>
  <c r="C211" i="26" s="1"/>
  <c r="C230" i="26" s="1"/>
  <c r="C38" i="26"/>
  <c r="C57" i="26" s="1"/>
  <c r="C76" i="26" s="1"/>
  <c r="C95" i="26" s="1"/>
  <c r="C114" i="26" s="1"/>
  <c r="C133" i="26" s="1"/>
  <c r="C152" i="26" s="1"/>
  <c r="C171" i="26" s="1"/>
  <c r="C190" i="26" s="1"/>
  <c r="C209" i="26" s="1"/>
  <c r="C228" i="26" s="1"/>
  <c r="C36" i="26"/>
  <c r="C55" i="26" s="1"/>
  <c r="C74" i="26" s="1"/>
  <c r="C93" i="26" s="1"/>
  <c r="C112" i="26" s="1"/>
  <c r="C131" i="26" s="1"/>
  <c r="C150" i="26" s="1"/>
  <c r="C169" i="26" s="1"/>
  <c r="C188" i="26" s="1"/>
  <c r="C207" i="26" s="1"/>
  <c r="C226" i="26" s="1"/>
  <c r="D35" i="26"/>
  <c r="D34" i="26"/>
  <c r="C34" i="26"/>
  <c r="C53" i="26" s="1"/>
  <c r="C72" i="26" s="1"/>
  <c r="C91" i="26" s="1"/>
  <c r="C110" i="26" s="1"/>
  <c r="C129" i="26" s="1"/>
  <c r="C148" i="26" s="1"/>
  <c r="C167" i="26" s="1"/>
  <c r="C186" i="26" s="1"/>
  <c r="C205" i="26" s="1"/>
  <c r="C224" i="26" s="1"/>
  <c r="D33" i="26"/>
  <c r="C33" i="26"/>
  <c r="C52" i="26" s="1"/>
  <c r="C71" i="26" s="1"/>
  <c r="C90" i="26" s="1"/>
  <c r="C109" i="26" s="1"/>
  <c r="C128" i="26" s="1"/>
  <c r="C147" i="26" s="1"/>
  <c r="C166" i="26" s="1"/>
  <c r="C185" i="26" s="1"/>
  <c r="C204" i="26" s="1"/>
  <c r="C223" i="26" s="1"/>
  <c r="D32" i="26"/>
  <c r="D51" i="26" s="1"/>
  <c r="D70" i="26" s="1"/>
  <c r="D89" i="26" s="1"/>
  <c r="C31" i="26"/>
  <c r="C50" i="26" s="1"/>
  <c r="C69" i="26" s="1"/>
  <c r="C88" i="26" s="1"/>
  <c r="C107" i="26" s="1"/>
  <c r="C126" i="26" s="1"/>
  <c r="C145" i="26" s="1"/>
  <c r="C164" i="26" s="1"/>
  <c r="C183" i="26" s="1"/>
  <c r="C202" i="26" s="1"/>
  <c r="C221" i="26" s="1"/>
  <c r="D30" i="26"/>
  <c r="C30" i="26"/>
  <c r="C49" i="26" s="1"/>
  <c r="C68" i="26" s="1"/>
  <c r="C87" i="26" s="1"/>
  <c r="C106" i="26" s="1"/>
  <c r="C125" i="26" s="1"/>
  <c r="C144" i="26" s="1"/>
  <c r="C163" i="26" s="1"/>
  <c r="C182" i="26" s="1"/>
  <c r="C201" i="26" s="1"/>
  <c r="C220" i="26" s="1"/>
  <c r="D29" i="26"/>
  <c r="D48" i="26" s="1"/>
  <c r="D67" i="26" s="1"/>
  <c r="D86" i="26" s="1"/>
  <c r="D105" i="26" s="1"/>
  <c r="D124" i="26" s="1"/>
  <c r="D143" i="26" s="1"/>
  <c r="D162" i="26" s="1"/>
  <c r="D181" i="26" s="1"/>
  <c r="D200" i="26" s="1"/>
  <c r="D219" i="26" s="1"/>
  <c r="G23" i="25"/>
  <c r="G22" i="25"/>
  <c r="G21" i="25"/>
  <c r="G20" i="25"/>
  <c r="E5" i="18"/>
  <c r="E6" i="18"/>
  <c r="C5" i="18"/>
  <c r="D52" i="26" l="1"/>
  <c r="D37" i="26"/>
  <c r="D55" i="26"/>
  <c r="D42" i="26"/>
  <c r="D68" i="26"/>
  <c r="D58" i="26"/>
  <c r="D69" i="26"/>
  <c r="D53" i="26"/>
  <c r="D108" i="26"/>
  <c r="D41" i="26"/>
  <c r="D95" i="26"/>
  <c r="D54" i="26"/>
  <c r="D59" i="26"/>
  <c r="C6" i="18"/>
  <c r="D127" i="26" l="1"/>
  <c r="D61" i="26"/>
  <c r="D56" i="26"/>
  <c r="D73" i="26"/>
  <c r="D60" i="26"/>
  <c r="D78" i="26"/>
  <c r="D88" i="26"/>
  <c r="D87" i="26"/>
  <c r="D72" i="26"/>
  <c r="D77" i="26"/>
  <c r="D74" i="26"/>
  <c r="D114" i="26"/>
  <c r="D71" i="26"/>
  <c r="D6" i="18"/>
  <c r="D91" i="26" l="1"/>
  <c r="D79" i="26"/>
  <c r="D146" i="26"/>
  <c r="D92" i="26"/>
  <c r="D106" i="26"/>
  <c r="D96" i="26"/>
  <c r="D75" i="26"/>
  <c r="D107" i="26"/>
  <c r="D133" i="26"/>
  <c r="D97" i="26"/>
  <c r="D90" i="26"/>
  <c r="D93" i="26"/>
  <c r="D80" i="26"/>
  <c r="D7" i="16"/>
  <c r="C7" i="16"/>
  <c r="D98" i="26" l="1"/>
  <c r="D126" i="26"/>
  <c r="D115" i="26"/>
  <c r="D109" i="26"/>
  <c r="D165" i="26"/>
  <c r="D125" i="26"/>
  <c r="D116" i="26"/>
  <c r="D152" i="26"/>
  <c r="D111" i="26"/>
  <c r="D112" i="26"/>
  <c r="D94" i="26"/>
  <c r="D110" i="26"/>
  <c r="D99" i="26"/>
  <c r="B6" i="18"/>
  <c r="B5" i="18"/>
  <c r="D113" i="26" l="1"/>
  <c r="D118" i="26"/>
  <c r="D144" i="26"/>
  <c r="D130" i="26"/>
  <c r="D135" i="26"/>
  <c r="D184" i="26"/>
  <c r="D129" i="26"/>
  <c r="D131" i="26"/>
  <c r="D117" i="26"/>
  <c r="D128" i="26"/>
  <c r="D145" i="26"/>
  <c r="D171" i="26"/>
  <c r="D134" i="26"/>
  <c r="F25" i="25"/>
  <c r="F6" i="18"/>
  <c r="D136" i="26" l="1"/>
  <c r="D190" i="26"/>
  <c r="D163" i="26"/>
  <c r="D149" i="26"/>
  <c r="D147" i="26"/>
  <c r="D150" i="26"/>
  <c r="D132" i="26"/>
  <c r="D153" i="26"/>
  <c r="D137" i="26"/>
  <c r="D154" i="26"/>
  <c r="D203" i="26"/>
  <c r="D164" i="26"/>
  <c r="D148" i="26"/>
  <c r="G6" i="18"/>
  <c r="G19" i="25"/>
  <c r="D209" i="26" l="1"/>
  <c r="D155" i="26"/>
  <c r="D168" i="26"/>
  <c r="D169" i="26"/>
  <c r="D222" i="26"/>
  <c r="D151" i="26"/>
  <c r="D166" i="26"/>
  <c r="D156" i="26"/>
  <c r="D173" i="26"/>
  <c r="D182" i="26"/>
  <c r="D167" i="26"/>
  <c r="D183" i="26"/>
  <c r="D172" i="26"/>
  <c r="G24" i="25"/>
  <c r="G18" i="25"/>
  <c r="G17" i="25"/>
  <c r="G16" i="25"/>
  <c r="G15" i="25"/>
  <c r="G14" i="25"/>
  <c r="G13" i="25"/>
  <c r="D185" i="26" l="1"/>
  <c r="D170" i="26"/>
  <c r="D191" i="26"/>
  <c r="D187" i="26"/>
  <c r="D228" i="26"/>
  <c r="D188" i="26"/>
  <c r="D192" i="26"/>
  <c r="D201" i="26"/>
  <c r="D174" i="26"/>
  <c r="D186" i="26"/>
  <c r="D175" i="26"/>
  <c r="D202" i="26"/>
  <c r="E25" i="25"/>
  <c r="D206" i="26" l="1"/>
  <c r="D193" i="26"/>
  <c r="D189" i="26"/>
  <c r="D204" i="26"/>
  <c r="D220" i="26"/>
  <c r="D194" i="26"/>
  <c r="D207" i="26"/>
  <c r="D210" i="26"/>
  <c r="D205" i="26"/>
  <c r="D221" i="26"/>
  <c r="D211" i="26"/>
  <c r="F5" i="18"/>
  <c r="B23" i="23"/>
  <c r="B28" i="23"/>
  <c r="D223" i="26" l="1"/>
  <c r="D229" i="26"/>
  <c r="D208" i="26"/>
  <c r="D212" i="26"/>
  <c r="D225" i="26"/>
  <c r="D224" i="26"/>
  <c r="D230" i="26"/>
  <c r="D226" i="26"/>
  <c r="D213" i="26"/>
  <c r="B24" i="23"/>
  <c r="D227" i="26" l="1"/>
  <c r="D232" i="26"/>
  <c r="D231" i="26"/>
  <c r="B25" i="23"/>
  <c r="B26" i="23" l="1"/>
  <c r="B27" i="23" s="1"/>
  <c r="G5" i="18" l="1"/>
  <c r="C17" i="23" l="1"/>
  <c r="C16" i="23"/>
  <c r="C23" i="23" l="1"/>
  <c r="C28" i="23"/>
  <c r="C24" i="23"/>
  <c r="C25" i="23"/>
  <c r="C27" i="23"/>
  <c r="C26" i="23"/>
  <c r="G7" i="18" l="1"/>
  <c r="G10" i="18" l="1"/>
  <c r="C8" i="23" l="1"/>
  <c r="C9" i="23" s="1"/>
  <c r="C19" i="23" s="1"/>
  <c r="D19" i="23" s="1"/>
</calcChain>
</file>

<file path=xl/sharedStrings.xml><?xml version="1.0" encoding="utf-8"?>
<sst xmlns="http://schemas.openxmlformats.org/spreadsheetml/2006/main" count="360" uniqueCount="132">
  <si>
    <t>Berekening voor prijsvergelijk / ranking</t>
  </si>
  <si>
    <t>Uren*</t>
  </si>
  <si>
    <t>Tarief*</t>
  </si>
  <si>
    <t>*Bevat fictieve data om inschrijvingen te kunnen vergelijken en strategisch inschrijven te voorkomen.</t>
  </si>
  <si>
    <t>Inschrijfprijs</t>
  </si>
  <si>
    <t>Classificatie:  strikt vertrouwelijk</t>
  </si>
  <si>
    <t>Instructie:</t>
  </si>
  <si>
    <t>1. Format en indeling niet wijzigen</t>
  </si>
  <si>
    <t xml:space="preserve">3. Inschrijvers dienen deze template, het model, volledig in te vullen. </t>
  </si>
  <si>
    <t>Toelichting tariefopbouw (vereenvoudigde weergave)</t>
  </si>
  <si>
    <t>Korte toelichting</t>
  </si>
  <si>
    <t>Bandbreedte</t>
  </si>
  <si>
    <t>Omschrijving</t>
  </si>
  <si>
    <t>Punten prijs</t>
  </si>
  <si>
    <t>Maximale prijs</t>
  </si>
  <si>
    <t>Minimale prijs</t>
  </si>
  <si>
    <t>Score voor waarde van inschrijver</t>
  </si>
  <si>
    <t>Marge-opslag</t>
  </si>
  <si>
    <t>Punten</t>
  </si>
  <si>
    <t>Totale inschrijving</t>
  </si>
  <si>
    <t>4. Alle prijzen: exclusief BTW</t>
  </si>
  <si>
    <t>Bedragen exclusief BTW</t>
  </si>
  <si>
    <t>Prijs per uur (facturatie)</t>
  </si>
  <si>
    <t>Vul de lichtblauwe velden in (verplichting)</t>
  </si>
  <si>
    <t>Rekentool prijsscore</t>
  </si>
  <si>
    <t>Uw totale inschrijfprijs</t>
  </si>
  <si>
    <t>Prijs Inschrijver</t>
  </si>
  <si>
    <t>Toelichting</t>
  </si>
  <si>
    <t>als gewogen percentage gebruikt worden voor de aanpassing van het fictieve inhuurtarief ten behoeve van het juist bepalen van de Inschrijfprijs.</t>
  </si>
  <si>
    <t>Door Opdrachtgever zijn de toe te passen percentages begrenst op een maximale verlaging van -10% en en maximale verhoging van 5%.</t>
  </si>
  <si>
    <t>Percentage van de totale inhuurbehoefte</t>
  </si>
  <si>
    <t>Totaal gewogen percentage</t>
  </si>
  <si>
    <t>Percentage doelstelling</t>
  </si>
  <si>
    <t xml:space="preserve">Aangeboden doelstelling-precentages worden opgenomen in de KPI-rapportage en jaarlijks middels een resultaatmeting getoetst. </t>
  </si>
  <si>
    <t>2. Vul de lichtblauwe velden in.</t>
  </si>
  <si>
    <t xml:space="preserve">
Overeengekomen Inhuurtarief per uur.
Richtlijntarieven van toepassing.
</t>
  </si>
  <si>
    <t xml:space="preserve">
Overeengekomen inhuurtarief per uur
</t>
  </si>
  <si>
    <t xml:space="preserve">Externe Medewerkers
</t>
  </si>
  <si>
    <t>Aangepast Tarief* o.b.v. doelstellingsspercentage</t>
  </si>
  <si>
    <t>Voorbeeldfuncties (gebasserd op huidige inhuurbestand) niet uitputtend.</t>
  </si>
  <si>
    <t>Broker-opslag</t>
  </si>
  <si>
    <t>Inhuurtarief (excl. Broker-opslag)</t>
  </si>
  <si>
    <t>Er kan maximaal 1 Broker opslag per Inzetcontract worden toegepast.</t>
  </si>
  <si>
    <t>Invulblad Broker-opslagen</t>
  </si>
  <si>
    <t>Broker-opslag te betalen door Opdrachtgever</t>
  </si>
  <si>
    <t>Minimale Broker-opslag te 
betalen door Opdrachtgever
(begrenzing)</t>
  </si>
  <si>
    <t>Maximale Broker-opslag te betalen door Opdrachtgever  (begrenzing)</t>
  </si>
  <si>
    <t>Broker-opslag per uur, Intermediaire dienstverlening (incl contract service)</t>
  </si>
  <si>
    <t xml:space="preserve">Als opslag op het Inhuurtarief. Inclusief de kosten voor sourcing, contractmanagement, implementatie, exit, etc. Een vaste absolute Broker-opslag per gefactureerd uur. </t>
  </si>
  <si>
    <t>Broker-opslag per uur voor Migratiecontracten</t>
  </si>
  <si>
    <t>Aangeboden 
Broker-opslag</t>
  </si>
  <si>
    <t>Totaal Broker diensten</t>
  </si>
  <si>
    <t>Vul de blauwe velden in (verplichting)</t>
  </si>
  <si>
    <t>Invulblad doelstellingspercentage per doelgroep</t>
  </si>
  <si>
    <t xml:space="preserve">Prijzenblad </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</si>
  <si>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GGD Hart voor Brabant. </t>
  </si>
  <si>
    <t>Copyright ©2024 GGD Hart voor Brabant Niets uit deze uitgave mag worden verveelvoudigd zonder toestemming van GGD Hart voor Brabant.</t>
  </si>
  <si>
    <t>Van Inschrijver wordt verwacht dat hij per doelgroep, opgenomen in de Richtlijntarieven zoals bijgesloten bij deze Aanbesteding, aangeeft met welk percentage onder, op of boven de maximale</t>
  </si>
  <si>
    <t>Zie Bijlage Richtlijntarieven voor de maximale eindtarieven per doelgroep</t>
  </si>
  <si>
    <t>Idem aan 1  echter bedoeld voor de, ten tijde van definitieve guniing, actieve Nadere Overeenkomsten welke bij Inschrijver worden ondergebracht (gemigreerd)</t>
  </si>
  <si>
    <t>Administratief medewerker, Clusterplanner, Receptioniste/Telefoniste, etc.</t>
  </si>
  <si>
    <t>IT</t>
  </si>
  <si>
    <t>Copyright ©2024 GGD Hart voor Brabant</t>
  </si>
  <si>
    <t>Europese aanbesteding TN494436</t>
  </si>
  <si>
    <t>Adminstratief</t>
  </si>
  <si>
    <t>Bedrijfsvoering</t>
  </si>
  <si>
    <t>Facilitair</t>
  </si>
  <si>
    <t>Finance</t>
  </si>
  <si>
    <t>HR</t>
  </si>
  <si>
    <t>KCC</t>
  </si>
  <si>
    <t>Management</t>
  </si>
  <si>
    <t>Medisch</t>
  </si>
  <si>
    <t>Milieu en Gezondheid</t>
  </si>
  <si>
    <t>Project ondersteuner</t>
  </si>
  <si>
    <t>Projectmanagement</t>
  </si>
  <si>
    <t>Facilitair Coordinator, Facilitair ondersteuner, etc.</t>
  </si>
  <si>
    <t>Adviseur Datagedreven Werken, Adviseur Milieu en Gezondheid, Functionaris gegevensbescherming, etc.</t>
  </si>
  <si>
    <t>Controller, Business controller, Financieel adviseur, etc.</t>
  </si>
  <si>
    <t>HR-adviseur, HR-medewerker, Recruiter, etc.</t>
  </si>
  <si>
    <t>IT beheerder, ICT medewerker, Applicatiebeheerder, Systeembeheerder, etc.</t>
  </si>
  <si>
    <t>KCC medewerker, Servicedeskmedewerker, etc.</t>
  </si>
  <si>
    <t>Sectormanager, Teammanager, Manager IT, etc.</t>
  </si>
  <si>
    <t>CB-assistente, Doktersassistent, MTM-er, Sociaal Geneeskundige AGZ,  Verpleegkundige, Arts, Jeugdarts, Epidemioloog, Gezondheidsonderzoeker, etc.</t>
  </si>
  <si>
    <t>Adviseur Milieu en Gezondheid, Adviseur Veiligheid, Hygiene en Inspectie, GVO Functionaris, etc.</t>
  </si>
  <si>
    <t>Primair Procesondersteuner, Project medewerker, vaccinatievoorbereider, etc.</t>
  </si>
  <si>
    <t>Projectleider, Projectmanager, etc.</t>
  </si>
  <si>
    <t>Richtlijntarieven</t>
  </si>
  <si>
    <t>Inhuursegment</t>
  </si>
  <si>
    <t>Begin</t>
  </si>
  <si>
    <t>Midden</t>
  </si>
  <si>
    <t>Eind</t>
  </si>
  <si>
    <t>Rij</t>
  </si>
  <si>
    <t>Minimum Richttarief</t>
  </si>
  <si>
    <t>Maximum Richttarief</t>
  </si>
  <si>
    <t>Uurtarieven inclusief loonkosten, vaste nominale Marktopslag per schaal, reis/ autokosten en opleidingskosten.  Voor deze Functiegroepen geldt geen overwerk        EXCLUSIEF BTW</t>
  </si>
  <si>
    <t>Marktopslagen Begin</t>
  </si>
  <si>
    <t>Marktopslagen Midden</t>
  </si>
  <si>
    <t>Marktopslagen Eind</t>
  </si>
  <si>
    <t>Marktopslag</t>
  </si>
  <si>
    <t>C</t>
  </si>
  <si>
    <t>D</t>
  </si>
  <si>
    <t>E</t>
  </si>
  <si>
    <t>F</t>
  </si>
  <si>
    <t>I</t>
  </si>
  <si>
    <t>J</t>
  </si>
  <si>
    <t>K</t>
  </si>
  <si>
    <t>CAO+</t>
  </si>
  <si>
    <t>CAO++</t>
  </si>
  <si>
    <t>CAO+++</t>
  </si>
  <si>
    <t>Standaard</t>
  </si>
  <si>
    <t>Financieel</t>
  </si>
  <si>
    <t>Actuarieel</t>
  </si>
  <si>
    <t>Juridisch</t>
  </si>
  <si>
    <t>Business Consulting - EB</t>
  </si>
  <si>
    <t>Business Consulting - Strategisch</t>
  </si>
  <si>
    <t>Business Consulting - Tactisch</t>
  </si>
  <si>
    <t>Business Consulting - Operationeel</t>
  </si>
  <si>
    <t>Business Interim</t>
  </si>
  <si>
    <t>Accountancy</t>
  </si>
  <si>
    <t>Marketing &amp; Communicatie</t>
  </si>
  <si>
    <t>Call Center</t>
  </si>
  <si>
    <t>Administratief</t>
  </si>
  <si>
    <t>Mileu en Gezondheid</t>
  </si>
  <si>
    <t>Project ondersteuning</t>
  </si>
  <si>
    <t>Project management</t>
  </si>
  <si>
    <t>Schaal 
RAV</t>
  </si>
  <si>
    <t>Schaal 
GGD</t>
  </si>
  <si>
    <t>10A</t>
  </si>
  <si>
    <t>11A</t>
  </si>
  <si>
    <t>Richtlijntarieven Externe medewerkers</t>
  </si>
  <si>
    <t xml:space="preserve">eindschaal Inschrijver in staat is om de Aanvragen te vervullen. Het ingevoerde percentage per doelgroep wordt gewogen berekend op basis van het inhuurvolume per doelgroep en zal </t>
  </si>
  <si>
    <t xml:space="preserve">Lager dan wel hoger inschalen dan de door Opdrachtgever vooraf bepaalde percentages door Inschrijver is niet toegestaan (o.a. in verband met juiste beloning conform wet- en regelgeving)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</si>
</sst>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_-[$€-2]\ * #,##0_-;_-[$€-2]\ * #,##0\-;_-[$€-2]\ * &quot;-&quot;??_-;_-@_-"/>
    <numFmt numFmtId="177" formatCode="_-* #,##0.00_-;\-* #,##0.00_-;_-* &quot;-&quot;??_-;_-@_-"/>
  </numFmts>
  <fonts count="93">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3" tint="0.34998626667073579"/>
      <name val="VAGRoundedStd-Thin"/>
    </font>
    <font>
      <sz val="14"/>
      <color theme="3" tint="0.34998626667073579"/>
      <name val="VAGRoundedStd-Thin"/>
    </font>
    <font>
      <b/>
      <sz val="12"/>
      <color theme="0"/>
      <name val="VAGRoundedStd-Thin"/>
    </font>
    <font>
      <b/>
      <sz val="11"/>
      <color theme="0"/>
      <name val="VAGRoundedStd-Thin"/>
    </font>
    <font>
      <sz val="11"/>
      <color theme="0"/>
      <name val="VAGRoundedStd-Thin"/>
    </font>
    <font>
      <sz val="20"/>
      <color rgb="FFE26207"/>
      <name val="VAG Rounded Std Bold"/>
    </font>
    <font>
      <sz val="8"/>
      <name val="Open Sans"/>
      <family val="2"/>
    </font>
    <font>
      <sz val="10"/>
      <name val="VAGRounded BT"/>
    </font>
    <font>
      <sz val="10"/>
      <name val="VAG Rounded Std Bold"/>
    </font>
    <font>
      <sz val="10"/>
      <color indexed="9"/>
      <name val="VAG Rounded Std Bold"/>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b/>
      <sz val="11"/>
      <color indexed="9"/>
      <name val="VAG Rounded Std Bold"/>
    </font>
    <font>
      <sz val="11"/>
      <name val="VAG Rounded Std Bold"/>
    </font>
    <font>
      <sz val="11"/>
      <color indexed="9"/>
      <name val="VAG Rounded Std Bold"/>
    </font>
    <font>
      <sz val="10"/>
      <name val="VAGRoundedStd-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theme="0"/>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b/>
      <sz val="12"/>
      <color indexed="10"/>
      <name val="Open Sans"/>
      <family val="2"/>
    </font>
    <font>
      <sz val="11"/>
      <name val="Open Sans"/>
      <family val="2"/>
    </font>
    <font>
      <b/>
      <sz val="12"/>
      <name val="Open Sans"/>
      <family val="2"/>
    </font>
  </fonts>
  <fills count="1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FFBD04"/>
        <bgColor indexed="64"/>
      </patternFill>
    </fill>
    <fill>
      <patternFill patternType="solid">
        <fgColor rgb="FF002A5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1" tint="0.249977111117893"/>
        <bgColor indexed="64"/>
      </patternFill>
    </fill>
  </fills>
  <borders count="47">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style="thin">
        <color rgb="FF002A5C"/>
      </left>
      <right style="thin">
        <color indexed="64"/>
      </right>
      <top style="thin">
        <color rgb="FF002A5C"/>
      </top>
      <bottom/>
      <diagonal/>
    </border>
    <border>
      <left style="thin">
        <color indexed="64"/>
      </left>
      <right style="thin">
        <color rgb="FF002A5C"/>
      </right>
      <top style="thin">
        <color rgb="FF002A5C"/>
      </top>
      <bottom/>
      <diagonal/>
    </border>
    <border>
      <left style="thin">
        <color rgb="FFFFD000"/>
      </left>
      <right style="thin">
        <color rgb="FFFFD000"/>
      </right>
      <top style="thin">
        <color rgb="FFFFD000"/>
      </top>
      <bottom style="thin">
        <color indexed="64"/>
      </bottom>
      <diagonal/>
    </border>
    <border>
      <left style="thin">
        <color rgb="FFFFD000"/>
      </left>
      <right style="thin">
        <color rgb="FFFFD000"/>
      </right>
      <top style="thin">
        <color indexed="64"/>
      </top>
      <bottom style="thin">
        <color indexed="64"/>
      </bottom>
      <diagonal/>
    </border>
    <border>
      <left style="thin">
        <color rgb="FFFFD000"/>
      </left>
      <right style="thin">
        <color rgb="FFFFD000"/>
      </right>
      <top style="thin">
        <color indexed="64"/>
      </top>
      <bottom style="thin">
        <color rgb="FFFFD000"/>
      </bottom>
      <diagonal/>
    </border>
    <border>
      <left/>
      <right/>
      <top/>
      <bottom style="medium">
        <color rgb="FF002A5C"/>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right/>
      <top style="thick">
        <color rgb="FFE26207"/>
      </top>
      <bottom/>
      <diagonal/>
    </border>
    <border>
      <left style="thin">
        <color indexed="9"/>
      </left>
      <right/>
      <top style="thin">
        <color indexed="9"/>
      </top>
      <bottom style="thin">
        <color indexed="9"/>
      </bottom>
      <diagonal/>
    </border>
    <border>
      <left style="thin">
        <color indexed="9"/>
      </left>
      <right/>
      <top style="thin">
        <color indexed="9"/>
      </top>
      <bottom/>
      <diagonal/>
    </border>
  </borders>
  <cellStyleXfs count="31">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5" borderId="9" applyNumberFormat="0" applyAlignment="0" applyProtection="0"/>
    <xf numFmtId="0" fontId="8" fillId="6" borderId="10" applyNumberFormat="0" applyFont="0" applyAlignment="0" applyProtection="0"/>
    <xf numFmtId="0" fontId="10" fillId="7" borderId="0" applyNumberFormat="0" applyBorder="0" applyAlignment="0" applyProtection="0"/>
    <xf numFmtId="0" fontId="2" fillId="8"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4" fillId="0" borderId="1"/>
    <xf numFmtId="177" fontId="3" fillId="0" borderId="1" applyFont="0" applyFill="0" applyBorder="0" applyAlignment="0" applyProtection="0"/>
  </cellStyleXfs>
  <cellXfs count="303">
    <xf numFmtId="0" fontId="0" fillId="0" borderId="0" xfId="0"/>
    <xf numFmtId="1" fontId="34" fillId="4" borderId="1" xfId="5" applyNumberFormat="1" applyFont="1" applyFill="1" applyAlignment="1" applyProtection="1">
      <alignment horizontal="center" vertical="center" wrapText="1"/>
    </xf>
    <xf numFmtId="9" fontId="35" fillId="4" borderId="1" xfId="18" applyFont="1" applyFill="1" applyBorder="1" applyAlignment="1" applyProtection="1">
      <alignment horizontal="center" vertical="center"/>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9" fontId="36" fillId="0" borderId="1" xfId="18" applyFont="1" applyBorder="1" applyAlignment="1" applyProtection="1">
      <alignment horizontal="center" vertical="center"/>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0" borderId="1" xfId="5" applyFont="1" applyAlignment="1" applyProtection="1">
      <alignment vertical="center" wrapText="1"/>
    </xf>
    <xf numFmtId="165" fontId="13" fillId="0" borderId="1" xfId="17" applyFont="1" applyBorder="1" applyAlignment="1" applyProtection="1">
      <alignment horizontal="center"/>
    </xf>
    <xf numFmtId="165" fontId="40" fillId="2" borderId="1" xfId="17" applyFont="1" applyFill="1" applyBorder="1" applyProtection="1"/>
    <xf numFmtId="0" fontId="43" fillId="2" borderId="2" xfId="21" applyNumberFormat="1" applyFont="1" applyFill="1" applyBorder="1" applyAlignment="1" applyProtection="1">
      <alignment horizontal="center" vertical="top"/>
    </xf>
    <xf numFmtId="0" fontId="43" fillId="2" borderId="2" xfId="21" applyNumberFormat="1" applyFont="1" applyFill="1" applyBorder="1" applyAlignment="1" applyProtection="1">
      <alignment horizontal="center"/>
    </xf>
    <xf numFmtId="173" fontId="40" fillId="2" borderId="2" xfId="19" applyNumberFormat="1" applyFont="1" applyFill="1" applyBorder="1" applyAlignment="1" applyProtection="1"/>
    <xf numFmtId="174" fontId="40" fillId="2" borderId="2" xfId="19" applyNumberFormat="1" applyFont="1" applyFill="1" applyBorder="1" applyAlignment="1" applyProtection="1">
      <alignment horizontal="center"/>
    </xf>
    <xf numFmtId="174" fontId="40" fillId="2" borderId="2" xfId="22" applyNumberFormat="1" applyFont="1" applyFill="1" applyBorder="1" applyProtection="1"/>
    <xf numFmtId="173" fontId="40" fillId="2" borderId="2" xfId="20" applyNumberFormat="1" applyFont="1" applyFill="1" applyBorder="1" applyAlignment="1" applyProtection="1"/>
    <xf numFmtId="165" fontId="29" fillId="2" borderId="1" xfId="17" applyFont="1" applyFill="1" applyBorder="1" applyProtection="1"/>
    <xf numFmtId="9" fontId="40" fillId="2" borderId="1" xfId="18" applyFont="1" applyFill="1" applyBorder="1" applyProtection="1"/>
    <xf numFmtId="9" fontId="33" fillId="9" borderId="19" xfId="18" applyFont="1" applyFill="1" applyBorder="1" applyAlignment="1" applyProtection="1">
      <alignment horizontal="center" vertical="center"/>
      <protection locked="0"/>
    </xf>
    <xf numFmtId="9" fontId="34" fillId="0" borderId="1" xfId="5" applyFont="1" applyFill="1" applyAlignment="1" applyProtection="1">
      <alignment vertical="center" wrapText="1"/>
    </xf>
    <xf numFmtId="1" fontId="34" fillId="0" borderId="1" xfId="5" applyNumberFormat="1" applyFont="1" applyFill="1" applyAlignment="1" applyProtection="1">
      <alignment horizontal="center" vertical="center" wrapText="1"/>
    </xf>
    <xf numFmtId="9" fontId="36" fillId="2" borderId="1" xfId="18" applyFont="1" applyFill="1" applyBorder="1" applyAlignment="1" applyProtection="1">
      <alignment horizontal="center" vertical="center"/>
    </xf>
    <xf numFmtId="165" fontId="34" fillId="0" borderId="1" xfId="17" applyFont="1" applyBorder="1" applyAlignment="1" applyProtection="1">
      <alignment horizontal="center"/>
    </xf>
    <xf numFmtId="164" fontId="33" fillId="9" borderId="19" xfId="3" applyNumberFormat="1" applyFont="1" applyFill="1" applyBorder="1" applyAlignment="1" applyProtection="1">
      <alignment horizontal="center" vertical="center"/>
      <protection locked="0"/>
    </xf>
    <xf numFmtId="168" fontId="34" fillId="4" borderId="1" xfId="18" applyNumberFormat="1" applyFont="1" applyFill="1" applyBorder="1" applyAlignment="1" applyProtection="1">
      <alignment horizontal="center" vertical="center"/>
    </xf>
    <xf numFmtId="168" fontId="34" fillId="0" borderId="1" xfId="18" applyNumberFormat="1" applyFont="1" applyBorder="1" applyAlignment="1" applyProtection="1">
      <alignment horizontal="center" vertical="center"/>
    </xf>
    <xf numFmtId="168" fontId="34" fillId="2" borderId="1" xfId="18" applyNumberFormat="1" applyFont="1" applyFill="1" applyBorder="1" applyAlignment="1" applyProtection="1">
      <alignment horizontal="center" vertical="center"/>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3" xfId="5" applyNumberFormat="1" applyFont="1" applyFill="1" applyBorder="1" applyAlignment="1" applyProtection="1">
      <alignment horizontal="center" vertical="center" wrapText="1"/>
    </xf>
    <xf numFmtId="9" fontId="34" fillId="4" borderId="23" xfId="5" applyFont="1" applyFill="1" applyBorder="1" applyAlignment="1" applyProtection="1">
      <alignment vertical="center" wrapText="1"/>
    </xf>
    <xf numFmtId="9" fontId="20" fillId="4" borderId="23" xfId="5" applyFont="1" applyFill="1" applyBorder="1" applyAlignment="1" applyProtection="1">
      <alignment vertical="center" wrapText="1"/>
    </xf>
    <xf numFmtId="168" fontId="34" fillId="4" borderId="23" xfId="18" applyNumberFormat="1" applyFont="1" applyFill="1" applyBorder="1" applyAlignment="1" applyProtection="1">
      <alignment horizontal="center" vertical="center"/>
    </xf>
    <xf numFmtId="9" fontId="35" fillId="4" borderId="23" xfId="18" applyFont="1" applyFill="1" applyBorder="1" applyAlignment="1" applyProtection="1">
      <alignment horizontal="center" vertical="center"/>
    </xf>
    <xf numFmtId="1" fontId="34" fillId="0" borderId="24" xfId="5" applyNumberFormat="1" applyFont="1" applyBorder="1" applyAlignment="1" applyProtection="1">
      <alignment horizontal="center" vertical="center" wrapText="1"/>
    </xf>
    <xf numFmtId="9" fontId="37" fillId="0" borderId="24" xfId="5" applyFont="1" applyBorder="1" applyAlignment="1" applyProtection="1">
      <alignment vertical="center" wrapText="1"/>
    </xf>
    <xf numFmtId="9" fontId="34" fillId="0" borderId="24" xfId="5" applyFont="1" applyBorder="1" applyAlignment="1" applyProtection="1">
      <alignment vertical="center" wrapText="1"/>
    </xf>
    <xf numFmtId="9" fontId="36" fillId="0" borderId="24" xfId="18" applyFont="1" applyBorder="1" applyAlignment="1" applyProtection="1">
      <alignment horizontal="center" vertical="center"/>
    </xf>
    <xf numFmtId="9" fontId="56" fillId="10" borderId="24" xfId="5" applyFont="1" applyFill="1" applyBorder="1" applyAlignment="1" applyProtection="1">
      <alignment horizontal="center" vertical="center" wrapText="1"/>
    </xf>
    <xf numFmtId="166" fontId="20" fillId="0" borderId="1" xfId="6" applyNumberFormat="1" applyFont="1"/>
    <xf numFmtId="0" fontId="20" fillId="0" borderId="1" xfId="6" applyFont="1"/>
    <xf numFmtId="166"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166"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40" fillId="2" borderId="0" xfId="0" applyFont="1" applyFill="1"/>
    <xf numFmtId="0" fontId="41" fillId="0" borderId="1" xfId="0" applyFont="1" applyBorder="1" applyAlignment="1">
      <alignment horizontal="left"/>
    </xf>
    <xf numFmtId="0" fontId="21" fillId="0" borderId="1" xfId="0" applyFont="1" applyBorder="1"/>
    <xf numFmtId="0" fontId="42" fillId="0" borderId="1" xfId="0" applyFont="1" applyBorder="1" applyAlignment="1">
      <alignment vertical="top"/>
    </xf>
    <xf numFmtId="0" fontId="43" fillId="2" borderId="0" xfId="0" applyFont="1" applyFill="1"/>
    <xf numFmtId="0" fontId="43" fillId="2" borderId="12" xfId="0" applyFont="1" applyFill="1" applyBorder="1" applyAlignment="1">
      <alignment horizontal="left" vertical="center" wrapText="1"/>
    </xf>
    <xf numFmtId="9" fontId="43" fillId="2" borderId="6" xfId="0" applyNumberFormat="1" applyFont="1" applyFill="1" applyBorder="1" applyAlignment="1">
      <alignment horizontal="center" vertical="center"/>
    </xf>
    <xf numFmtId="2" fontId="43" fillId="2" borderId="12" xfId="0" applyNumberFormat="1" applyFont="1" applyFill="1" applyBorder="1" applyAlignment="1">
      <alignment horizontal="center" vertical="center"/>
    </xf>
    <xf numFmtId="0" fontId="43" fillId="2" borderId="13" xfId="0" applyFont="1" applyFill="1" applyBorder="1" applyAlignment="1">
      <alignment horizontal="center" vertical="center"/>
    </xf>
    <xf numFmtId="0" fontId="44" fillId="2" borderId="15" xfId="0" applyFont="1" applyFill="1" applyBorder="1" applyAlignment="1">
      <alignment horizontal="left"/>
    </xf>
    <xf numFmtId="165" fontId="45" fillId="0" borderId="1" xfId="17" applyFont="1" applyFill="1" applyBorder="1" applyAlignment="1" applyProtection="1">
      <alignment horizontal="center"/>
    </xf>
    <xf numFmtId="169" fontId="44" fillId="2" borderId="14" xfId="0" applyNumberFormat="1" applyFont="1" applyFill="1" applyBorder="1" applyAlignment="1">
      <alignment horizontal="center"/>
    </xf>
    <xf numFmtId="169" fontId="44" fillId="2" borderId="7" xfId="0" applyNumberFormat="1" applyFont="1" applyFill="1" applyBorder="1" applyAlignment="1">
      <alignment horizontal="center"/>
    </xf>
    <xf numFmtId="167" fontId="40" fillId="2" borderId="0" xfId="0" applyNumberFormat="1" applyFont="1" applyFill="1"/>
    <xf numFmtId="0" fontId="40" fillId="2" borderId="12" xfId="0" applyFont="1" applyFill="1" applyBorder="1"/>
    <xf numFmtId="172" fontId="40" fillId="2" borderId="6" xfId="0" applyNumberFormat="1" applyFont="1" applyFill="1" applyBorder="1"/>
    <xf numFmtId="167" fontId="40" fillId="2" borderId="14" xfId="0" applyNumberFormat="1" applyFont="1" applyFill="1" applyBorder="1" applyAlignment="1">
      <alignment horizontal="right"/>
    </xf>
    <xf numFmtId="167" fontId="40" fillId="2" borderId="7" xfId="0" applyNumberFormat="1" applyFont="1" applyFill="1" applyBorder="1" applyAlignment="1">
      <alignment horizontal="right"/>
    </xf>
    <xf numFmtId="0" fontId="40" fillId="2" borderId="14" xfId="0" applyFont="1" applyFill="1" applyBorder="1"/>
    <xf numFmtId="0" fontId="40" fillId="2" borderId="1" xfId="0" applyFont="1" applyFill="1" applyBorder="1"/>
    <xf numFmtId="0" fontId="40" fillId="2" borderId="7" xfId="0" applyFont="1" applyFill="1" applyBorder="1"/>
    <xf numFmtId="0" fontId="40" fillId="2" borderId="15" xfId="0" applyFont="1" applyFill="1" applyBorder="1" applyAlignment="1">
      <alignment vertical="center"/>
    </xf>
    <xf numFmtId="0" fontId="40" fillId="2" borderId="11" xfId="0" applyFont="1" applyFill="1" applyBorder="1"/>
    <xf numFmtId="0" fontId="40" fillId="2" borderId="15" xfId="0" applyFont="1" applyFill="1" applyBorder="1"/>
    <xf numFmtId="0" fontId="40" fillId="2" borderId="16" xfId="0" applyFont="1" applyFill="1" applyBorder="1"/>
    <xf numFmtId="0" fontId="29" fillId="0" borderId="1" xfId="0" applyFont="1" applyBorder="1"/>
    <xf numFmtId="0" fontId="45" fillId="2" borderId="1" xfId="0" applyFont="1" applyFill="1" applyBorder="1"/>
    <xf numFmtId="0" fontId="40" fillId="2" borderId="2" xfId="0" applyFont="1" applyFill="1" applyBorder="1"/>
    <xf numFmtId="0" fontId="46" fillId="2" borderId="0" xfId="0" applyFont="1" applyFill="1"/>
    <xf numFmtId="2" fontId="40" fillId="2" borderId="12" xfId="0" applyNumberFormat="1" applyFont="1" applyFill="1" applyBorder="1"/>
    <xf numFmtId="43" fontId="46" fillId="2" borderId="0" xfId="14" applyFont="1" applyFill="1" applyProtection="1"/>
    <xf numFmtId="43" fontId="40" fillId="2" borderId="0" xfId="14" applyFont="1" applyFill="1" applyProtection="1"/>
    <xf numFmtId="0" fontId="40" fillId="2" borderId="2" xfId="0" applyFont="1" applyFill="1" applyBorder="1" applyAlignment="1">
      <alignment horizontal="center"/>
    </xf>
    <xf numFmtId="172" fontId="43" fillId="2" borderId="1" xfId="0" applyNumberFormat="1" applyFont="1" applyFill="1" applyBorder="1" applyAlignment="1">
      <alignment horizontal="right"/>
    </xf>
    <xf numFmtId="2" fontId="40" fillId="2" borderId="2" xfId="0" applyNumberFormat="1" applyFont="1" applyFill="1" applyBorder="1" applyAlignment="1">
      <alignment horizontal="center"/>
    </xf>
    <xf numFmtId="0" fontId="40" fillId="0" borderId="1" xfId="0" applyFont="1" applyBorder="1" applyAlignment="1">
      <alignment horizontal="right"/>
    </xf>
    <xf numFmtId="2" fontId="29" fillId="0" borderId="0" xfId="0" applyNumberFormat="1" applyFont="1" applyAlignment="1">
      <alignment horizontal="center"/>
    </xf>
    <xf numFmtId="0" fontId="40" fillId="0" borderId="1" xfId="0" applyFont="1" applyBorder="1"/>
    <xf numFmtId="0" fontId="29" fillId="2" borderId="1" xfId="0" applyFont="1" applyFill="1" applyBorder="1"/>
    <xf numFmtId="0" fontId="29" fillId="2" borderId="0" xfId="0" applyFont="1" applyFill="1"/>
    <xf numFmtId="0" fontId="47"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8"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3" xfId="3" applyFont="1" applyBorder="1" applyAlignment="1">
      <alignment horizontal="left" vertical="center" wrapText="1"/>
    </xf>
    <xf numFmtId="0" fontId="22" fillId="0" borderId="3" xfId="3" applyFont="1" applyBorder="1" applyAlignment="1">
      <alignment horizontal="center" vertical="center"/>
    </xf>
    <xf numFmtId="0" fontId="22" fillId="0" borderId="3" xfId="3" applyFont="1" applyBorder="1" applyAlignment="1">
      <alignment horizontal="center" vertical="center" wrapText="1"/>
    </xf>
    <xf numFmtId="0" fontId="22" fillId="0" borderId="11"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4" xfId="3" applyNumberFormat="1" applyFont="1" applyBorder="1" applyAlignment="1">
      <alignment horizontal="left" vertical="center" wrapText="1" indent="1"/>
    </xf>
    <xf numFmtId="3" fontId="20" fillId="4" borderId="4" xfId="3" applyNumberFormat="1" applyFont="1" applyFill="1" applyBorder="1" applyAlignment="1">
      <alignment horizontal="center" vertical="center"/>
    </xf>
    <xf numFmtId="167" fontId="20" fillId="0" borderId="4" xfId="4" applyNumberFormat="1" applyFont="1" applyFill="1" applyBorder="1" applyAlignment="1" applyProtection="1">
      <alignment horizontal="center" vertical="center"/>
    </xf>
    <xf numFmtId="167" fontId="20" fillId="4" borderId="4" xfId="4" applyNumberFormat="1" applyFont="1" applyFill="1" applyBorder="1" applyAlignment="1" applyProtection="1">
      <alignment horizontal="center" vertical="center"/>
    </xf>
    <xf numFmtId="169" fontId="20" fillId="4" borderId="4" xfId="3" applyNumberFormat="1" applyFont="1" applyFill="1" applyBorder="1" applyAlignment="1">
      <alignment horizontal="center" vertical="center"/>
    </xf>
    <xf numFmtId="0" fontId="20" fillId="0" borderId="1" xfId="3" applyFont="1" applyAlignment="1">
      <alignment vertical="center"/>
    </xf>
    <xf numFmtId="4" fontId="39" fillId="0" borderId="1" xfId="3" applyNumberFormat="1" applyFont="1" applyAlignment="1">
      <alignment vertical="center"/>
    </xf>
    <xf numFmtId="43" fontId="20" fillId="0" borderId="1" xfId="14" applyFont="1" applyBorder="1" applyAlignment="1" applyProtection="1">
      <alignment vertical="center"/>
    </xf>
    <xf numFmtId="43" fontId="20" fillId="0" borderId="1" xfId="3" applyNumberFormat="1" applyFont="1" applyAlignment="1">
      <alignment vertical="center"/>
    </xf>
    <xf numFmtId="9" fontId="20" fillId="0" borderId="5" xfId="3" applyNumberFormat="1" applyFont="1" applyBorder="1" applyAlignment="1">
      <alignment horizontal="left" vertical="center" wrapText="1" indent="1"/>
    </xf>
    <xf numFmtId="3" fontId="20" fillId="2" borderId="4" xfId="3" applyNumberFormat="1" applyFont="1" applyFill="1" applyBorder="1" applyAlignment="1">
      <alignment horizontal="center" vertical="center"/>
    </xf>
    <xf numFmtId="3" fontId="22" fillId="2" borderId="13"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9" fillId="0" borderId="1" xfId="3" applyFont="1"/>
    <xf numFmtId="167" fontId="20" fillId="0" borderId="1" xfId="3" applyNumberFormat="1" applyFont="1"/>
    <xf numFmtId="0" fontId="53" fillId="0" borderId="1" xfId="3" applyFont="1" applyAlignment="1">
      <alignment vertical="center"/>
    </xf>
    <xf numFmtId="0" fontId="53" fillId="0" borderId="1" xfId="3" applyFont="1"/>
    <xf numFmtId="0" fontId="34" fillId="0" borderId="1" xfId="3" applyFont="1"/>
    <xf numFmtId="9" fontId="36" fillId="0" borderId="1" xfId="3" applyNumberFormat="1" applyFont="1"/>
    <xf numFmtId="9" fontId="49" fillId="0" borderId="1" xfId="3" quotePrefix="1" applyNumberFormat="1" applyFont="1"/>
    <xf numFmtId="0" fontId="34" fillId="0" borderId="1" xfId="3" applyFont="1" applyAlignment="1">
      <alignment horizontal="center"/>
    </xf>
    <xf numFmtId="0" fontId="34" fillId="0" borderId="21" xfId="3" applyFont="1" applyBorder="1"/>
    <xf numFmtId="0" fontId="19" fillId="0" borderId="1" xfId="3" applyFont="1"/>
    <xf numFmtId="0" fontId="34" fillId="0" borderId="1" xfId="2" applyFont="1" applyAlignment="1">
      <alignment horizontal="left" vertical="center"/>
    </xf>
    <xf numFmtId="0" fontId="51" fillId="0" borderId="1" xfId="3" quotePrefix="1" applyFont="1"/>
    <xf numFmtId="0" fontId="19" fillId="0" borderId="1" xfId="2" applyFont="1" applyAlignment="1">
      <alignment horizontal="left" vertical="center"/>
    </xf>
    <xf numFmtId="0" fontId="52" fillId="0" borderId="22" xfId="6" applyFont="1" applyBorder="1" applyAlignment="1">
      <alignment horizontal="left" vertical="center"/>
    </xf>
    <xf numFmtId="0" fontId="33" fillId="0" borderId="22" xfId="6" applyFont="1" applyBorder="1" applyAlignment="1">
      <alignment horizontal="left" vertical="center"/>
    </xf>
    <xf numFmtId="0" fontId="33" fillId="0" borderId="22" xfId="6" applyFont="1" applyBorder="1" applyAlignment="1">
      <alignment horizontal="left" vertical="center" wrapText="1"/>
    </xf>
    <xf numFmtId="0" fontId="33" fillId="0" borderId="22" xfId="6" applyFont="1" applyBorder="1" applyAlignment="1">
      <alignment horizontal="center" vertical="top" wrapText="1"/>
    </xf>
    <xf numFmtId="0" fontId="34" fillId="0" borderId="1" xfId="3" applyFont="1" applyAlignment="1">
      <alignment vertical="center"/>
    </xf>
    <xf numFmtId="164" fontId="34" fillId="0" borderId="24" xfId="3" applyNumberFormat="1" applyFont="1" applyBorder="1" applyAlignment="1">
      <alignment horizontal="center" vertical="center"/>
    </xf>
    <xf numFmtId="0" fontId="34" fillId="0" borderId="20" xfId="3" applyFont="1" applyBorder="1"/>
    <xf numFmtId="0" fontId="34" fillId="0" borderId="20" xfId="3" applyFont="1" applyBorder="1" applyAlignment="1">
      <alignment horizontal="center"/>
    </xf>
    <xf numFmtId="0" fontId="34" fillId="0" borderId="21" xfId="3" applyFont="1" applyBorder="1" applyAlignment="1">
      <alignment horizontal="center"/>
    </xf>
    <xf numFmtId="0" fontId="19" fillId="0" borderId="1" xfId="3" applyFont="1" applyAlignment="1">
      <alignment vertical="center"/>
    </xf>
    <xf numFmtId="0" fontId="34" fillId="0" borderId="21" xfId="3" applyFont="1" applyBorder="1" applyAlignment="1">
      <alignment vertical="center"/>
    </xf>
    <xf numFmtId="0" fontId="13" fillId="0" borderId="1" xfId="3" applyFont="1"/>
    <xf numFmtId="0" fontId="13" fillId="0" borderId="1" xfId="3" applyFont="1" applyAlignment="1">
      <alignment horizontal="center"/>
    </xf>
    <xf numFmtId="0" fontId="13" fillId="0" borderId="21"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164" fontId="34" fillId="0" borderId="1" xfId="3" applyNumberFormat="1" applyFont="1" applyAlignment="1">
      <alignment horizontal="center" vertical="center"/>
    </xf>
    <xf numFmtId="0" fontId="21" fillId="0" borderId="1" xfId="3" applyFont="1" applyAlignment="1">
      <alignment vertical="center"/>
    </xf>
    <xf numFmtId="0" fontId="13" fillId="0" borderId="20" xfId="3" applyFont="1" applyBorder="1"/>
    <xf numFmtId="0" fontId="13" fillId="0" borderId="20" xfId="3" applyFont="1" applyBorder="1" applyAlignment="1">
      <alignment horizontal="center"/>
    </xf>
    <xf numFmtId="0" fontId="13" fillId="0" borderId="21"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9" fontId="55" fillId="10" borderId="25" xfId="3" applyNumberFormat="1" applyFont="1" applyFill="1" applyBorder="1" applyAlignment="1">
      <alignment horizontal="center" vertical="center" wrapText="1"/>
    </xf>
    <xf numFmtId="9" fontId="55" fillId="10" borderId="26" xfId="3" applyNumberFormat="1" applyFont="1" applyFill="1" applyBorder="1" applyAlignment="1">
      <alignment horizontal="center" vertical="center" wrapText="1"/>
    </xf>
    <xf numFmtId="0" fontId="14" fillId="0" borderId="30" xfId="2" applyFont="1" applyBorder="1" applyAlignment="1">
      <alignment horizontal="left" vertical="center"/>
    </xf>
    <xf numFmtId="0" fontId="15" fillId="0" borderId="30" xfId="2" applyFont="1" applyBorder="1" applyAlignment="1">
      <alignment vertical="center"/>
    </xf>
    <xf numFmtId="0" fontId="13" fillId="0" borderId="30" xfId="3" applyFont="1" applyBorder="1"/>
    <xf numFmtId="0" fontId="20" fillId="0" borderId="30" xfId="6" applyFont="1" applyBorder="1"/>
    <xf numFmtId="0" fontId="48" fillId="0" borderId="30" xfId="2" applyFont="1" applyBorder="1" applyAlignment="1">
      <alignment horizontal="left" vertical="center"/>
    </xf>
    <xf numFmtId="0" fontId="50" fillId="0" borderId="30" xfId="2" applyFont="1" applyBorder="1" applyAlignment="1">
      <alignment vertical="center"/>
    </xf>
    <xf numFmtId="169" fontId="57" fillId="11" borderId="8" xfId="3" applyNumberFormat="1" applyFont="1" applyFill="1" applyBorder="1" applyAlignment="1">
      <alignment horizontal="center" vertical="center"/>
    </xf>
    <xf numFmtId="0" fontId="58" fillId="11" borderId="1" xfId="0" applyFont="1" applyFill="1" applyBorder="1" applyAlignment="1">
      <alignment horizontal="left" vertical="center"/>
    </xf>
    <xf numFmtId="0" fontId="59" fillId="11" borderId="1" xfId="0" applyFont="1" applyFill="1" applyBorder="1" applyAlignment="1">
      <alignment horizontal="left"/>
    </xf>
    <xf numFmtId="10" fontId="13" fillId="0" borderId="1" xfId="3" applyNumberFormat="1" applyFont="1" applyAlignment="1">
      <alignment horizontal="center"/>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8" fillId="0" borderId="1" xfId="3" applyFont="1" applyAlignment="1">
      <alignment horizontal="center" vertical="center" wrapText="1"/>
    </xf>
    <xf numFmtId="0" fontId="13" fillId="0" borderId="1" xfId="3" applyFont="1" applyAlignment="1">
      <alignment horizontal="center" vertical="center" textRotation="90"/>
    </xf>
    <xf numFmtId="0" fontId="39" fillId="11" borderId="27" xfId="3" applyFont="1" applyFill="1" applyBorder="1" applyAlignment="1">
      <alignment horizontal="center" vertical="top" wrapText="1"/>
    </xf>
    <xf numFmtId="0" fontId="39" fillId="11" borderId="28" xfId="3" applyFont="1" applyFill="1" applyBorder="1" applyAlignment="1">
      <alignment horizontal="center" vertical="top"/>
    </xf>
    <xf numFmtId="0" fontId="39" fillId="11" borderId="29" xfId="3" applyFont="1" applyFill="1" applyBorder="1" applyAlignment="1">
      <alignment horizontal="center" vertical="top"/>
    </xf>
    <xf numFmtId="0" fontId="57" fillId="11" borderId="1" xfId="0" applyFont="1" applyFill="1" applyBorder="1" applyAlignment="1">
      <alignment horizontal="left" vertical="center" wrapText="1"/>
    </xf>
    <xf numFmtId="0" fontId="39" fillId="11" borderId="1" xfId="0" applyFont="1" applyFill="1" applyBorder="1" applyAlignment="1">
      <alignment horizontal="left"/>
    </xf>
    <xf numFmtId="0" fontId="20" fillId="0" borderId="1" xfId="3" applyFont="1" applyAlignment="1">
      <alignment horizontal="left" vertical="top" wrapText="1"/>
    </xf>
    <xf numFmtId="3" fontId="22" fillId="2" borderId="17" xfId="3" applyNumberFormat="1" applyFont="1" applyFill="1" applyBorder="1" applyAlignment="1">
      <alignment horizontal="left" vertical="center"/>
    </xf>
    <xf numFmtId="3" fontId="22" fillId="2" borderId="18" xfId="3" applyNumberFormat="1" applyFont="1" applyFill="1" applyBorder="1" applyAlignment="1">
      <alignment horizontal="left" vertical="center"/>
    </xf>
    <xf numFmtId="0" fontId="43" fillId="2" borderId="11" xfId="0" applyFont="1" applyFill="1" applyBorder="1" applyAlignment="1">
      <alignment horizontal="center"/>
    </xf>
    <xf numFmtId="0" fontId="67" fillId="0" borderId="33" xfId="26" applyFont="1" applyFill="1" applyBorder="1" applyAlignment="1" applyProtection="1">
      <alignment horizontal="left" vertical="center"/>
    </xf>
    <xf numFmtId="2" fontId="68" fillId="0" borderId="33" xfId="26" applyNumberFormat="1" applyFont="1" applyFill="1" applyBorder="1" applyAlignment="1" applyProtection="1">
      <alignment vertical="center"/>
    </xf>
    <xf numFmtId="0" fontId="69" fillId="0" borderId="33" xfId="26" applyFont="1" applyFill="1" applyBorder="1" applyAlignment="1" applyProtection="1">
      <alignment vertical="center"/>
    </xf>
    <xf numFmtId="0" fontId="70" fillId="0" borderId="33" xfId="26" applyFont="1" applyFill="1" applyBorder="1" applyAlignment="1" applyProtection="1">
      <alignment vertical="center"/>
    </xf>
    <xf numFmtId="2" fontId="71" fillId="0" borderId="33" xfId="26" applyNumberFormat="1" applyFont="1" applyFill="1" applyBorder="1" applyAlignment="1" applyProtection="1">
      <alignment vertical="center"/>
    </xf>
    <xf numFmtId="0" fontId="67" fillId="0" borderId="33" xfId="26" applyFont="1" applyFill="1" applyBorder="1" applyAlignment="1" applyProtection="1">
      <alignment horizontal="right" vertical="center"/>
    </xf>
    <xf numFmtId="167" fontId="81" fillId="0" borderId="1" xfId="8" applyNumberFormat="1" applyFont="1" applyFill="1" applyBorder="1" applyAlignment="1" applyProtection="1">
      <alignment horizontal="center" vertical="center"/>
    </xf>
    <xf numFmtId="167" fontId="82" fillId="2" borderId="36" xfId="8" applyNumberFormat="1" applyFont="1" applyFill="1" applyBorder="1" applyAlignment="1" applyProtection="1">
      <alignment horizontal="center" vertical="center"/>
    </xf>
    <xf numFmtId="167" fontId="81" fillId="2" borderId="1" xfId="8" applyNumberFormat="1" applyFont="1" applyFill="1" applyBorder="1" applyAlignment="1" applyProtection="1">
      <alignment horizontal="center" vertical="center"/>
    </xf>
    <xf numFmtId="2" fontId="83" fillId="0" borderId="1" xfId="9" applyNumberFormat="1" applyFont="1" applyFill="1" applyBorder="1" applyAlignment="1" applyProtection="1">
      <alignment vertical="center" wrapText="1"/>
    </xf>
    <xf numFmtId="175" fontId="79" fillId="0" borderId="1" xfId="8" applyNumberFormat="1" applyFont="1" applyFill="1" applyBorder="1" applyAlignment="1" applyProtection="1">
      <alignment horizontal="right" vertical="center"/>
    </xf>
    <xf numFmtId="167" fontId="81" fillId="4" borderId="1" xfId="8" applyNumberFormat="1" applyFont="1" applyFill="1" applyBorder="1" applyAlignment="1" applyProtection="1">
      <alignment horizontal="center" vertical="center"/>
    </xf>
    <xf numFmtId="167" fontId="82" fillId="2" borderId="38" xfId="8" applyNumberFormat="1" applyFont="1" applyFill="1" applyBorder="1" applyAlignment="1" applyProtection="1">
      <alignment horizontal="center" vertical="center"/>
    </xf>
    <xf numFmtId="167" fontId="74" fillId="2" borderId="38" xfId="8" applyNumberFormat="1" applyFont="1" applyFill="1" applyBorder="1" applyAlignment="1" applyProtection="1">
      <alignment horizontal="center" vertical="center"/>
    </xf>
    <xf numFmtId="167" fontId="82" fillId="2" borderId="43" xfId="8" applyNumberFormat="1" applyFont="1" applyFill="1" applyBorder="1" applyAlignment="1" applyProtection="1">
      <alignment horizontal="center" vertical="center"/>
    </xf>
    <xf numFmtId="167" fontId="82" fillId="2" borderId="1" xfId="8" applyNumberFormat="1" applyFont="1" applyFill="1" applyBorder="1" applyAlignment="1" applyProtection="1">
      <alignment horizontal="center" vertical="center"/>
    </xf>
    <xf numFmtId="176" fontId="87" fillId="0" borderId="1" xfId="8" applyNumberFormat="1" applyFont="1" applyFill="1" applyBorder="1" applyAlignment="1" applyProtection="1">
      <alignment horizontal="right" vertical="center"/>
    </xf>
    <xf numFmtId="175" fontId="87" fillId="0" borderId="1" xfId="8" applyNumberFormat="1" applyFont="1" applyFill="1" applyBorder="1" applyAlignment="1" applyProtection="1">
      <alignment horizontal="right" vertical="center"/>
    </xf>
    <xf numFmtId="9" fontId="88" fillId="0" borderId="1" xfId="9" applyFont="1" applyFill="1" applyBorder="1" applyAlignment="1" applyProtection="1">
      <alignment vertical="center" wrapText="1"/>
    </xf>
    <xf numFmtId="0" fontId="70" fillId="0" borderId="33" xfId="26" applyFont="1" applyFill="1" applyBorder="1" applyAlignment="1" applyProtection="1">
      <alignment horizontal="center" vertical="center"/>
    </xf>
    <xf numFmtId="170" fontId="87" fillId="3" borderId="1" xfId="8" applyNumberFormat="1" applyFont="1" applyFill="1" applyBorder="1" applyAlignment="1" applyProtection="1">
      <alignment horizontal="center" vertical="center"/>
    </xf>
    <xf numFmtId="177" fontId="91" fillId="0" borderId="1" xfId="30" applyFont="1" applyBorder="1" applyAlignment="1" applyProtection="1">
      <alignment vertical="center"/>
    </xf>
    <xf numFmtId="177" fontId="91" fillId="3" borderId="37" xfId="30" applyFont="1" applyFill="1" applyBorder="1" applyAlignment="1" applyProtection="1">
      <alignment vertical="center"/>
    </xf>
    <xf numFmtId="0" fontId="40" fillId="2" borderId="0" xfId="0" applyFont="1" applyFill="1" applyProtection="1"/>
    <xf numFmtId="0" fontId="58" fillId="11" borderId="35" xfId="0" applyFont="1" applyFill="1" applyBorder="1" applyAlignment="1" applyProtection="1">
      <alignment horizontal="left" vertical="center"/>
    </xf>
    <xf numFmtId="0" fontId="21" fillId="0" borderId="1" xfId="0" applyFont="1" applyBorder="1" applyProtection="1"/>
    <xf numFmtId="0" fontId="60" fillId="0" borderId="31" xfId="2" applyFont="1" applyBorder="1" applyAlignment="1" applyProtection="1">
      <alignment horizontal="center" vertical="center"/>
    </xf>
    <xf numFmtId="0" fontId="60" fillId="0" borderId="32" xfId="2" applyFont="1" applyBorder="1" applyAlignment="1" applyProtection="1">
      <alignment horizontal="center" vertical="center"/>
    </xf>
    <xf numFmtId="0" fontId="61" fillId="0" borderId="1" xfId="2" applyFont="1" applyProtection="1"/>
    <xf numFmtId="0" fontId="62" fillId="0" borderId="1" xfId="2" applyFont="1" applyAlignment="1" applyProtection="1">
      <alignment vertical="center"/>
    </xf>
    <xf numFmtId="0" fontId="63" fillId="0" borderId="1" xfId="2" applyFont="1" applyProtection="1"/>
    <xf numFmtId="0" fontId="63" fillId="0" borderId="1" xfId="2" applyFont="1" applyAlignment="1" applyProtection="1">
      <alignment vertical="center"/>
    </xf>
    <xf numFmtId="0" fontId="64" fillId="0" borderId="1" xfId="2" applyFont="1" applyAlignment="1" applyProtection="1">
      <alignment vertical="center"/>
    </xf>
    <xf numFmtId="0" fontId="65" fillId="0" borderId="1" xfId="2" applyFont="1" applyAlignment="1" applyProtection="1">
      <alignment vertical="center"/>
    </xf>
    <xf numFmtId="0" fontId="66" fillId="0" borderId="33" xfId="2" applyFont="1" applyBorder="1" applyProtection="1"/>
    <xf numFmtId="0" fontId="65" fillId="0" borderId="1" xfId="2" applyFont="1" applyProtection="1"/>
    <xf numFmtId="0" fontId="72" fillId="0" borderId="1" xfId="2" applyFont="1" applyAlignment="1" applyProtection="1">
      <alignment horizontal="center"/>
    </xf>
    <xf numFmtId="0" fontId="62" fillId="0" borderId="1" xfId="2" applyFont="1" applyProtection="1"/>
    <xf numFmtId="2" fontId="73" fillId="0" borderId="34" xfId="2" applyNumberFormat="1" applyFont="1" applyBorder="1" applyAlignment="1" applyProtection="1">
      <alignment horizontal="center" vertical="center"/>
    </xf>
    <xf numFmtId="0" fontId="73" fillId="0" borderId="35" xfId="2" applyFont="1" applyBorder="1" applyAlignment="1" applyProtection="1">
      <alignment horizontal="center" vertical="center"/>
    </xf>
    <xf numFmtId="0" fontId="73" fillId="0" borderId="36" xfId="2" applyFont="1" applyBorder="1" applyAlignment="1" applyProtection="1">
      <alignment horizontal="center" vertical="center"/>
    </xf>
    <xf numFmtId="0" fontId="73" fillId="0" borderId="1" xfId="2" applyFont="1" applyAlignment="1" applyProtection="1">
      <alignment vertical="center"/>
    </xf>
    <xf numFmtId="0" fontId="73" fillId="0" borderId="1" xfId="2" applyFont="1" applyAlignment="1" applyProtection="1">
      <alignment horizontal="center" vertical="center" wrapText="1"/>
    </xf>
    <xf numFmtId="0" fontId="73" fillId="0" borderId="1" xfId="2" applyFont="1" applyAlignment="1" applyProtection="1">
      <alignment horizontal="center" vertical="center" wrapText="1"/>
    </xf>
    <xf numFmtId="2" fontId="73" fillId="0" borderId="35" xfId="2" applyNumberFormat="1" applyFont="1" applyBorder="1" applyAlignment="1" applyProtection="1">
      <alignment horizontal="center"/>
    </xf>
    <xf numFmtId="0" fontId="74" fillId="0" borderId="37" xfId="2" applyFont="1" applyBorder="1" applyAlignment="1" applyProtection="1">
      <alignment horizontal="center"/>
    </xf>
    <xf numFmtId="0" fontId="74" fillId="0" borderId="38" xfId="2" applyFont="1" applyBorder="1" applyAlignment="1" applyProtection="1">
      <alignment horizontal="center"/>
    </xf>
    <xf numFmtId="0" fontId="75" fillId="0" borderId="1" xfId="2" applyFont="1" applyProtection="1"/>
    <xf numFmtId="0" fontId="74" fillId="0" borderId="1" xfId="2" applyFont="1" applyAlignment="1" applyProtection="1">
      <alignment horizontal="center"/>
    </xf>
    <xf numFmtId="0" fontId="73" fillId="0" borderId="1" xfId="2" applyFont="1" applyAlignment="1" applyProtection="1">
      <alignment horizontal="center" wrapText="1"/>
    </xf>
    <xf numFmtId="0" fontId="76" fillId="0" borderId="1" xfId="2" applyFont="1" applyAlignment="1" applyProtection="1">
      <alignment horizontal="center" vertical="center"/>
    </xf>
    <xf numFmtId="0" fontId="65" fillId="0" borderId="1" xfId="2" applyFont="1" applyAlignment="1" applyProtection="1">
      <alignment horizontal="center"/>
    </xf>
    <xf numFmtId="0" fontId="77" fillId="0" borderId="39" xfId="2" applyFont="1" applyBorder="1" applyAlignment="1" applyProtection="1">
      <alignment horizontal="center" vertical="center" wrapText="1"/>
    </xf>
    <xf numFmtId="0" fontId="77" fillId="0" borderId="40" xfId="2" applyFont="1" applyBorder="1" applyAlignment="1" applyProtection="1">
      <alignment horizontal="center" vertical="center" wrapText="1"/>
    </xf>
    <xf numFmtId="0" fontId="77" fillId="0" borderId="1" xfId="2" applyFont="1" applyAlignment="1" applyProtection="1">
      <alignment horizontal="center" vertical="center" wrapText="1"/>
    </xf>
    <xf numFmtId="0" fontId="77" fillId="0" borderId="41" xfId="2" applyFont="1" applyBorder="1" applyAlignment="1" applyProtection="1">
      <alignment horizontal="center" vertical="center" wrapText="1"/>
    </xf>
    <xf numFmtId="0" fontId="78" fillId="0" borderId="1" xfId="2" applyFont="1" applyAlignment="1" applyProtection="1">
      <alignment horizontal="center" vertical="center" wrapText="1"/>
    </xf>
    <xf numFmtId="0" fontId="79" fillId="0" borderId="1" xfId="2" applyFont="1" applyAlignment="1" applyProtection="1">
      <alignment horizontal="center" vertical="center" wrapText="1"/>
    </xf>
    <xf numFmtId="0" fontId="3" fillId="0" borderId="1" xfId="2" applyProtection="1"/>
    <xf numFmtId="175" fontId="65" fillId="0" borderId="1" xfId="2" applyNumberFormat="1" applyFont="1" applyProtection="1"/>
    <xf numFmtId="0" fontId="80" fillId="2" borderId="42" xfId="2" applyFont="1" applyFill="1" applyBorder="1" applyAlignment="1" applyProtection="1">
      <alignment horizontal="center" vertical="center" wrapText="1"/>
    </xf>
    <xf numFmtId="0" fontId="80" fillId="0" borderId="42" xfId="2" applyFont="1" applyBorder="1" applyAlignment="1" applyProtection="1">
      <alignment horizontal="center" vertical="center" wrapText="1"/>
    </xf>
    <xf numFmtId="167" fontId="80" fillId="2" borderId="36" xfId="2" applyNumberFormat="1" applyFont="1" applyFill="1" applyBorder="1" applyAlignment="1" applyProtection="1">
      <alignment horizontal="center" vertical="center" wrapText="1"/>
    </xf>
    <xf numFmtId="175" fontId="65" fillId="0" borderId="1" xfId="2" applyNumberFormat="1" applyFont="1" applyAlignment="1" applyProtection="1">
      <alignment vertical="center"/>
    </xf>
    <xf numFmtId="0" fontId="80" fillId="4" borderId="1" xfId="2" applyFont="1" applyFill="1" applyAlignment="1" applyProtection="1">
      <alignment horizontal="center" vertical="center" wrapText="1"/>
    </xf>
    <xf numFmtId="167" fontId="80" fillId="2" borderId="38" xfId="2" applyNumberFormat="1" applyFont="1" applyFill="1" applyBorder="1" applyAlignment="1" applyProtection="1">
      <alignment horizontal="center" vertical="center" wrapText="1"/>
    </xf>
    <xf numFmtId="0" fontId="80" fillId="12" borderId="1" xfId="2" applyFont="1" applyFill="1" applyAlignment="1" applyProtection="1">
      <alignment horizontal="center" vertical="center" wrapText="1"/>
    </xf>
    <xf numFmtId="0" fontId="80" fillId="0" borderId="1" xfId="2" applyFont="1" applyAlignment="1" applyProtection="1">
      <alignment horizontal="center" vertical="center" wrapText="1"/>
    </xf>
    <xf numFmtId="167" fontId="84" fillId="2" borderId="38" xfId="2" applyNumberFormat="1" applyFont="1" applyFill="1" applyBorder="1" applyAlignment="1" applyProtection="1">
      <alignment horizontal="center" vertical="center" wrapText="1"/>
    </xf>
    <xf numFmtId="0" fontId="80" fillId="13" borderId="1" xfId="2" applyFont="1" applyFill="1" applyAlignment="1" applyProtection="1">
      <alignment horizontal="center" vertical="center" wrapText="1"/>
    </xf>
    <xf numFmtId="0" fontId="80" fillId="14" borderId="1" xfId="2" applyFont="1" applyFill="1" applyAlignment="1" applyProtection="1">
      <alignment horizontal="center" vertical="center" wrapText="1"/>
    </xf>
    <xf numFmtId="0" fontId="85" fillId="15" borderId="1" xfId="2" applyFont="1" applyFill="1" applyAlignment="1" applyProtection="1">
      <alignment horizontal="center" vertical="center" wrapText="1"/>
    </xf>
    <xf numFmtId="0" fontId="85" fillId="16" borderId="1" xfId="2" applyFont="1" applyFill="1" applyAlignment="1" applyProtection="1">
      <alignment horizontal="center" vertical="center" wrapText="1"/>
    </xf>
    <xf numFmtId="0" fontId="65" fillId="0" borderId="1" xfId="2" applyFont="1" applyAlignment="1" applyProtection="1">
      <alignment horizontal="center" vertical="center" wrapText="1"/>
    </xf>
    <xf numFmtId="167" fontId="80" fillId="2" borderId="43" xfId="2" applyNumberFormat="1" applyFont="1" applyFill="1" applyBorder="1" applyAlignment="1" applyProtection="1">
      <alignment horizontal="center" vertical="center" wrapText="1"/>
    </xf>
    <xf numFmtId="0" fontId="85" fillId="17" borderId="1" xfId="2" applyFont="1" applyFill="1" applyAlignment="1" applyProtection="1">
      <alignment horizontal="center" vertical="center" wrapText="1"/>
    </xf>
    <xf numFmtId="167" fontId="80" fillId="2" borderId="1" xfId="2" applyNumberFormat="1" applyFont="1" applyFill="1" applyAlignment="1" applyProtection="1">
      <alignment horizontal="center" vertical="center" wrapText="1"/>
    </xf>
    <xf numFmtId="0" fontId="80" fillId="0" borderId="1" xfId="2" applyFont="1" applyAlignment="1" applyProtection="1">
      <alignment vertical="center" wrapText="1"/>
    </xf>
    <xf numFmtId="0" fontId="80" fillId="2" borderId="1" xfId="2" applyFont="1" applyFill="1" applyAlignment="1" applyProtection="1">
      <alignment horizontal="center" vertical="center" wrapText="1"/>
    </xf>
    <xf numFmtId="0" fontId="86" fillId="0" borderId="42" xfId="2" applyFont="1" applyBorder="1" applyAlignment="1" applyProtection="1">
      <alignment horizontal="center" vertical="center" wrapText="1"/>
    </xf>
    <xf numFmtId="0" fontId="86" fillId="0" borderId="1" xfId="2" applyFont="1" applyAlignment="1" applyProtection="1">
      <alignment horizontal="center" vertical="center" wrapText="1"/>
    </xf>
    <xf numFmtId="0" fontId="65" fillId="0" borderId="44" xfId="2" applyFont="1" applyBorder="1" applyProtection="1"/>
    <xf numFmtId="0" fontId="89" fillId="0" borderId="33" xfId="2" applyFont="1" applyBorder="1" applyAlignment="1" applyProtection="1">
      <alignment vertical="center"/>
    </xf>
    <xf numFmtId="0" fontId="90" fillId="3" borderId="1" xfId="2" applyFont="1" applyFill="1" applyAlignment="1" applyProtection="1">
      <alignment vertical="center"/>
    </xf>
    <xf numFmtId="0" fontId="91" fillId="0" borderId="1" xfId="2" applyFont="1" applyProtection="1"/>
    <xf numFmtId="0" fontId="92" fillId="0" borderId="1" xfId="2" applyFont="1" applyAlignment="1" applyProtection="1">
      <alignment horizontal="center"/>
    </xf>
    <xf numFmtId="0" fontId="79" fillId="0" borderId="45" xfId="2" applyFont="1" applyBorder="1" applyAlignment="1" applyProtection="1">
      <alignment vertical="center" wrapText="1"/>
    </xf>
    <xf numFmtId="0" fontId="91" fillId="0" borderId="1" xfId="2" applyFont="1" applyAlignment="1" applyProtection="1">
      <alignment vertical="center"/>
    </xf>
    <xf numFmtId="0" fontId="79" fillId="0" borderId="46" xfId="2" applyFont="1" applyBorder="1" applyAlignment="1" applyProtection="1">
      <alignment vertical="center" wrapText="1"/>
    </xf>
    <xf numFmtId="0" fontId="79" fillId="3" borderId="45" xfId="2" applyFont="1" applyFill="1" applyBorder="1" applyAlignment="1" applyProtection="1">
      <alignment vertical="center" wrapText="1"/>
    </xf>
    <xf numFmtId="0" fontId="91" fillId="3" borderId="37" xfId="2" applyFont="1" applyFill="1" applyBorder="1" applyAlignment="1" applyProtection="1">
      <alignment vertical="center"/>
    </xf>
    <xf numFmtId="0" fontId="91" fillId="3" borderId="1" xfId="2" applyFont="1" applyFill="1" applyAlignment="1" applyProtection="1">
      <alignment vertical="center"/>
    </xf>
    <xf numFmtId="0" fontId="79" fillId="3" borderId="34" xfId="2" applyFont="1" applyFill="1" applyBorder="1" applyAlignment="1" applyProtection="1">
      <alignment vertical="center" wrapText="1"/>
    </xf>
    <xf numFmtId="0" fontId="79" fillId="3" borderId="46" xfId="2" applyFont="1" applyFill="1" applyBorder="1" applyAlignment="1" applyProtection="1">
      <alignment vertical="center" wrapText="1"/>
    </xf>
  </cellXfs>
  <cellStyles count="31">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Komma_Sociale Premies 2008 WorkSphere 24-12-07" xfId="30" xr:uid="{78CFE715-BD4F-0345-9733-DCBA3DA2B53F}"/>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FFBD04"/>
      <color rgb="FFFFD000"/>
      <color rgb="FF002A5C"/>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'5.Prijsscore'!$B$23:$B$28</c:f>
              <c:numCache>
                <c:formatCode>"€"\ #,##0.00</c:formatCode>
                <c:ptCount val="6"/>
                <c:pt idx="0">
                  <c:v>13905866.425992779</c:v>
                </c:pt>
                <c:pt idx="1">
                  <c:v>14254232.851985559</c:v>
                </c:pt>
                <c:pt idx="2">
                  <c:v>14602599.277978338</c:v>
                </c:pt>
                <c:pt idx="3">
                  <c:v>14950965.703971118</c:v>
                </c:pt>
                <c:pt idx="4">
                  <c:v>15299332.129963897</c:v>
                </c:pt>
                <c:pt idx="5">
                  <c:v>15647698.55595668</c:v>
                </c:pt>
              </c:numCache>
            </c:numRef>
          </c:xVal>
          <c:yVal>
            <c:numRef>
              <c:f>'5.Prijsscore'!$C$23:$C$28</c:f>
              <c:numCache>
                <c:formatCode>General</c:formatCode>
                <c:ptCount val="6"/>
                <c:pt idx="0">
                  <c:v>200</c:v>
                </c:pt>
                <c:pt idx="1">
                  <c:v>160.00000000000009</c:v>
                </c:pt>
                <c:pt idx="2">
                  <c:v>120.00000000000017</c:v>
                </c:pt>
                <c:pt idx="3">
                  <c:v>80.000000000000256</c:v>
                </c:pt>
                <c:pt idx="4">
                  <c:v>40.000000000000341</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rgbClr val="FFD000"/>
              </a:solidFill>
              <a:ln w="57150">
                <a:solidFill>
                  <a:srgbClr val="FFD000"/>
                </a:solidFill>
              </a:ln>
              <a:effectLst/>
            </c:spPr>
          </c:marker>
          <c:dLbls>
            <c:dLbl>
              <c:idx val="0"/>
              <c:layout>
                <c:manualLayout>
                  <c:x val="-2.0627989432547545E-16"/>
                  <c:y val="-9.0361437210754597E-2"/>
                </c:manualLayout>
              </c:layout>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15705865"/>
          <c:min val="13905865"/>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2441030</xdr:colOff>
      <xdr:row>0</xdr:row>
      <xdr:rowOff>88900</xdr:rowOff>
    </xdr:from>
    <xdr:to>
      <xdr:col>2</xdr:col>
      <xdr:colOff>1110288</xdr:colOff>
      <xdr:row>4</xdr:row>
      <xdr:rowOff>127000</xdr:rowOff>
    </xdr:to>
    <xdr:pic>
      <xdr:nvPicPr>
        <xdr:cNvPr id="2" name="Afbeelding 1" descr="Inwoners - GGD West-Brabant">
          <a:extLst>
            <a:ext uri="{FF2B5EF4-FFF2-40B4-BE49-F238E27FC236}">
              <a16:creationId xmlns:a16="http://schemas.microsoft.com/office/drawing/2014/main" id="{17C6688B-8A01-F347-87D8-ADDFCFA85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2030" y="8890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355598</xdr:colOff>
      <xdr:row>0</xdr:row>
      <xdr:rowOff>92272</xdr:rowOff>
    </xdr:from>
    <xdr:to>
      <xdr:col>1</xdr:col>
      <xdr:colOff>2580638</xdr:colOff>
      <xdr:row>4</xdr:row>
      <xdr:rowOff>131301</xdr:rowOff>
    </xdr:to>
    <xdr:pic>
      <xdr:nvPicPr>
        <xdr:cNvPr id="3" name="Afbeelding 2">
          <a:extLst>
            <a:ext uri="{FF2B5EF4-FFF2-40B4-BE49-F238E27FC236}">
              <a16:creationId xmlns:a16="http://schemas.microsoft.com/office/drawing/2014/main" id="{D208AFFD-9316-2440-EA96-6AF49D7A63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598" y="922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1384301</xdr:colOff>
      <xdr:row>0</xdr:row>
      <xdr:rowOff>91258</xdr:rowOff>
    </xdr:from>
    <xdr:to>
      <xdr:col>4</xdr:col>
      <xdr:colOff>1290829</xdr:colOff>
      <xdr:row>4</xdr:row>
      <xdr:rowOff>128538</xdr:rowOff>
    </xdr:to>
    <xdr:pic>
      <xdr:nvPicPr>
        <xdr:cNvPr id="4" name="Afbeelding 3" descr="RAV Brabant Midden-West-Noord | Ambulancezorg vanuit het hart">
          <a:extLst>
            <a:ext uri="{FF2B5EF4-FFF2-40B4-BE49-F238E27FC236}">
              <a16:creationId xmlns:a16="http://schemas.microsoft.com/office/drawing/2014/main" id="{44217490-BD02-CF45-B031-68392ABCD3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1" y="912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2504532</xdr:colOff>
      <xdr:row>0</xdr:row>
      <xdr:rowOff>0</xdr:rowOff>
    </xdr:from>
    <xdr:to>
      <xdr:col>3</xdr:col>
      <xdr:colOff>1821490</xdr:colOff>
      <xdr:row>0</xdr:row>
      <xdr:rowOff>914400</xdr:rowOff>
    </xdr:to>
    <xdr:pic>
      <xdr:nvPicPr>
        <xdr:cNvPr id="2" name="Afbeelding 1" descr="Inwoners - GGD West-Brabant">
          <a:extLst>
            <a:ext uri="{FF2B5EF4-FFF2-40B4-BE49-F238E27FC236}">
              <a16:creationId xmlns:a16="http://schemas.microsoft.com/office/drawing/2014/main" id="{93E963FF-370A-A044-8328-9DDA4DBFB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2932" y="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3372</xdr:rowOff>
    </xdr:from>
    <xdr:to>
      <xdr:col>2</xdr:col>
      <xdr:colOff>2606040</xdr:colOff>
      <xdr:row>0</xdr:row>
      <xdr:rowOff>918701</xdr:rowOff>
    </xdr:to>
    <xdr:pic>
      <xdr:nvPicPr>
        <xdr:cNvPr id="4" name="Afbeelding 3">
          <a:extLst>
            <a:ext uri="{FF2B5EF4-FFF2-40B4-BE49-F238E27FC236}">
              <a16:creationId xmlns:a16="http://schemas.microsoft.com/office/drawing/2014/main" id="{2251810B-98E7-CA49-95E0-D22B158C79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8400" y="33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2057403</xdr:colOff>
      <xdr:row>0</xdr:row>
      <xdr:rowOff>2358</xdr:rowOff>
    </xdr:from>
    <xdr:to>
      <xdr:col>9</xdr:col>
      <xdr:colOff>58931</xdr:colOff>
      <xdr:row>0</xdr:row>
      <xdr:rowOff>915938</xdr:rowOff>
    </xdr:to>
    <xdr:pic>
      <xdr:nvPicPr>
        <xdr:cNvPr id="5" name="Afbeelding 4" descr="RAV Brabant Midden-West-Noord | Ambulancezorg vanuit het hart">
          <a:extLst>
            <a:ext uri="{FF2B5EF4-FFF2-40B4-BE49-F238E27FC236}">
              <a16:creationId xmlns:a16="http://schemas.microsoft.com/office/drawing/2014/main" id="{4DC98868-9933-AA46-B879-2B7A7493EE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56303" y="23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2098132</xdr:colOff>
      <xdr:row>0</xdr:row>
      <xdr:rowOff>114300</xdr:rowOff>
    </xdr:from>
    <xdr:to>
      <xdr:col>2</xdr:col>
      <xdr:colOff>4145590</xdr:colOff>
      <xdr:row>1</xdr:row>
      <xdr:rowOff>863600</xdr:rowOff>
    </xdr:to>
    <xdr:pic>
      <xdr:nvPicPr>
        <xdr:cNvPr id="2" name="Afbeelding 1" descr="Inwoners - GGD West-Brabant">
          <a:extLst>
            <a:ext uri="{FF2B5EF4-FFF2-40B4-BE49-F238E27FC236}">
              <a16:creationId xmlns:a16="http://schemas.microsoft.com/office/drawing/2014/main" id="{861974A2-2788-2B4B-84B0-0452C65CE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032" y="11430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117672</xdr:rowOff>
    </xdr:from>
    <xdr:to>
      <xdr:col>2</xdr:col>
      <xdr:colOff>2212340</xdr:colOff>
      <xdr:row>1</xdr:row>
      <xdr:rowOff>867901</xdr:rowOff>
    </xdr:to>
    <xdr:pic>
      <xdr:nvPicPr>
        <xdr:cNvPr id="4" name="Afbeelding 3">
          <a:extLst>
            <a:ext uri="{FF2B5EF4-FFF2-40B4-BE49-F238E27FC236}">
              <a16:creationId xmlns:a16="http://schemas.microsoft.com/office/drawing/2014/main" id="{79B7C4E7-B195-5147-B6E2-46E5AAD0CF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3200" y="1176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4394203</xdr:colOff>
      <xdr:row>0</xdr:row>
      <xdr:rowOff>116658</xdr:rowOff>
    </xdr:from>
    <xdr:to>
      <xdr:col>3</xdr:col>
      <xdr:colOff>2941831</xdr:colOff>
      <xdr:row>1</xdr:row>
      <xdr:rowOff>865138</xdr:rowOff>
    </xdr:to>
    <xdr:pic>
      <xdr:nvPicPr>
        <xdr:cNvPr id="5" name="Afbeelding 4" descr="RAV Brabant Midden-West-Noord | Ambulancezorg vanuit het hart">
          <a:extLst>
            <a:ext uri="{FF2B5EF4-FFF2-40B4-BE49-F238E27FC236}">
              <a16:creationId xmlns:a16="http://schemas.microsoft.com/office/drawing/2014/main" id="{E5FB4869-96F5-BA49-9189-27BFCB2DDD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91103" y="1166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2085432</xdr:colOff>
      <xdr:row>0</xdr:row>
      <xdr:rowOff>0</xdr:rowOff>
    </xdr:from>
    <xdr:to>
      <xdr:col>2</xdr:col>
      <xdr:colOff>4132890</xdr:colOff>
      <xdr:row>1</xdr:row>
      <xdr:rowOff>660400</xdr:rowOff>
    </xdr:to>
    <xdr:pic>
      <xdr:nvPicPr>
        <xdr:cNvPr id="2" name="Afbeelding 1" descr="Inwoners - GGD West-Brabant">
          <a:extLst>
            <a:ext uri="{FF2B5EF4-FFF2-40B4-BE49-F238E27FC236}">
              <a16:creationId xmlns:a16="http://schemas.microsoft.com/office/drawing/2014/main" id="{46EB0EBA-CAB3-C249-834D-9F74A3621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2332" y="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3372</xdr:rowOff>
    </xdr:from>
    <xdr:to>
      <xdr:col>2</xdr:col>
      <xdr:colOff>2212340</xdr:colOff>
      <xdr:row>1</xdr:row>
      <xdr:rowOff>664701</xdr:rowOff>
    </xdr:to>
    <xdr:pic>
      <xdr:nvPicPr>
        <xdr:cNvPr id="4" name="Afbeelding 3">
          <a:extLst>
            <a:ext uri="{FF2B5EF4-FFF2-40B4-BE49-F238E27FC236}">
              <a16:creationId xmlns:a16="http://schemas.microsoft.com/office/drawing/2014/main" id="{50195BB9-1C9E-584F-B733-B561FCEAD1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3200" y="33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4394203</xdr:colOff>
      <xdr:row>0</xdr:row>
      <xdr:rowOff>2358</xdr:rowOff>
    </xdr:from>
    <xdr:to>
      <xdr:col>3</xdr:col>
      <xdr:colOff>2941831</xdr:colOff>
      <xdr:row>1</xdr:row>
      <xdr:rowOff>661938</xdr:rowOff>
    </xdr:to>
    <xdr:pic>
      <xdr:nvPicPr>
        <xdr:cNvPr id="5" name="Afbeelding 4" descr="RAV Brabant Midden-West-Noord | Ambulancezorg vanuit het hart">
          <a:extLst>
            <a:ext uri="{FF2B5EF4-FFF2-40B4-BE49-F238E27FC236}">
              <a16:creationId xmlns:a16="http://schemas.microsoft.com/office/drawing/2014/main" id="{C74804A6-2C48-1448-8FFC-E952CA7C09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91103" y="23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2491269</xdr:colOff>
      <xdr:row>0</xdr:row>
      <xdr:rowOff>0</xdr:rowOff>
    </xdr:from>
    <xdr:to>
      <xdr:col>1</xdr:col>
      <xdr:colOff>4538727</xdr:colOff>
      <xdr:row>0</xdr:row>
      <xdr:rowOff>914400</xdr:rowOff>
    </xdr:to>
    <xdr:pic>
      <xdr:nvPicPr>
        <xdr:cNvPr id="2" name="Afbeelding 1" descr="Inwoners - GGD West-Brabant">
          <a:extLst>
            <a:ext uri="{FF2B5EF4-FFF2-40B4-BE49-F238E27FC236}">
              <a16:creationId xmlns:a16="http://schemas.microsoft.com/office/drawing/2014/main" id="{CD76CFE5-2FE2-5247-86C9-215E1F50E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6048" y="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3372</xdr:rowOff>
    </xdr:from>
    <xdr:to>
      <xdr:col>1</xdr:col>
      <xdr:colOff>2606040</xdr:colOff>
      <xdr:row>0</xdr:row>
      <xdr:rowOff>918701</xdr:rowOff>
    </xdr:to>
    <xdr:pic>
      <xdr:nvPicPr>
        <xdr:cNvPr id="4" name="Afbeelding 3">
          <a:extLst>
            <a:ext uri="{FF2B5EF4-FFF2-40B4-BE49-F238E27FC236}">
              <a16:creationId xmlns:a16="http://schemas.microsoft.com/office/drawing/2014/main" id="{90A8A8F7-9EF0-B546-973A-4B114E940D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779" y="33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4787903</xdr:colOff>
      <xdr:row>0</xdr:row>
      <xdr:rowOff>2358</xdr:rowOff>
    </xdr:from>
    <xdr:to>
      <xdr:col>3</xdr:col>
      <xdr:colOff>1047621</xdr:colOff>
      <xdr:row>0</xdr:row>
      <xdr:rowOff>915938</xdr:rowOff>
    </xdr:to>
    <xdr:pic>
      <xdr:nvPicPr>
        <xdr:cNvPr id="5" name="Afbeelding 4" descr="RAV Brabant Midden-West-Noord | Ambulancezorg vanuit het hart">
          <a:extLst>
            <a:ext uri="{FF2B5EF4-FFF2-40B4-BE49-F238E27FC236}">
              <a16:creationId xmlns:a16="http://schemas.microsoft.com/office/drawing/2014/main" id="{E07A5252-34BD-7C41-B548-BC7A7F5210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12682" y="23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2481253</xdr:colOff>
      <xdr:row>0</xdr:row>
      <xdr:rowOff>0</xdr:rowOff>
    </xdr:from>
    <xdr:to>
      <xdr:col>2</xdr:col>
      <xdr:colOff>676378</xdr:colOff>
      <xdr:row>2</xdr:row>
      <xdr:rowOff>575733</xdr:rowOff>
    </xdr:to>
    <xdr:pic>
      <xdr:nvPicPr>
        <xdr:cNvPr id="2" name="Afbeelding 1" descr="Inwoners - GGD West-Brabant">
          <a:extLst>
            <a:ext uri="{FF2B5EF4-FFF2-40B4-BE49-F238E27FC236}">
              <a16:creationId xmlns:a16="http://schemas.microsoft.com/office/drawing/2014/main" id="{9539DAA9-54A1-BA47-A789-3F8A56353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65920" y="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3372</xdr:rowOff>
    </xdr:from>
    <xdr:to>
      <xdr:col>1</xdr:col>
      <xdr:colOff>2606040</xdr:colOff>
      <xdr:row>2</xdr:row>
      <xdr:rowOff>580034</xdr:rowOff>
    </xdr:to>
    <xdr:pic>
      <xdr:nvPicPr>
        <xdr:cNvPr id="5" name="Afbeelding 4">
          <a:extLst>
            <a:ext uri="{FF2B5EF4-FFF2-40B4-BE49-F238E27FC236}">
              <a16:creationId xmlns:a16="http://schemas.microsoft.com/office/drawing/2014/main" id="{16E537EB-C1EA-F842-9DBC-BA85B4EA793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4667" y="33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935570</xdr:colOff>
      <xdr:row>0</xdr:row>
      <xdr:rowOff>2358</xdr:rowOff>
    </xdr:from>
    <xdr:to>
      <xdr:col>3</xdr:col>
      <xdr:colOff>1019898</xdr:colOff>
      <xdr:row>2</xdr:row>
      <xdr:rowOff>577271</xdr:rowOff>
    </xdr:to>
    <xdr:pic>
      <xdr:nvPicPr>
        <xdr:cNvPr id="6" name="Afbeelding 5" descr="RAV Brabant Midden-West-Noord | Ambulancezorg vanuit het hart">
          <a:extLst>
            <a:ext uri="{FF2B5EF4-FFF2-40B4-BE49-F238E27FC236}">
              <a16:creationId xmlns:a16="http://schemas.microsoft.com/office/drawing/2014/main" id="{2BB65E6E-74AB-5D48-A76A-F2D05688CB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72570" y="23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3</xdr:col>
      <xdr:colOff>1052945</xdr:colOff>
      <xdr:row>4</xdr:row>
      <xdr:rowOff>572862</xdr:rowOff>
    </xdr:to>
    <xdr:pic>
      <xdr:nvPicPr>
        <xdr:cNvPr id="2" name="Afbeelding 1">
          <a:extLst>
            <a:ext uri="{FF2B5EF4-FFF2-40B4-BE49-F238E27FC236}">
              <a16:creationId xmlns:a16="http://schemas.microsoft.com/office/drawing/2014/main" id="{95C6059A-5859-5546-A518-6ED314D4CD12}"/>
            </a:ext>
          </a:extLst>
        </xdr:cNvPr>
        <xdr:cNvPicPr>
          <a:picLocks noChangeAspect="1"/>
        </xdr:cNvPicPr>
      </xdr:nvPicPr>
      <xdr:blipFill>
        <a:blip xmlns:r="http://schemas.openxmlformats.org/officeDocument/2006/relationships" r:embed="rId1"/>
        <a:stretch>
          <a:fillRect/>
        </a:stretch>
      </xdr:blipFill>
      <xdr:spPr>
        <a:xfrm>
          <a:off x="152400" y="0"/>
          <a:ext cx="2297545" cy="572862"/>
        </a:xfrm>
        <a:prstGeom prst="rect">
          <a:avLst/>
        </a:prstGeom>
      </xdr:spPr>
    </xdr:pic>
    <xdr:clientData/>
  </xdr:twoCellAnchor>
  <xdr:twoCellAnchor editAs="oneCell">
    <xdr:from>
      <xdr:col>15</xdr:col>
      <xdr:colOff>131234</xdr:colOff>
      <xdr:row>4</xdr:row>
      <xdr:rowOff>0</xdr:rowOff>
    </xdr:from>
    <xdr:to>
      <xdr:col>16</xdr:col>
      <xdr:colOff>88901</xdr:colOff>
      <xdr:row>5</xdr:row>
      <xdr:rowOff>95251</xdr:rowOff>
    </xdr:to>
    <xdr:pic>
      <xdr:nvPicPr>
        <xdr:cNvPr id="3" name="Afbeelding 2">
          <a:extLst>
            <a:ext uri="{FF2B5EF4-FFF2-40B4-BE49-F238E27FC236}">
              <a16:creationId xmlns:a16="http://schemas.microsoft.com/office/drawing/2014/main" id="{2904ECBE-37D7-F34A-BEEF-EC76B261DB84}"/>
            </a:ext>
          </a:extLst>
        </xdr:cNvPr>
        <xdr:cNvPicPr>
          <a:picLocks noChangeAspect="1"/>
        </xdr:cNvPicPr>
      </xdr:nvPicPr>
      <xdr:blipFill>
        <a:blip xmlns:r="http://schemas.openxmlformats.org/officeDocument/2006/relationships" r:embed="rId2"/>
        <a:stretch>
          <a:fillRect/>
        </a:stretch>
      </xdr:blipFill>
      <xdr:spPr>
        <a:xfrm>
          <a:off x="11129434" y="0"/>
          <a:ext cx="732367" cy="730251"/>
        </a:xfrm>
        <a:prstGeom prst="rect">
          <a:avLst/>
        </a:prstGeom>
      </xdr:spPr>
    </xdr:pic>
    <xdr:clientData/>
  </xdr:twoCellAnchor>
  <xdr:twoCellAnchor editAs="oneCell">
    <xdr:from>
      <xdr:col>4</xdr:col>
      <xdr:colOff>264525</xdr:colOff>
      <xdr:row>0</xdr:row>
      <xdr:rowOff>0</xdr:rowOff>
    </xdr:from>
    <xdr:to>
      <xdr:col>7</xdr:col>
      <xdr:colOff>164529</xdr:colOff>
      <xdr:row>2</xdr:row>
      <xdr:rowOff>591127</xdr:rowOff>
    </xdr:to>
    <xdr:pic>
      <xdr:nvPicPr>
        <xdr:cNvPr id="8" name="Afbeelding 7" descr="Inwoners - GGD West-Brabant">
          <a:extLst>
            <a:ext uri="{FF2B5EF4-FFF2-40B4-BE49-F238E27FC236}">
              <a16:creationId xmlns:a16="http://schemas.microsoft.com/office/drawing/2014/main" id="{2787AB9F-964B-6D41-8CDA-59868C859A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9889" y="0"/>
          <a:ext cx="204745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3372</xdr:rowOff>
    </xdr:from>
    <xdr:to>
      <xdr:col>4</xdr:col>
      <xdr:colOff>389312</xdr:colOff>
      <xdr:row>2</xdr:row>
      <xdr:rowOff>595428</xdr:rowOff>
    </xdr:to>
    <xdr:pic>
      <xdr:nvPicPr>
        <xdr:cNvPr id="9" name="Afbeelding 8">
          <a:extLst>
            <a:ext uri="{FF2B5EF4-FFF2-40B4-BE49-F238E27FC236}">
              <a16:creationId xmlns:a16="http://schemas.microsoft.com/office/drawing/2014/main" id="{2F39BB2B-FB3D-3D45-9378-B43C325D95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8636" y="3372"/>
          <a:ext cx="2606040" cy="9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423721</xdr:colOff>
      <xdr:row>0</xdr:row>
      <xdr:rowOff>2358</xdr:rowOff>
    </xdr:from>
    <xdr:to>
      <xdr:col>11</xdr:col>
      <xdr:colOff>692776</xdr:colOff>
      <xdr:row>2</xdr:row>
      <xdr:rowOff>592665</xdr:rowOff>
    </xdr:to>
    <xdr:pic>
      <xdr:nvPicPr>
        <xdr:cNvPr id="10" name="Afbeelding 9" descr="RAV Brabant Midden-West-Noord | Ambulancezorg vanuit het hart">
          <a:extLst>
            <a:ext uri="{FF2B5EF4-FFF2-40B4-BE49-F238E27FC236}">
              <a16:creationId xmlns:a16="http://schemas.microsoft.com/office/drawing/2014/main" id="{EAF5DCB1-7254-0E4D-B694-3512E1D2086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539" y="2358"/>
          <a:ext cx="3767328" cy="91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FFBD04"/>
    <pageSetUpPr fitToPage="1"/>
  </sheetPr>
  <dimension ref="B1:I20"/>
  <sheetViews>
    <sheetView showGridLines="0" showRowColHeaders="0" tabSelected="1" zoomScaleNormal="100" workbookViewId="0">
      <selection activeCell="J16" sqref="J16"/>
    </sheetView>
  </sheetViews>
  <sheetFormatPr baseColWidth="10" defaultColWidth="8.83203125" defaultRowHeight="16"/>
  <cols>
    <col min="1" max="1" width="5" style="43" bestFit="1" customWidth="1"/>
    <col min="2" max="2" width="44.33203125" style="43" customWidth="1"/>
    <col min="3" max="3" width="23.6640625" style="43" customWidth="1"/>
    <col min="4" max="4" width="27" style="43" customWidth="1"/>
    <col min="5" max="5" width="18" style="43" bestFit="1" customWidth="1"/>
    <col min="6" max="6" width="14.1640625" style="43" bestFit="1" customWidth="1"/>
    <col min="7" max="7" width="9" style="43" customWidth="1"/>
    <col min="8" max="8" width="11" style="43" bestFit="1" customWidth="1"/>
    <col min="9" max="16384" width="8.83203125" style="43"/>
  </cols>
  <sheetData>
    <row r="1" spans="2:9">
      <c r="B1"/>
      <c r="C1" s="42"/>
      <c r="E1" s="44"/>
      <c r="F1" s="45"/>
      <c r="H1" s="42"/>
    </row>
    <row r="2" spans="2:9">
      <c r="C2" s="42"/>
      <c r="E2" s="44"/>
      <c r="F2" s="45"/>
      <c r="H2" s="42"/>
    </row>
    <row r="3" spans="2:9">
      <c r="C3" s="42"/>
      <c r="E3" s="44"/>
      <c r="F3" s="45"/>
      <c r="H3" s="42"/>
    </row>
    <row r="4" spans="2:9" ht="21" customHeight="1">
      <c r="B4" s="46"/>
      <c r="C4" s="46"/>
      <c r="D4" s="46"/>
      <c r="E4" s="46"/>
      <c r="F4" s="45"/>
      <c r="H4" s="47"/>
    </row>
    <row r="5" spans="2:9" ht="17" thickBot="1">
      <c r="B5" s="186"/>
      <c r="C5" s="186"/>
      <c r="D5" s="186"/>
      <c r="E5" s="186"/>
    </row>
    <row r="7" spans="2:9" s="51" customFormat="1" ht="28">
      <c r="B7" s="48" t="s">
        <v>54</v>
      </c>
      <c r="C7" s="49"/>
      <c r="D7" s="50"/>
      <c r="E7" s="50"/>
      <c r="F7" s="50"/>
    </row>
    <row r="8" spans="2:9" s="51" customFormat="1" ht="28">
      <c r="B8" s="48" t="s">
        <v>63</v>
      </c>
      <c r="C8" s="50"/>
      <c r="D8" s="50"/>
      <c r="E8" s="50"/>
      <c r="F8" s="50"/>
    </row>
    <row r="9" spans="2:9" ht="61" customHeight="1">
      <c r="B9" s="193"/>
      <c r="C9" s="194"/>
      <c r="D9" s="194"/>
      <c r="E9" s="194"/>
      <c r="F9" s="52"/>
    </row>
    <row r="10" spans="2:9">
      <c r="B10" s="43" t="s">
        <v>6</v>
      </c>
    </row>
    <row r="11" spans="2:9">
      <c r="B11" s="43" t="s">
        <v>7</v>
      </c>
    </row>
    <row r="12" spans="2:9">
      <c r="B12" s="43" t="s">
        <v>34</v>
      </c>
    </row>
    <row r="13" spans="2:9">
      <c r="B13" s="43" t="s">
        <v>8</v>
      </c>
      <c r="E13" s="42"/>
      <c r="F13" s="53"/>
    </row>
    <row r="14" spans="2:9">
      <c r="B14" s="43" t="s">
        <v>20</v>
      </c>
      <c r="E14" s="42"/>
      <c r="F14" s="53"/>
      <c r="I14"/>
    </row>
    <row r="15" spans="2:9">
      <c r="E15" s="42"/>
      <c r="F15" s="53"/>
    </row>
    <row r="16" spans="2:9" ht="17">
      <c r="B16" s="54" t="s">
        <v>62</v>
      </c>
      <c r="E16" s="55"/>
    </row>
    <row r="17" spans="2:5" ht="61" customHeight="1">
      <c r="B17" s="195" t="s">
        <v>55</v>
      </c>
      <c r="C17" s="196"/>
      <c r="D17" s="196"/>
      <c r="E17" s="196"/>
    </row>
    <row r="18" spans="2:5">
      <c r="B18" s="56"/>
    </row>
    <row r="19" spans="2:5">
      <c r="B19" s="57" t="s">
        <v>5</v>
      </c>
    </row>
    <row r="20" spans="2:5">
      <c r="B20" s="56"/>
    </row>
  </sheetData>
  <sheetProtection algorithmName="SHA-512" hashValue="z4+49jGKNpXfHQO+TywT5GypeNMiFr1P7P/Jmt8H7+nLqBNknTIP1w82/tlRy6SlXZ94RrUhkYV9k4kKhVlkmw==" saltValue="rYCQEpey7RmuN373mjCMcA==" spinCount="100000" sheet="1" objects="1" scenarios="1" selectLockedCells="1" selectUnlockedCells="1"/>
  <mergeCells count="2">
    <mergeCell ref="B9:E9"/>
    <mergeCell ref="B17:E17"/>
  </mergeCells>
  <pageMargins left="0.7" right="0.7" top="0.75" bottom="0.75" header="0.3" footer="0.3"/>
  <pageSetup paperSize="9" scale="64"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FFBD04"/>
  </sheetPr>
  <dimension ref="B1:I31"/>
  <sheetViews>
    <sheetView showGridLines="0" showRowColHeaders="0" zoomScaleNormal="100" workbookViewId="0"/>
  </sheetViews>
  <sheetFormatPr baseColWidth="10" defaultColWidth="10.6640625" defaultRowHeight="13"/>
  <cols>
    <col min="1" max="1" width="6.1640625" style="159" customWidth="1"/>
    <col min="2" max="2" width="9.1640625" style="159" customWidth="1"/>
    <col min="3" max="4" width="35.83203125" style="159" customWidth="1"/>
    <col min="5" max="5" width="4" style="159" customWidth="1"/>
    <col min="6" max="6" width="3.83203125" style="159" customWidth="1"/>
    <col min="7" max="16384" width="10.6640625" style="159"/>
  </cols>
  <sheetData>
    <row r="1" spans="2:9" ht="75" customHeight="1" thickBot="1">
      <c r="C1" s="183"/>
      <c r="D1" s="185"/>
      <c r="E1" s="185"/>
      <c r="F1" s="185"/>
      <c r="G1" s="185"/>
      <c r="H1" s="185"/>
      <c r="I1" s="185"/>
    </row>
    <row r="2" spans="2:9" ht="13" customHeight="1"/>
    <row r="3" spans="2:9" ht="23">
      <c r="C3" s="162" t="s">
        <v>9</v>
      </c>
    </row>
    <row r="4" spans="2:9" ht="13" customHeight="1">
      <c r="C4" s="174"/>
    </row>
    <row r="5" spans="2:9" ht="13" customHeight="1">
      <c r="C5" s="175">
        <v>1</v>
      </c>
      <c r="D5" s="175">
        <v>2</v>
      </c>
    </row>
    <row r="6" spans="2:9" ht="13" customHeight="1">
      <c r="C6" s="160"/>
      <c r="D6" s="175"/>
    </row>
    <row r="7" spans="2:9" s="177" customFormat="1" ht="118" customHeight="1">
      <c r="B7" s="176" t="s">
        <v>40</v>
      </c>
      <c r="C7" s="181" t="str">
        <f>'2.Prijsopgaaf Broker opslagen'!C7</f>
        <v>Broker-opslag per uur, Intermediaire dienstverlening (incl contract service)</v>
      </c>
      <c r="D7" s="182" t="str">
        <f>'2.Prijsopgaaf Broker opslagen'!C8</f>
        <v>Broker-opslag per uur voor Migratiecontracten</v>
      </c>
      <c r="F7" s="197" t="s">
        <v>22</v>
      </c>
    </row>
    <row r="8" spans="2:9" ht="25" customHeight="1">
      <c r="B8" s="199" t="s">
        <v>41</v>
      </c>
      <c r="C8" s="200" t="s">
        <v>35</v>
      </c>
      <c r="D8" s="200" t="s">
        <v>36</v>
      </c>
      <c r="F8" s="197"/>
    </row>
    <row r="9" spans="2:9" ht="25" customHeight="1">
      <c r="B9" s="199"/>
      <c r="C9" s="201"/>
      <c r="D9" s="201"/>
      <c r="F9" s="197"/>
    </row>
    <row r="10" spans="2:9" ht="25" customHeight="1">
      <c r="B10" s="199"/>
      <c r="C10" s="201"/>
      <c r="D10" s="201"/>
      <c r="F10" s="197"/>
    </row>
    <row r="11" spans="2:9" ht="25" customHeight="1">
      <c r="B11" s="199"/>
      <c r="C11" s="201"/>
      <c r="D11" s="201"/>
      <c r="F11" s="197"/>
    </row>
    <row r="12" spans="2:9" ht="25" customHeight="1">
      <c r="B12" s="199"/>
      <c r="C12" s="201"/>
      <c r="D12" s="201"/>
      <c r="F12" s="197"/>
    </row>
    <row r="13" spans="2:9" ht="25" customHeight="1">
      <c r="B13" s="199"/>
      <c r="C13" s="201"/>
      <c r="D13" s="201"/>
      <c r="F13" s="197"/>
    </row>
    <row r="14" spans="2:9" ht="25" customHeight="1">
      <c r="B14" s="199"/>
      <c r="C14" s="201"/>
      <c r="D14" s="201"/>
      <c r="F14" s="197"/>
    </row>
    <row r="15" spans="2:9" ht="25" customHeight="1">
      <c r="B15" s="199"/>
      <c r="C15" s="202"/>
      <c r="D15" s="202"/>
      <c r="F15" s="197"/>
    </row>
    <row r="16" spans="2:9" s="178" customFormat="1" ht="28" customHeight="1">
      <c r="C16" s="198" t="s">
        <v>37</v>
      </c>
      <c r="D16" s="198"/>
    </row>
    <row r="17" spans="3:3" ht="19" customHeight="1">
      <c r="C17" s="179"/>
    </row>
    <row r="18" spans="3:3" ht="31" customHeight="1">
      <c r="C18" s="111" t="s">
        <v>42</v>
      </c>
    </row>
    <row r="19" spans="3:3" ht="31" customHeight="1">
      <c r="C19" s="167"/>
    </row>
    <row r="20" spans="3:3" s="180" customFormat="1" ht="24" customHeight="1">
      <c r="C20" s="137" t="s">
        <v>56</v>
      </c>
    </row>
    <row r="21" spans="3:3" ht="21" customHeight="1"/>
    <row r="22" spans="3:3" ht="40" customHeight="1"/>
    <row r="23" spans="3:3" ht="60" customHeight="1"/>
    <row r="24" spans="3:3" ht="93" customHeight="1"/>
    <row r="25" spans="3:3" ht="112" customHeight="1"/>
    <row r="26" spans="3:3" ht="32" customHeight="1"/>
    <row r="28" spans="3:3" ht="21" customHeight="1"/>
    <row r="29" spans="3:3" ht="33" customHeight="1"/>
    <row r="30" spans="3:3" ht="43" customHeight="1"/>
    <row r="31" spans="3:3" ht="22" customHeight="1"/>
  </sheetData>
  <sheetProtection algorithmName="SHA-512" hashValue="JkdLKUpbhw9rqWare9WgimsbEUpcWYSx5nv+dvV8UyWA8XqOzsxgnSMyctH40bjgtI/mgr3streJTCJRqV/+Lw==" saltValue="IPpzhLTAo/U0u9l6mTpuvw==" spinCount="100000" sheet="1" objects="1" scenarios="1"/>
  <mergeCells count="5">
    <mergeCell ref="F7:F15"/>
    <mergeCell ref="C16:D16"/>
    <mergeCell ref="B8:B15"/>
    <mergeCell ref="C8:C15"/>
    <mergeCell ref="D8:D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FFBD04"/>
  </sheetPr>
  <dimension ref="B2:G16"/>
  <sheetViews>
    <sheetView showGridLines="0" showRowColHeaders="0" zoomScaleNormal="100" zoomScalePageLayoutView="125" workbookViewId="0">
      <selection activeCell="E7" sqref="E7"/>
    </sheetView>
  </sheetViews>
  <sheetFormatPr baseColWidth="10" defaultColWidth="8.83203125" defaultRowHeight="13"/>
  <cols>
    <col min="1" max="1" width="2.6640625" style="159" customWidth="1"/>
    <col min="2" max="2" width="5.1640625" style="159" customWidth="1"/>
    <col min="3" max="3" width="68.5" style="159" customWidth="1"/>
    <col min="4" max="4" width="63" style="159" customWidth="1"/>
    <col min="5" max="5" width="19" style="160" customWidth="1"/>
    <col min="6" max="6" width="31.33203125" style="160" bestFit="1" customWidth="1"/>
    <col min="7" max="7" width="31.33203125" style="160" customWidth="1"/>
    <col min="8" max="16384" width="8.83203125" style="159"/>
  </cols>
  <sheetData>
    <row r="2" spans="2:7" ht="70" customHeight="1"/>
    <row r="3" spans="2:7" ht="26" thickBot="1">
      <c r="B3" s="183" t="s">
        <v>43</v>
      </c>
      <c r="C3" s="184"/>
      <c r="D3" s="184"/>
      <c r="E3" s="184"/>
      <c r="F3" s="184"/>
      <c r="G3" s="184"/>
    </row>
    <row r="4" spans="2:7">
      <c r="E4" s="159"/>
      <c r="F4" s="159"/>
      <c r="G4" s="159"/>
    </row>
    <row r="5" spans="2:7" ht="23">
      <c r="B5" s="162"/>
      <c r="E5" s="159"/>
      <c r="F5" s="163"/>
      <c r="G5" s="163"/>
    </row>
    <row r="6" spans="2:7" s="167" customFormat="1" ht="63">
      <c r="B6" s="164" t="s">
        <v>52</v>
      </c>
      <c r="C6" s="165"/>
      <c r="D6" s="165" t="s">
        <v>10</v>
      </c>
      <c r="E6" s="166" t="s">
        <v>44</v>
      </c>
      <c r="F6" s="166" t="s">
        <v>45</v>
      </c>
      <c r="G6" s="166" t="s">
        <v>46</v>
      </c>
    </row>
    <row r="7" spans="2:7" s="169" customFormat="1" ht="88.75" customHeight="1">
      <c r="B7" s="3">
        <v>1</v>
      </c>
      <c r="C7" s="4" t="s">
        <v>47</v>
      </c>
      <c r="D7" s="5" t="s">
        <v>48</v>
      </c>
      <c r="E7" s="25"/>
      <c r="F7" s="168">
        <v>0.75</v>
      </c>
      <c r="G7" s="168">
        <v>5</v>
      </c>
    </row>
    <row r="8" spans="2:7" s="169" customFormat="1" ht="88.75" customHeight="1">
      <c r="B8" s="22">
        <v>2</v>
      </c>
      <c r="C8" s="21" t="s">
        <v>49</v>
      </c>
      <c r="D8" s="9" t="s">
        <v>59</v>
      </c>
      <c r="E8" s="25"/>
      <c r="F8" s="168">
        <v>0.5</v>
      </c>
      <c r="G8" s="168">
        <v>2.5</v>
      </c>
    </row>
    <row r="9" spans="2:7" ht="14" thickBot="1">
      <c r="B9" s="170"/>
      <c r="C9" s="170"/>
      <c r="D9" s="170"/>
      <c r="E9" s="171"/>
      <c r="F9" s="171"/>
      <c r="G9" s="171"/>
    </row>
    <row r="10" spans="2:7">
      <c r="B10" s="161"/>
      <c r="C10" s="161"/>
      <c r="D10" s="161"/>
      <c r="E10" s="172"/>
      <c r="F10" s="172"/>
      <c r="G10" s="172"/>
    </row>
    <row r="11" spans="2:7">
      <c r="C11" s="173"/>
      <c r="D11" s="173"/>
    </row>
    <row r="12" spans="2:7" ht="16">
      <c r="C12" s="111" t="s">
        <v>21</v>
      </c>
      <c r="E12" s="10"/>
    </row>
    <row r="14" spans="2:7" ht="20">
      <c r="B14" s="138"/>
      <c r="C14" s="137" t="s">
        <v>56</v>
      </c>
      <c r="D14" s="139"/>
    </row>
    <row r="16" spans="2:7">
      <c r="G16" s="192"/>
    </row>
  </sheetData>
  <sheetProtection algorithmName="SHA-512" hashValue="hCX9BL1jPx+ErYqjaNHQPVJHot+1qOtT4+52pinyOtKf1cPGcW3hEVd763FUeN6t87Ys/PblAXNI7rActKKhRA==" saltValue="STt8u+dyRnOe5qffa5bYUw==" spinCount="100000" sheet="1" objects="1" scenarios="1"/>
  <dataValidations count="1">
    <dataValidation type="decimal" allowBlank="1" showInputMessage="1" showErrorMessage="1" sqref="E7:E8" xr:uid="{52917AB8-A1CD-3744-A622-FC61803E1FB7}">
      <formula1>F7</formula1>
      <formula2>G7</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FFBD04"/>
  </sheetPr>
  <dimension ref="B2:G31"/>
  <sheetViews>
    <sheetView showGridLines="0" showRowColHeaders="0" zoomScaleNormal="100" zoomScalePageLayoutView="125" workbookViewId="0">
      <selection activeCell="B3" sqref="B3"/>
    </sheetView>
  </sheetViews>
  <sheetFormatPr baseColWidth="10" defaultColWidth="8.83203125" defaultRowHeight="20"/>
  <cols>
    <col min="1" max="1" width="2.6640625" style="139" customWidth="1"/>
    <col min="2" max="2" width="5.1640625" style="139" customWidth="1"/>
    <col min="3" max="3" width="68.5" style="139" customWidth="1"/>
    <col min="4" max="4" width="63" style="139" customWidth="1"/>
    <col min="5" max="5" width="19" style="142" customWidth="1"/>
    <col min="6" max="6" width="31.33203125" style="142" bestFit="1" customWidth="1"/>
    <col min="7" max="7" width="31.33203125" style="142" customWidth="1"/>
    <col min="8" max="16384" width="8.83203125" style="139"/>
  </cols>
  <sheetData>
    <row r="2" spans="2:7" ht="70" customHeight="1">
      <c r="E2" s="140">
        <v>-0.10000001</v>
      </c>
      <c r="F2" s="141">
        <v>5.0000000099999997E-2</v>
      </c>
    </row>
    <row r="3" spans="2:7" ht="21" thickBot="1">
      <c r="B3" s="187" t="s">
        <v>53</v>
      </c>
      <c r="C3" s="188"/>
      <c r="D3" s="188"/>
      <c r="E3" s="188"/>
      <c r="F3" s="188"/>
      <c r="G3" s="188"/>
    </row>
    <row r="4" spans="2:7">
      <c r="E4" s="139"/>
      <c r="F4" s="139"/>
      <c r="G4" s="139"/>
    </row>
    <row r="5" spans="2:7">
      <c r="B5" s="144" t="s">
        <v>27</v>
      </c>
      <c r="E5" s="139"/>
      <c r="F5" s="139"/>
      <c r="G5" s="139"/>
    </row>
    <row r="6" spans="2:7">
      <c r="B6" s="139" t="s">
        <v>57</v>
      </c>
      <c r="E6" s="139"/>
      <c r="F6" s="139"/>
      <c r="G6" s="139"/>
    </row>
    <row r="7" spans="2:7">
      <c r="B7" s="145" t="s">
        <v>130</v>
      </c>
      <c r="E7" s="139"/>
      <c r="F7" s="146"/>
      <c r="G7" s="146"/>
    </row>
    <row r="8" spans="2:7">
      <c r="B8" s="145" t="s">
        <v>28</v>
      </c>
      <c r="E8" s="139"/>
      <c r="F8" s="146"/>
      <c r="G8" s="146"/>
    </row>
    <row r="9" spans="2:7">
      <c r="B9" s="145" t="s">
        <v>29</v>
      </c>
      <c r="E9" s="139"/>
      <c r="F9" s="146"/>
      <c r="G9" s="146"/>
    </row>
    <row r="10" spans="2:7">
      <c r="B10" s="145" t="s">
        <v>131</v>
      </c>
      <c r="E10" s="139"/>
      <c r="F10" s="146"/>
      <c r="G10" s="146"/>
    </row>
    <row r="11" spans="2:7">
      <c r="B11" s="147"/>
      <c r="E11" s="139"/>
      <c r="F11" s="139"/>
      <c r="G11" s="146"/>
    </row>
    <row r="12" spans="2:7" ht="54" customHeight="1">
      <c r="B12" s="148" t="s">
        <v>23</v>
      </c>
      <c r="C12" s="149"/>
      <c r="D12" s="150" t="s">
        <v>39</v>
      </c>
      <c r="E12" s="151" t="s">
        <v>32</v>
      </c>
      <c r="F12" s="151" t="s">
        <v>30</v>
      </c>
      <c r="G12" s="151"/>
    </row>
    <row r="13" spans="2:7" s="152" customFormat="1" ht="72" customHeight="1">
      <c r="B13" s="32">
        <v>1</v>
      </c>
      <c r="C13" s="33" t="s">
        <v>64</v>
      </c>
      <c r="D13" s="34" t="s">
        <v>60</v>
      </c>
      <c r="E13" s="20"/>
      <c r="F13" s="35">
        <v>1.7764883400143771E-2</v>
      </c>
      <c r="G13" s="36">
        <f t="shared" ref="G13:G24" si="0">F13*E13</f>
        <v>0</v>
      </c>
    </row>
    <row r="14" spans="2:7" s="152" customFormat="1" ht="72" customHeight="1">
      <c r="B14" s="3">
        <v>2</v>
      </c>
      <c r="C14" s="4" t="s">
        <v>65</v>
      </c>
      <c r="D14" s="29" t="s">
        <v>76</v>
      </c>
      <c r="E14" s="20"/>
      <c r="F14" s="27">
        <v>2.0940699534377695E-2</v>
      </c>
      <c r="G14" s="6">
        <f t="shared" si="0"/>
        <v>0</v>
      </c>
    </row>
    <row r="15" spans="2:7" s="152" customFormat="1" ht="72" customHeight="1">
      <c r="B15" s="7">
        <v>3</v>
      </c>
      <c r="C15" s="8" t="s">
        <v>66</v>
      </c>
      <c r="D15" s="30" t="s">
        <v>75</v>
      </c>
      <c r="E15" s="20"/>
      <c r="F15" s="26">
        <v>1.58186382760102E-2</v>
      </c>
      <c r="G15" s="2">
        <f t="shared" si="0"/>
        <v>0</v>
      </c>
    </row>
    <row r="16" spans="2:7" s="152" customFormat="1" ht="72" customHeight="1">
      <c r="B16" s="3">
        <v>4</v>
      </c>
      <c r="C16" s="4" t="s">
        <v>67</v>
      </c>
      <c r="D16" s="29" t="s">
        <v>77</v>
      </c>
      <c r="E16" s="20"/>
      <c r="F16" s="27">
        <v>2.66533693397316E-2</v>
      </c>
      <c r="G16" s="6">
        <f t="shared" si="0"/>
        <v>0</v>
      </c>
    </row>
    <row r="17" spans="2:7" s="152" customFormat="1" ht="72" customHeight="1">
      <c r="B17" s="1">
        <v>5</v>
      </c>
      <c r="C17" s="8" t="s">
        <v>68</v>
      </c>
      <c r="D17" s="30" t="s">
        <v>78</v>
      </c>
      <c r="E17" s="20"/>
      <c r="F17" s="26">
        <v>2.8017640544758676E-2</v>
      </c>
      <c r="G17" s="2">
        <f t="shared" si="0"/>
        <v>0</v>
      </c>
    </row>
    <row r="18" spans="2:7" s="152" customFormat="1" ht="72" customHeight="1">
      <c r="B18" s="3">
        <v>6</v>
      </c>
      <c r="C18" s="4" t="s">
        <v>61</v>
      </c>
      <c r="D18" s="29" t="s">
        <v>79</v>
      </c>
      <c r="E18" s="20"/>
      <c r="F18" s="27">
        <v>2.1963039475360015E-2</v>
      </c>
      <c r="G18" s="6">
        <f t="shared" si="0"/>
        <v>0</v>
      </c>
    </row>
    <row r="19" spans="2:7" s="152" customFormat="1" ht="72" customHeight="1">
      <c r="B19" s="1">
        <v>7</v>
      </c>
      <c r="C19" s="8" t="s">
        <v>69</v>
      </c>
      <c r="D19" s="30" t="s">
        <v>80</v>
      </c>
      <c r="E19" s="20"/>
      <c r="F19" s="26">
        <v>1.500352940414592E-2</v>
      </c>
      <c r="G19" s="2">
        <f t="shared" si="0"/>
        <v>0</v>
      </c>
    </row>
    <row r="20" spans="2:7" s="152" customFormat="1" ht="72" customHeight="1">
      <c r="B20" s="3">
        <v>8</v>
      </c>
      <c r="C20" s="4" t="s">
        <v>70</v>
      </c>
      <c r="D20" s="29" t="s">
        <v>81</v>
      </c>
      <c r="E20" s="20"/>
      <c r="F20" s="27">
        <v>4.79947156077375E-2</v>
      </c>
      <c r="G20" s="6">
        <f t="shared" ref="G20:G23" si="1">F20*E20</f>
        <v>0</v>
      </c>
    </row>
    <row r="21" spans="2:7" s="152" customFormat="1" ht="72" customHeight="1">
      <c r="B21" s="1">
        <v>9</v>
      </c>
      <c r="C21" s="8" t="s">
        <v>71</v>
      </c>
      <c r="D21" s="30" t="s">
        <v>82</v>
      </c>
      <c r="E21" s="20"/>
      <c r="F21" s="26">
        <v>0.2736779845051604</v>
      </c>
      <c r="G21" s="2">
        <f t="shared" si="1"/>
        <v>0</v>
      </c>
    </row>
    <row r="22" spans="2:7" s="152" customFormat="1" ht="72" customHeight="1">
      <c r="B22" s="3">
        <v>10</v>
      </c>
      <c r="C22" s="4" t="s">
        <v>72</v>
      </c>
      <c r="D22" s="29" t="s">
        <v>83</v>
      </c>
      <c r="E22" s="20"/>
      <c r="F22" s="27">
        <v>4.1404767609783906E-2</v>
      </c>
      <c r="G22" s="6">
        <f t="shared" si="1"/>
        <v>0</v>
      </c>
    </row>
    <row r="23" spans="2:7" s="152" customFormat="1" ht="72" customHeight="1">
      <c r="B23" s="1">
        <v>11</v>
      </c>
      <c r="C23" s="8" t="s">
        <v>73</v>
      </c>
      <c r="D23" s="30" t="s">
        <v>84</v>
      </c>
      <c r="E23" s="20"/>
      <c r="F23" s="26">
        <v>0.41177806415960222</v>
      </c>
      <c r="G23" s="2">
        <f t="shared" si="1"/>
        <v>0</v>
      </c>
    </row>
    <row r="24" spans="2:7" s="152" customFormat="1" ht="72" customHeight="1" thickBot="1">
      <c r="B24" s="3">
        <v>12</v>
      </c>
      <c r="C24" s="21" t="s">
        <v>74</v>
      </c>
      <c r="D24" s="31" t="s">
        <v>85</v>
      </c>
      <c r="E24" s="20"/>
      <c r="F24" s="28">
        <v>7.8982668143188051E-2</v>
      </c>
      <c r="G24" s="23">
        <f t="shared" si="0"/>
        <v>0</v>
      </c>
    </row>
    <row r="25" spans="2:7" s="152" customFormat="1" ht="72" customHeight="1" thickTop="1">
      <c r="B25" s="37"/>
      <c r="C25" s="38" t="s">
        <v>31</v>
      </c>
      <c r="D25" s="39"/>
      <c r="E25" s="41">
        <f>SUM(G13:G24)</f>
        <v>0</v>
      </c>
      <c r="F25" s="40">
        <f>SUM(F13:F24)</f>
        <v>1</v>
      </c>
      <c r="G25" s="153"/>
    </row>
    <row r="26" spans="2:7" ht="21" thickBot="1">
      <c r="B26" s="154"/>
      <c r="C26" s="154"/>
      <c r="D26" s="154"/>
      <c r="E26" s="155"/>
      <c r="F26" s="155"/>
      <c r="G26" s="155"/>
    </row>
    <row r="27" spans="2:7">
      <c r="B27" s="143"/>
      <c r="C27" s="143"/>
      <c r="D27" s="143"/>
      <c r="E27" s="156"/>
      <c r="F27" s="156"/>
      <c r="G27" s="156"/>
    </row>
    <row r="28" spans="2:7">
      <c r="C28" s="157" t="s">
        <v>58</v>
      </c>
      <c r="D28" s="157"/>
    </row>
    <row r="29" spans="2:7" ht="19" customHeight="1">
      <c r="C29" s="144" t="s">
        <v>33</v>
      </c>
      <c r="E29" s="24"/>
    </row>
    <row r="30" spans="2:7" ht="21" thickBot="1">
      <c r="B30" s="154"/>
      <c r="C30" s="154"/>
      <c r="D30" s="154"/>
      <c r="E30" s="155"/>
      <c r="F30" s="155"/>
      <c r="G30" s="155"/>
    </row>
    <row r="31" spans="2:7">
      <c r="B31" s="143"/>
      <c r="C31" s="158" t="s">
        <v>56</v>
      </c>
      <c r="D31" s="143"/>
      <c r="E31" s="156"/>
      <c r="F31" s="156"/>
      <c r="G31" s="156"/>
    </row>
  </sheetData>
  <sheetProtection algorithmName="SHA-512" hashValue="r/digjYxU0vETfORN2PRe98y9dTmEumwUodPUMTEGUuKagrh3MtkkhabHdAlMfg6L4RmkHtJTaF6m2lQi08A9w==" saltValue="qn3K0n3xxXXdFlvEIZ9rtA==" spinCount="100000" sheet="1" objects="1" scenarios="1"/>
  <dataValidations count="1">
    <dataValidation type="decimal" allowBlank="1" showInputMessage="1" showErrorMessage="1" sqref="E13:E25"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FFBD04"/>
  </sheetPr>
  <dimension ref="A1:M23"/>
  <sheetViews>
    <sheetView showGridLines="0" showRowColHeaders="0" zoomScale="113" zoomScaleNormal="113" workbookViewId="0">
      <selection activeCell="G10" sqref="G10"/>
    </sheetView>
  </sheetViews>
  <sheetFormatPr baseColWidth="10" defaultColWidth="10.83203125" defaultRowHeight="16"/>
  <cols>
    <col min="1" max="1" width="3" style="110" customWidth="1"/>
    <col min="2" max="2" width="78.5" style="111" customWidth="1"/>
    <col min="3" max="5" width="20" style="111" customWidth="1"/>
    <col min="6" max="6" width="27" style="111" customWidth="1"/>
    <col min="7" max="7" width="26.33203125" style="111" customWidth="1"/>
    <col min="8" max="8" width="15" style="111" bestFit="1" customWidth="1"/>
    <col min="9" max="9" width="15.1640625" style="111" bestFit="1" customWidth="1"/>
    <col min="10" max="11" width="10.83203125" style="111"/>
    <col min="12" max="12" width="15.1640625" style="111" bestFit="1" customWidth="1"/>
    <col min="13" max="13" width="11.6640625" style="111" bestFit="1" customWidth="1"/>
    <col min="14" max="16384" width="10.83203125" style="111"/>
  </cols>
  <sheetData>
    <row r="1" spans="1:13" s="106" customFormat="1" ht="76" customHeight="1">
      <c r="A1" s="104"/>
      <c r="B1" s="105"/>
      <c r="C1" s="46"/>
      <c r="D1" s="46"/>
      <c r="E1" s="46"/>
      <c r="F1" s="46"/>
      <c r="G1" s="46"/>
      <c r="H1" s="46"/>
      <c r="I1" s="46"/>
      <c r="J1" s="46"/>
      <c r="K1" s="46"/>
      <c r="L1" s="46"/>
    </row>
    <row r="2" spans="1:13" s="109" customFormat="1" ht="31" customHeight="1">
      <c r="A2" s="107"/>
      <c r="B2" s="203" t="s">
        <v>4</v>
      </c>
      <c r="C2" s="204"/>
      <c r="D2" s="204"/>
      <c r="E2" s="204"/>
      <c r="F2" s="204"/>
      <c r="G2" s="204"/>
      <c r="H2" s="108"/>
      <c r="I2" s="108"/>
      <c r="J2" s="108"/>
      <c r="K2" s="108"/>
      <c r="L2" s="108"/>
    </row>
    <row r="3" spans="1:13" ht="22" customHeight="1"/>
    <row r="4" spans="1:13" s="117" customFormat="1" ht="34">
      <c r="A4" s="112"/>
      <c r="B4" s="113" t="s">
        <v>0</v>
      </c>
      <c r="C4" s="114" t="s">
        <v>1</v>
      </c>
      <c r="D4" s="114" t="s">
        <v>2</v>
      </c>
      <c r="E4" s="115" t="s">
        <v>50</v>
      </c>
      <c r="F4" s="116" t="s">
        <v>38</v>
      </c>
      <c r="G4" s="115" t="s">
        <v>4</v>
      </c>
    </row>
    <row r="5" spans="1:13" s="124" customFormat="1" ht="51.5" customHeight="1">
      <c r="A5" s="118"/>
      <c r="B5" s="119" t="str">
        <f>'2.Prijsopgaaf Broker opslagen'!C7</f>
        <v>Broker-opslag per uur, Intermediaire dienstverlening (incl contract service)</v>
      </c>
      <c r="C5" s="120">
        <f>7250000/D5</f>
        <v>104693.14079422383</v>
      </c>
      <c r="D5" s="121">
        <v>69.25</v>
      </c>
      <c r="E5" s="122">
        <f>'2.Prijsopgaaf Broker opslagen'!E7</f>
        <v>0</v>
      </c>
      <c r="F5" s="121">
        <f>D5*(1+'3. % doelstelling per doelgroep'!$E$25)</f>
        <v>69.25</v>
      </c>
      <c r="G5" s="123">
        <f>IF(E5=0,0,(C5*F5)+(C5*E5))</f>
        <v>0</v>
      </c>
      <c r="I5" s="125"/>
      <c r="L5" s="126"/>
      <c r="M5" s="127"/>
    </row>
    <row r="6" spans="1:13" s="124" customFormat="1" ht="51.5" customHeight="1">
      <c r="A6" s="118"/>
      <c r="B6" s="119" t="str">
        <f>'2.Prijsopgaaf Broker opslagen'!C8</f>
        <v>Broker-opslag per uur voor Migratiecontracten</v>
      </c>
      <c r="C6" s="120">
        <f>C5</f>
        <v>104693.14079422383</v>
      </c>
      <c r="D6" s="121">
        <f>D5</f>
        <v>69.25</v>
      </c>
      <c r="E6" s="122">
        <f>'2.Prijsopgaaf Broker opslagen'!E8</f>
        <v>0</v>
      </c>
      <c r="F6" s="121">
        <f>D6</f>
        <v>69.25</v>
      </c>
      <c r="G6" s="123">
        <f>IF(E6=0,0,(C6*F6)+(C6*E6))</f>
        <v>0</v>
      </c>
    </row>
    <row r="7" spans="1:13" s="124" customFormat="1" ht="43.5" customHeight="1">
      <c r="A7" s="118"/>
      <c r="B7" s="128"/>
      <c r="C7" s="129"/>
      <c r="D7" s="206" t="s">
        <v>51</v>
      </c>
      <c r="E7" s="207"/>
      <c r="F7" s="130"/>
      <c r="G7" s="131">
        <f>SUM(G5:G6)</f>
        <v>0</v>
      </c>
    </row>
    <row r="8" spans="1:13" s="124" customFormat="1" ht="51.5" customHeight="1">
      <c r="A8" s="118"/>
    </row>
    <row r="9" spans="1:13" ht="22" customHeight="1" thickBot="1">
      <c r="D9" s="132"/>
      <c r="G9" s="124"/>
    </row>
    <row r="10" spans="1:13" ht="37.75" customHeight="1" thickBot="1">
      <c r="C10" s="133" t="s">
        <v>4</v>
      </c>
      <c r="D10" s="133"/>
      <c r="G10" s="189">
        <f>SUM(G7:G8)</f>
        <v>0</v>
      </c>
    </row>
    <row r="11" spans="1:13" ht="22" customHeight="1">
      <c r="G11" s="134"/>
    </row>
    <row r="12" spans="1:13">
      <c r="B12" s="111" t="s">
        <v>3</v>
      </c>
    </row>
    <row r="13" spans="1:13">
      <c r="B13" s="135"/>
      <c r="F13" s="136"/>
      <c r="G13" s="136"/>
    </row>
    <row r="14" spans="1:13">
      <c r="B14" s="205"/>
      <c r="C14" s="205"/>
      <c r="D14" s="205"/>
      <c r="E14" s="205"/>
      <c r="F14" s="205"/>
      <c r="G14" s="205"/>
    </row>
    <row r="15" spans="1:13" ht="17.5" customHeight="1">
      <c r="B15" s="205"/>
      <c r="C15" s="205"/>
      <c r="D15" s="205"/>
      <c r="E15" s="205"/>
      <c r="F15" s="205"/>
      <c r="G15" s="205"/>
    </row>
    <row r="17" spans="2:7">
      <c r="B17" s="137" t="s">
        <v>56</v>
      </c>
      <c r="C17" s="138"/>
    </row>
    <row r="23" spans="2:7">
      <c r="G23" s="136"/>
    </row>
  </sheetData>
  <sheetProtection algorithmName="SHA-512" hashValue="M918dQx42TC5WcPrgbsK+49lxgZQgqlw5UKcxU3u1o9BeN8+L4kao2nS3PXzqT3hUkh/sGTJzKvWPnBEAwg9Rw==" saltValue="1aLyiygR2a6F+Mdz7duuSA==" spinCount="100000" sheet="1" objects="1" scenarios="1"/>
  <mergeCells count="3">
    <mergeCell ref="B2:G2"/>
    <mergeCell ref="B14:G15"/>
    <mergeCell ref="D7:E7"/>
  </mergeCells>
  <pageMargins left="0.7" right="0.7" top="0.75" bottom="0.75" header="0.3" footer="0.3"/>
  <pageSetup paperSize="9" scale="57" orientation="landscape"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FFBD04"/>
  </sheetPr>
  <dimension ref="B3:L42"/>
  <sheetViews>
    <sheetView showGridLines="0" showRowColHeaders="0" zoomScale="120" zoomScaleNormal="120" workbookViewId="0">
      <selection activeCell="B4" sqref="B4"/>
    </sheetView>
  </sheetViews>
  <sheetFormatPr baseColWidth="10" defaultColWidth="8.1640625" defaultRowHeight="13"/>
  <cols>
    <col min="1" max="1" width="1.1640625" style="58" customWidth="1"/>
    <col min="2" max="2" width="50.5" style="58" customWidth="1"/>
    <col min="3" max="3" width="48.33203125" style="58" customWidth="1"/>
    <col min="4" max="4" width="18" style="58" bestFit="1" customWidth="1"/>
    <col min="5" max="5" width="18.33203125" style="58" bestFit="1" customWidth="1"/>
    <col min="6" max="6" width="8.1640625" style="58"/>
    <col min="7" max="7" width="11.33203125" style="58" bestFit="1" customWidth="1"/>
    <col min="8" max="8" width="8.1640625" style="58"/>
    <col min="9" max="9" width="11.83203125" style="58" bestFit="1" customWidth="1"/>
    <col min="10" max="10" width="13" style="58" bestFit="1" customWidth="1"/>
    <col min="11" max="16384" width="8.1640625" style="58"/>
  </cols>
  <sheetData>
    <row r="3" spans="2:12" ht="49" customHeight="1"/>
    <row r="4" spans="2:12" s="60" customFormat="1" ht="31" customHeight="1">
      <c r="B4" s="190" t="s">
        <v>24</v>
      </c>
      <c r="C4" s="191"/>
      <c r="D4" s="191"/>
      <c r="E4" s="191"/>
      <c r="F4" s="59"/>
      <c r="H4" s="61"/>
      <c r="I4" s="61"/>
      <c r="J4" s="61"/>
      <c r="K4" s="61"/>
      <c r="L4" s="61"/>
    </row>
    <row r="5" spans="2:12">
      <c r="B5" s="62"/>
    </row>
    <row r="6" spans="2:12">
      <c r="D6" s="208"/>
      <c r="E6" s="208"/>
    </row>
    <row r="7" spans="2:12" ht="14">
      <c r="B7" s="63" t="s">
        <v>17</v>
      </c>
      <c r="C7" s="64" t="s">
        <v>26</v>
      </c>
      <c r="D7" s="65" t="s">
        <v>15</v>
      </c>
      <c r="E7" s="66" t="s">
        <v>14</v>
      </c>
    </row>
    <row r="8" spans="2:12">
      <c r="B8" s="67" t="s">
        <v>25</v>
      </c>
      <c r="C8" s="68">
        <f>'4.Berekening inschrijfprijs'!G10</f>
        <v>0</v>
      </c>
      <c r="D8" s="69">
        <v>13905866.425992779</v>
      </c>
      <c r="E8" s="70">
        <v>15647698.55595668</v>
      </c>
      <c r="G8" s="71"/>
    </row>
    <row r="9" spans="2:12">
      <c r="B9" s="72" t="s">
        <v>19</v>
      </c>
      <c r="C9" s="73" t="str">
        <f>IF(C8&gt;E8,"Prijs is buiten de bandbreedte en is een ongeldige Inschrijving",IF(C8&lt;D8,"Prijs is buiten de bandbreedte en is een ongeldige Inschrijving",C8:C8))</f>
        <v>Prijs is buiten de bandbreedte en is een ongeldige Inschrijving</v>
      </c>
      <c r="D9" s="74"/>
      <c r="E9" s="75"/>
    </row>
    <row r="10" spans="2:12">
      <c r="B10" s="76"/>
      <c r="C10" s="77"/>
      <c r="D10" s="76"/>
      <c r="E10" s="78"/>
    </row>
    <row r="11" spans="2:12" ht="24.25" customHeight="1">
      <c r="B11" s="79"/>
      <c r="C11" s="80"/>
      <c r="D11" s="81"/>
      <c r="E11" s="82"/>
    </row>
    <row r="12" spans="2:12">
      <c r="B12" s="83"/>
      <c r="C12" s="77"/>
      <c r="D12" s="11"/>
      <c r="E12" s="11"/>
    </row>
    <row r="13" spans="2:12">
      <c r="B13" s="84"/>
      <c r="C13" s="77"/>
      <c r="D13" s="11"/>
      <c r="E13" s="11"/>
    </row>
    <row r="14" spans="2:12">
      <c r="B14" s="84"/>
      <c r="C14" s="77"/>
      <c r="D14" s="11"/>
      <c r="E14" s="11"/>
    </row>
    <row r="15" spans="2:12">
      <c r="B15" s="12" t="s">
        <v>12</v>
      </c>
      <c r="C15" s="13" t="s">
        <v>11</v>
      </c>
      <c r="D15" s="13" t="s">
        <v>13</v>
      </c>
      <c r="E15" s="11"/>
    </row>
    <row r="16" spans="2:12">
      <c r="B16" s="85" t="s">
        <v>14</v>
      </c>
      <c r="C16" s="14">
        <f>E8</f>
        <v>15647698.55595668</v>
      </c>
      <c r="D16" s="15">
        <v>0</v>
      </c>
      <c r="E16" s="11"/>
      <c r="F16" s="86"/>
      <c r="G16" s="86"/>
      <c r="H16" s="86"/>
      <c r="I16" s="86"/>
    </row>
    <row r="17" spans="2:10">
      <c r="B17" s="87" t="s">
        <v>15</v>
      </c>
      <c r="C17" s="14">
        <f>D8</f>
        <v>13905866.425992779</v>
      </c>
      <c r="D17" s="15">
        <v>200</v>
      </c>
      <c r="E17" s="11"/>
      <c r="F17" s="86"/>
      <c r="G17" s="86"/>
      <c r="H17" s="86"/>
      <c r="I17" s="88"/>
      <c r="J17" s="89"/>
    </row>
    <row r="18" spans="2:10">
      <c r="B18" s="85"/>
      <c r="C18" s="85"/>
      <c r="D18" s="90"/>
      <c r="E18" s="91"/>
      <c r="F18" s="86"/>
      <c r="G18" s="86"/>
      <c r="H18" s="86"/>
      <c r="I18" s="86"/>
    </row>
    <row r="19" spans="2:10">
      <c r="B19" s="16" t="s">
        <v>16</v>
      </c>
      <c r="C19" s="17" t="str">
        <f>C9</f>
        <v>Prijs is buiten de bandbreedte en is een ongeldige Inschrijving</v>
      </c>
      <c r="D19" s="92">
        <f xml:space="preserve"> IFERROR(D17 - (C19 - C17)/(C16-C17)*(D17),0)</f>
        <v>0</v>
      </c>
      <c r="E19" s="77"/>
      <c r="F19" s="86"/>
      <c r="G19" s="86"/>
      <c r="H19" s="86"/>
      <c r="I19" s="86"/>
    </row>
    <row r="20" spans="2:10">
      <c r="C20" s="93"/>
      <c r="D20" s="94"/>
      <c r="E20" s="95"/>
      <c r="F20" s="86"/>
      <c r="G20" s="86"/>
      <c r="H20" s="86"/>
      <c r="I20" s="86"/>
    </row>
    <row r="21" spans="2:10" s="97" customFormat="1">
      <c r="B21" s="96"/>
      <c r="D21" s="18"/>
      <c r="E21" s="58"/>
      <c r="F21" s="86"/>
      <c r="G21" s="86"/>
      <c r="H21" s="86"/>
      <c r="I21" s="86"/>
    </row>
    <row r="22" spans="2:10" s="97" customFormat="1">
      <c r="B22" s="98" t="s">
        <v>4</v>
      </c>
      <c r="C22" s="98" t="s">
        <v>18</v>
      </c>
      <c r="D22" s="18"/>
      <c r="E22" s="77"/>
      <c r="F22" s="86"/>
      <c r="G22" s="86"/>
      <c r="H22" s="86"/>
      <c r="I22" s="86"/>
    </row>
    <row r="23" spans="2:10" s="97" customFormat="1">
      <c r="B23" s="99">
        <f>D8</f>
        <v>13905866.425992779</v>
      </c>
      <c r="C23" s="100">
        <f t="shared" ref="C23:C28" si="0" xml:space="preserve"> $D$17 - (B23 - $C$17)/($C$16-$C$17)*($D$17)</f>
        <v>200</v>
      </c>
      <c r="D23" s="18"/>
      <c r="E23" s="77"/>
      <c r="F23" s="86"/>
      <c r="G23" s="86"/>
      <c r="H23" s="86"/>
      <c r="I23" s="86"/>
    </row>
    <row r="24" spans="2:10" s="97" customFormat="1">
      <c r="B24" s="99">
        <f>B23+($B$28-$B$23)/5</f>
        <v>14254232.851985559</v>
      </c>
      <c r="C24" s="100">
        <f t="shared" si="0"/>
        <v>160.00000000000009</v>
      </c>
      <c r="D24" s="19"/>
      <c r="E24" s="19"/>
      <c r="F24" s="86"/>
      <c r="G24" s="86"/>
      <c r="H24" s="86"/>
      <c r="I24" s="86"/>
    </row>
    <row r="25" spans="2:10" s="97" customFormat="1">
      <c r="B25" s="99">
        <f>B24+($B$28-$B$23)/5</f>
        <v>14602599.277978338</v>
      </c>
      <c r="C25" s="100">
        <f t="shared" si="0"/>
        <v>120.00000000000017</v>
      </c>
      <c r="D25" s="19"/>
      <c r="E25" s="19"/>
      <c r="F25" s="86"/>
      <c r="G25" s="86"/>
      <c r="H25" s="86"/>
      <c r="I25" s="86"/>
    </row>
    <row r="26" spans="2:10" s="97" customFormat="1">
      <c r="B26" s="99">
        <f>B25+($B$28-$B$23)/5</f>
        <v>14950965.703971118</v>
      </c>
      <c r="C26" s="100">
        <f t="shared" si="0"/>
        <v>80.000000000000256</v>
      </c>
      <c r="D26" s="19"/>
      <c r="E26" s="19"/>
      <c r="F26" s="86"/>
      <c r="G26" s="86"/>
      <c r="H26" s="86"/>
      <c r="I26" s="86"/>
    </row>
    <row r="27" spans="2:10" s="97" customFormat="1">
      <c r="B27" s="99">
        <f>B26+($B$28-$B$23)/5</f>
        <v>15299332.129963897</v>
      </c>
      <c r="C27" s="100">
        <f t="shared" si="0"/>
        <v>40.000000000000341</v>
      </c>
      <c r="D27" s="19"/>
      <c r="E27" s="19"/>
    </row>
    <row r="28" spans="2:10" s="97" customFormat="1">
      <c r="B28" s="101">
        <f>E8</f>
        <v>15647698.55595668</v>
      </c>
      <c r="C28" s="100">
        <f t="shared" si="0"/>
        <v>0</v>
      </c>
      <c r="D28" s="19"/>
      <c r="E28" s="19"/>
      <c r="F28" s="102"/>
      <c r="H28" s="103"/>
    </row>
    <row r="29" spans="2:10" s="97" customFormat="1"/>
    <row r="42" spans="2:3">
      <c r="B42" s="97">
        <v>104256928.93000001</v>
      </c>
      <c r="C42" s="97">
        <v>107816531.14</v>
      </c>
    </row>
  </sheetData>
  <sheetProtection algorithmName="SHA-512" hashValue="B4bY5cs/q2Hh1HDa6SfeRpDogPP/VU9eob3lmbg3Dvq/b5SmIHr9XpFdwZgMZNkz02ceSTnlUCQVRbYj+01Lvw==" saltValue="jxn+P6UlpWJLgsSiZjHU6g==" spinCount="100000" sheet="1" objects="1" scenarios="1"/>
  <mergeCells count="1">
    <mergeCell ref="D6:E6"/>
  </mergeCells>
  <pageMargins left="0.7" right="0.7" top="0.75" bottom="0.75" header="0.3" footer="0.3"/>
  <pageSetup paperSize="9" scale="57" orientation="landscape"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ACC80-6DF4-4943-A725-055D884424C9}">
  <sheetPr>
    <tabColor rgb="FFFFBD04"/>
    <pageSetUpPr autoPageBreaks="0"/>
  </sheetPr>
  <dimension ref="B1:AA596"/>
  <sheetViews>
    <sheetView showGridLines="0" showRowColHeaders="0" showZeros="0" showOutlineSymbols="0" zoomScale="110" zoomScaleNormal="110" zoomScalePageLayoutView="140" workbookViewId="0"/>
  </sheetViews>
  <sheetFormatPr baseColWidth="10" defaultColWidth="8.83203125" defaultRowHeight="14" outlineLevelRow="7"/>
  <cols>
    <col min="1" max="1" width="2" style="244" customWidth="1"/>
    <col min="2" max="2" width="1.83203125" style="244" customWidth="1"/>
    <col min="3" max="4" width="14.5" style="244" customWidth="1"/>
    <col min="5" max="5" width="11.83203125" style="244" customWidth="1"/>
    <col min="6" max="6" width="12" style="244" customWidth="1"/>
    <col min="7" max="7" width="4.33203125" style="244" customWidth="1"/>
    <col min="8" max="8" width="13.33203125" style="244" customWidth="1"/>
    <col min="9" max="9" width="12.5" style="244" customWidth="1"/>
    <col min="10" max="10" width="4.5" style="244" customWidth="1"/>
    <col min="11" max="11" width="15.5" style="244" customWidth="1"/>
    <col min="12" max="12" width="13.1640625" style="244" customWidth="1"/>
    <col min="13" max="13" width="3.83203125" style="244" customWidth="1"/>
    <col min="14" max="14" width="10.33203125" style="244" customWidth="1"/>
    <col min="15" max="16" width="10.1640625" style="244" customWidth="1"/>
    <col min="17" max="17" width="3.5" style="244" customWidth="1"/>
    <col min="18" max="18" width="3.33203125" style="244" customWidth="1"/>
    <col min="19" max="19" width="10.5" style="244" bestFit="1" customWidth="1"/>
    <col min="20" max="20" width="10.6640625" style="244" hidden="1" customWidth="1"/>
    <col min="21" max="21" width="8" style="244" hidden="1" customWidth="1"/>
    <col min="22" max="22" width="9.1640625" style="244" hidden="1" customWidth="1"/>
    <col min="23" max="23" width="21.33203125" style="244" customWidth="1"/>
    <col min="24" max="27" width="8.83203125" style="244" customWidth="1"/>
    <col min="28" max="16384" width="8.83203125" style="244"/>
  </cols>
  <sheetData>
    <row r="1" spans="2:27" s="232" customFormat="1" ht="13"/>
    <row r="2" spans="2:27" s="232" customFormat="1" ht="13"/>
    <row r="3" spans="2:27" s="232" customFormat="1" ht="49" customHeight="1"/>
    <row r="4" spans="2:27" s="234" customFormat="1" ht="31" customHeight="1">
      <c r="B4" s="233" t="s">
        <v>129</v>
      </c>
      <c r="C4" s="233"/>
      <c r="D4" s="233"/>
      <c r="E4" s="233"/>
      <c r="F4" s="233"/>
      <c r="G4" s="233"/>
      <c r="H4" s="233"/>
      <c r="I4" s="233"/>
      <c r="J4" s="233"/>
      <c r="K4" s="233"/>
      <c r="L4" s="233"/>
      <c r="M4" s="233"/>
      <c r="N4" s="233"/>
      <c r="O4" s="233"/>
      <c r="P4" s="233"/>
    </row>
    <row r="5" spans="2:27" s="237" customFormat="1" ht="50" customHeight="1" thickBot="1">
      <c r="B5" s="235" t="s">
        <v>129</v>
      </c>
      <c r="C5" s="235"/>
      <c r="D5" s="235"/>
      <c r="E5" s="235"/>
      <c r="F5" s="235"/>
      <c r="G5" s="235"/>
      <c r="H5" s="235"/>
      <c r="I5" s="235"/>
      <c r="J5" s="235"/>
      <c r="K5" s="235"/>
      <c r="L5" s="235"/>
      <c r="M5" s="235"/>
      <c r="N5" s="235"/>
      <c r="O5" s="235"/>
      <c r="P5" s="236"/>
    </row>
    <row r="6" spans="2:27" s="242" customFormat="1" ht="18" customHeight="1">
      <c r="B6" s="238"/>
      <c r="C6" s="239"/>
      <c r="D6" s="239"/>
      <c r="E6" s="239"/>
      <c r="F6" s="239"/>
      <c r="G6" s="239"/>
      <c r="H6" s="239"/>
      <c r="I6" s="240"/>
      <c r="J6" s="240"/>
      <c r="K6" s="241"/>
      <c r="L6" s="241"/>
      <c r="M6" s="241"/>
      <c r="N6" s="241"/>
      <c r="O6" s="241"/>
      <c r="P6" s="241"/>
      <c r="V6" s="237"/>
      <c r="W6" s="237"/>
    </row>
    <row r="7" spans="2:27" s="244" customFormat="1" ht="36" customHeight="1">
      <c r="B7" s="243"/>
      <c r="C7" s="209" t="s">
        <v>86</v>
      </c>
      <c r="D7" s="209"/>
      <c r="E7" s="210"/>
      <c r="F7" s="211"/>
      <c r="G7" s="211"/>
      <c r="H7" s="212" t="s">
        <v>87</v>
      </c>
      <c r="I7" s="213"/>
      <c r="J7" s="212"/>
      <c r="K7" s="212" t="s">
        <v>121</v>
      </c>
      <c r="L7" s="212"/>
      <c r="M7" s="211"/>
      <c r="N7" s="211"/>
      <c r="O7" s="211"/>
      <c r="P7" s="214" t="s">
        <v>86</v>
      </c>
      <c r="S7" s="245"/>
      <c r="T7" s="245"/>
      <c r="U7" s="242"/>
      <c r="V7" s="242"/>
      <c r="W7" s="242"/>
      <c r="X7" s="242"/>
    </row>
    <row r="8" spans="2:27" s="244" customFormat="1" ht="6.75" customHeight="1">
      <c r="B8" s="246"/>
      <c r="C8" s="247"/>
      <c r="D8" s="247"/>
      <c r="E8" s="248"/>
      <c r="F8" s="249"/>
      <c r="G8" s="250"/>
      <c r="H8" s="251"/>
      <c r="I8" s="251"/>
      <c r="J8" s="239"/>
      <c r="K8" s="239"/>
      <c r="L8" s="252"/>
      <c r="M8" s="252"/>
      <c r="N8" s="252"/>
      <c r="O8" s="252"/>
      <c r="P8" s="239"/>
      <c r="U8" s="242"/>
      <c r="V8" s="242"/>
      <c r="W8" s="242"/>
      <c r="X8" s="242"/>
    </row>
    <row r="9" spans="2:27" s="244" customFormat="1" ht="24" customHeight="1">
      <c r="B9" s="246"/>
      <c r="C9" s="253"/>
      <c r="D9" s="253"/>
      <c r="E9" s="254" t="s">
        <v>88</v>
      </c>
      <c r="F9" s="255"/>
      <c r="G9" s="256"/>
      <c r="H9" s="254" t="s">
        <v>89</v>
      </c>
      <c r="I9" s="255"/>
      <c r="J9" s="239"/>
      <c r="K9" s="254" t="s">
        <v>90</v>
      </c>
      <c r="L9" s="255"/>
      <c r="M9" s="257"/>
      <c r="N9" s="258"/>
      <c r="O9" s="258"/>
      <c r="P9" s="239"/>
      <c r="T9" s="259" t="s">
        <v>91</v>
      </c>
      <c r="U9" s="259">
        <v>2</v>
      </c>
    </row>
    <row r="10" spans="2:27" s="244" customFormat="1" ht="53" customHeight="1">
      <c r="B10" s="260"/>
      <c r="C10" s="261" t="s">
        <v>125</v>
      </c>
      <c r="D10" s="261" t="s">
        <v>126</v>
      </c>
      <c r="E10" s="261" t="s">
        <v>92</v>
      </c>
      <c r="F10" s="262" t="s">
        <v>93</v>
      </c>
      <c r="G10" s="263"/>
      <c r="H10" s="264" t="s">
        <v>92</v>
      </c>
      <c r="I10" s="262" t="s">
        <v>93</v>
      </c>
      <c r="J10" s="263"/>
      <c r="K10" s="264" t="s">
        <v>92</v>
      </c>
      <c r="L10" s="261" t="s">
        <v>93</v>
      </c>
      <c r="M10" s="263"/>
      <c r="O10" s="265" t="s">
        <v>94</v>
      </c>
      <c r="P10" s="265"/>
      <c r="S10" s="266"/>
      <c r="T10" s="261" t="s">
        <v>95</v>
      </c>
      <c r="U10" s="261" t="s">
        <v>96</v>
      </c>
      <c r="V10" s="261" t="s">
        <v>97</v>
      </c>
      <c r="W10" s="267"/>
      <c r="X10" s="242"/>
      <c r="Y10" s="268"/>
      <c r="Z10" s="268"/>
      <c r="AA10" s="268"/>
    </row>
    <row r="11" spans="2:27" s="242" customFormat="1" ht="24" customHeight="1">
      <c r="C11" s="269">
        <v>45</v>
      </c>
      <c r="D11" s="270">
        <v>8</v>
      </c>
      <c r="E11" s="215">
        <v>47</v>
      </c>
      <c r="F11" s="215">
        <v>52.5</v>
      </c>
      <c r="G11" s="216"/>
      <c r="H11" s="215">
        <v>53.25</v>
      </c>
      <c r="I11" s="215">
        <v>58.75</v>
      </c>
      <c r="J11" s="271"/>
      <c r="K11" s="215">
        <v>59.5</v>
      </c>
      <c r="L11" s="215">
        <v>65</v>
      </c>
      <c r="M11" s="217"/>
      <c r="N11" s="218"/>
      <c r="O11" s="265"/>
      <c r="P11" s="265"/>
      <c r="S11" s="219"/>
      <c r="T11" s="215">
        <v>7.5330000000000013</v>
      </c>
      <c r="U11" s="215">
        <v>8.370000000000001</v>
      </c>
      <c r="V11" s="215">
        <v>9.3000000000000007</v>
      </c>
      <c r="W11" s="267"/>
      <c r="Z11" s="272"/>
      <c r="AA11" s="272"/>
    </row>
    <row r="12" spans="2:27" s="242" customFormat="1" ht="24" customHeight="1">
      <c r="C12" s="273">
        <v>50</v>
      </c>
      <c r="D12" s="273">
        <v>9</v>
      </c>
      <c r="E12" s="220">
        <v>53.25</v>
      </c>
      <c r="F12" s="220">
        <v>59.75</v>
      </c>
      <c r="G12" s="221"/>
      <c r="H12" s="220">
        <v>60.5</v>
      </c>
      <c r="I12" s="220">
        <v>67</v>
      </c>
      <c r="J12" s="274"/>
      <c r="K12" s="220">
        <v>68</v>
      </c>
      <c r="L12" s="220">
        <v>74.25</v>
      </c>
      <c r="M12" s="217"/>
      <c r="N12" s="218"/>
      <c r="O12" s="265"/>
      <c r="P12" s="265"/>
      <c r="S12" s="219"/>
      <c r="T12" s="220">
        <v>9.8010000000000002</v>
      </c>
      <c r="U12" s="220">
        <v>10.89</v>
      </c>
      <c r="V12" s="220">
        <v>12.1</v>
      </c>
      <c r="W12" s="267"/>
      <c r="Z12" s="272"/>
      <c r="AA12" s="272"/>
    </row>
    <row r="13" spans="2:27" s="242" customFormat="1" ht="24" customHeight="1">
      <c r="C13" s="275">
        <v>55</v>
      </c>
      <c r="D13" s="276">
        <v>10</v>
      </c>
      <c r="E13" s="215">
        <v>57.25</v>
      </c>
      <c r="F13" s="215">
        <v>64.75</v>
      </c>
      <c r="G13" s="222"/>
      <c r="H13" s="215">
        <v>65.75</v>
      </c>
      <c r="I13" s="215">
        <v>73.25</v>
      </c>
      <c r="J13" s="277"/>
      <c r="K13" s="215">
        <v>74.5</v>
      </c>
      <c r="L13" s="215">
        <v>82</v>
      </c>
      <c r="M13" s="217"/>
      <c r="N13" s="218"/>
      <c r="O13" s="265"/>
      <c r="P13" s="265"/>
      <c r="S13" s="219"/>
      <c r="T13" s="215">
        <v>10.7568</v>
      </c>
      <c r="U13" s="215">
        <v>11.952</v>
      </c>
      <c r="V13" s="215">
        <v>13.28</v>
      </c>
      <c r="W13" s="267"/>
      <c r="Z13" s="272"/>
      <c r="AA13" s="272"/>
    </row>
    <row r="14" spans="2:27" s="242" customFormat="1" ht="24" customHeight="1">
      <c r="C14" s="278">
        <v>60</v>
      </c>
      <c r="D14" s="273" t="s">
        <v>127</v>
      </c>
      <c r="E14" s="220">
        <v>64.75</v>
      </c>
      <c r="F14" s="220">
        <v>72.5</v>
      </c>
      <c r="G14" s="221"/>
      <c r="H14" s="220">
        <v>73.75</v>
      </c>
      <c r="I14" s="220">
        <v>81.5</v>
      </c>
      <c r="J14" s="274"/>
      <c r="K14" s="220">
        <v>83</v>
      </c>
      <c r="L14" s="220">
        <v>90.75</v>
      </c>
      <c r="M14" s="217"/>
      <c r="N14" s="218"/>
      <c r="O14" s="265"/>
      <c r="P14" s="265"/>
      <c r="S14" s="219"/>
      <c r="T14" s="220">
        <v>13.680900000000001</v>
      </c>
      <c r="U14" s="220">
        <v>15.201000000000001</v>
      </c>
      <c r="V14" s="220">
        <v>16.89</v>
      </c>
      <c r="W14" s="267"/>
      <c r="Z14" s="272"/>
      <c r="AA14" s="272"/>
    </row>
    <row r="15" spans="2:27" s="242" customFormat="1" ht="24" customHeight="1">
      <c r="C15" s="279">
        <v>65</v>
      </c>
      <c r="D15" s="276">
        <v>11</v>
      </c>
      <c r="E15" s="215">
        <v>71.75</v>
      </c>
      <c r="F15" s="215">
        <v>79.75</v>
      </c>
      <c r="G15" s="221"/>
      <c r="H15" s="215">
        <v>81.5</v>
      </c>
      <c r="I15" s="215">
        <v>89.5</v>
      </c>
      <c r="J15" s="274"/>
      <c r="K15" s="215">
        <v>91.25</v>
      </c>
      <c r="L15" s="215">
        <v>98.75</v>
      </c>
      <c r="M15" s="217"/>
      <c r="N15" s="218"/>
      <c r="O15" s="265"/>
      <c r="P15" s="265"/>
      <c r="S15" s="219"/>
      <c r="T15" s="215">
        <v>16.605</v>
      </c>
      <c r="U15" s="215">
        <v>18.45</v>
      </c>
      <c r="V15" s="215">
        <v>20.5</v>
      </c>
      <c r="W15" s="267"/>
      <c r="Z15" s="272"/>
      <c r="AA15" s="272"/>
    </row>
    <row r="16" spans="2:27" s="242" customFormat="1" ht="24" customHeight="1">
      <c r="C16" s="279"/>
      <c r="D16" s="273" t="s">
        <v>128</v>
      </c>
      <c r="E16" s="220">
        <v>79.75</v>
      </c>
      <c r="F16" s="220">
        <v>87.75</v>
      </c>
      <c r="G16" s="221"/>
      <c r="H16" s="220">
        <v>89.5</v>
      </c>
      <c r="I16" s="220">
        <v>97.5</v>
      </c>
      <c r="J16" s="274"/>
      <c r="K16" s="220">
        <v>99.5</v>
      </c>
      <c r="L16" s="220">
        <v>106.5</v>
      </c>
      <c r="M16" s="217"/>
      <c r="N16" s="218"/>
      <c r="O16" s="265"/>
      <c r="P16" s="265"/>
      <c r="S16" s="219"/>
      <c r="T16" s="220">
        <v>18.994500000000002</v>
      </c>
      <c r="U16" s="220">
        <v>21.105</v>
      </c>
      <c r="V16" s="220">
        <v>23.45</v>
      </c>
      <c r="W16" s="267"/>
      <c r="Z16" s="272"/>
      <c r="AA16" s="272"/>
    </row>
    <row r="17" spans="2:27" s="242" customFormat="1" ht="24" customHeight="1">
      <c r="C17" s="280">
        <v>70</v>
      </c>
      <c r="D17" s="276">
        <v>12</v>
      </c>
      <c r="E17" s="215">
        <v>86.25</v>
      </c>
      <c r="F17" s="215">
        <v>94.25</v>
      </c>
      <c r="G17" s="221"/>
      <c r="H17" s="215">
        <v>96.25</v>
      </c>
      <c r="I17" s="215">
        <v>103.5</v>
      </c>
      <c r="J17" s="274"/>
      <c r="K17" s="215">
        <v>105.75</v>
      </c>
      <c r="L17" s="215">
        <v>112.5</v>
      </c>
      <c r="M17" s="217"/>
      <c r="N17" s="218"/>
      <c r="O17" s="265"/>
      <c r="P17" s="265"/>
      <c r="S17" s="219"/>
      <c r="T17" s="215">
        <v>20.420100000000001</v>
      </c>
      <c r="U17" s="215">
        <v>22.689</v>
      </c>
      <c r="V17" s="215">
        <v>25.21</v>
      </c>
      <c r="W17" s="267"/>
      <c r="Z17" s="272"/>
      <c r="AA17" s="272"/>
    </row>
    <row r="18" spans="2:27" s="242" customFormat="1" ht="24" customHeight="1">
      <c r="C18" s="280"/>
      <c r="D18" s="273">
        <v>13</v>
      </c>
      <c r="E18" s="220">
        <v>95.75</v>
      </c>
      <c r="F18" s="220">
        <v>102.75</v>
      </c>
      <c r="G18" s="221"/>
      <c r="H18" s="220">
        <v>105</v>
      </c>
      <c r="I18" s="220">
        <v>112</v>
      </c>
      <c r="J18" s="274"/>
      <c r="K18" s="220">
        <v>114.25</v>
      </c>
      <c r="L18" s="220">
        <v>121.25</v>
      </c>
      <c r="M18" s="217"/>
      <c r="N18" s="218"/>
      <c r="O18" s="265"/>
      <c r="P18" s="265"/>
      <c r="S18" s="219"/>
      <c r="T18" s="220">
        <v>21.756599999999999</v>
      </c>
      <c r="U18" s="220">
        <v>24.173999999999999</v>
      </c>
      <c r="V18" s="220">
        <v>26.86</v>
      </c>
      <c r="W18" s="267"/>
    </row>
    <row r="19" spans="2:27" s="242" customFormat="1" ht="24" customHeight="1">
      <c r="C19" s="281">
        <v>75</v>
      </c>
      <c r="D19" s="276">
        <v>14</v>
      </c>
      <c r="E19" s="215">
        <v>100.5</v>
      </c>
      <c r="F19" s="215">
        <v>108.75</v>
      </c>
      <c r="G19" s="221"/>
      <c r="H19" s="215">
        <v>111</v>
      </c>
      <c r="I19" s="215">
        <v>119.25</v>
      </c>
      <c r="J19" s="274"/>
      <c r="K19" s="215">
        <v>121.75</v>
      </c>
      <c r="L19" s="215">
        <v>130.25</v>
      </c>
      <c r="M19" s="217"/>
      <c r="N19" s="218"/>
      <c r="O19" s="282"/>
      <c r="P19" s="282"/>
      <c r="S19" s="219"/>
      <c r="T19" s="215">
        <v>22.501800000000003</v>
      </c>
      <c r="U19" s="215">
        <v>25.002000000000002</v>
      </c>
      <c r="V19" s="215">
        <v>27.78</v>
      </c>
      <c r="W19" s="267"/>
    </row>
    <row r="20" spans="2:27" s="242" customFormat="1" ht="24" customHeight="1">
      <c r="C20" s="281"/>
      <c r="D20" s="273">
        <v>15</v>
      </c>
      <c r="E20" s="220">
        <v>107.5</v>
      </c>
      <c r="F20" s="220">
        <v>117.25</v>
      </c>
      <c r="G20" s="223"/>
      <c r="H20" s="220">
        <v>119.75</v>
      </c>
      <c r="I20" s="220">
        <v>129.25</v>
      </c>
      <c r="J20" s="283"/>
      <c r="K20" s="220">
        <v>132</v>
      </c>
      <c r="L20" s="220">
        <v>141.75</v>
      </c>
      <c r="M20" s="217"/>
      <c r="N20" s="218"/>
      <c r="O20" s="282"/>
      <c r="P20" s="282"/>
      <c r="S20" s="219"/>
      <c r="T20" s="220">
        <v>24.453900000000004</v>
      </c>
      <c r="U20" s="220">
        <v>27.171000000000003</v>
      </c>
      <c r="V20" s="220">
        <v>30.19</v>
      </c>
      <c r="W20" s="267"/>
    </row>
    <row r="21" spans="2:27" s="244" customFormat="1" ht="24" customHeight="1">
      <c r="C21" s="284">
        <v>80</v>
      </c>
      <c r="D21" s="276">
        <v>16</v>
      </c>
      <c r="E21" s="215">
        <v>111.75</v>
      </c>
      <c r="F21" s="215">
        <v>122.75</v>
      </c>
      <c r="G21" s="224"/>
      <c r="H21" s="215">
        <v>125.25</v>
      </c>
      <c r="I21" s="215">
        <v>136.5</v>
      </c>
      <c r="J21" s="285"/>
      <c r="K21" s="215">
        <v>139</v>
      </c>
      <c r="L21" s="215">
        <v>150.25</v>
      </c>
      <c r="M21" s="217"/>
      <c r="N21" s="218"/>
      <c r="O21" s="282"/>
      <c r="P21" s="282"/>
      <c r="S21" s="219"/>
      <c r="T21" s="215">
        <v>23.670004679999998</v>
      </c>
      <c r="U21" s="215">
        <v>26.300005199999998</v>
      </c>
      <c r="V21" s="215">
        <v>29.222227999999998</v>
      </c>
      <c r="W21" s="267"/>
      <c r="X21" s="242"/>
    </row>
    <row r="22" spans="2:27" s="244" customFormat="1" ht="24" customHeight="1" outlineLevel="7">
      <c r="C22" s="284"/>
      <c r="D22" s="273">
        <v>17</v>
      </c>
      <c r="E22" s="220">
        <v>121.25</v>
      </c>
      <c r="F22" s="220">
        <v>133.25</v>
      </c>
      <c r="G22" s="224"/>
      <c r="H22" s="220">
        <v>135.75</v>
      </c>
      <c r="I22" s="220">
        <v>148</v>
      </c>
      <c r="J22" s="285"/>
      <c r="K22" s="220">
        <v>150.75</v>
      </c>
      <c r="L22" s="220">
        <v>161.25</v>
      </c>
      <c r="M22" s="217"/>
      <c r="N22" s="218"/>
      <c r="O22" s="282"/>
      <c r="P22" s="282"/>
      <c r="S22" s="219"/>
      <c r="T22" s="220">
        <v>24.902220419999999</v>
      </c>
      <c r="U22" s="220">
        <v>27.669133799999997</v>
      </c>
      <c r="V22" s="220">
        <v>30.743481999999997</v>
      </c>
      <c r="W22" s="267"/>
      <c r="X22" s="242"/>
    </row>
    <row r="23" spans="2:27" s="244" customFormat="1" ht="24" customHeight="1" outlineLevel="7">
      <c r="C23" s="286"/>
      <c r="D23" s="287">
        <v>18</v>
      </c>
      <c r="E23" s="217">
        <v>131.75</v>
      </c>
      <c r="F23" s="217">
        <v>144.75</v>
      </c>
      <c r="G23" s="224"/>
      <c r="H23" s="217">
        <v>147.25</v>
      </c>
      <c r="I23" s="217">
        <v>159</v>
      </c>
      <c r="J23" s="285"/>
      <c r="K23" s="217">
        <v>162</v>
      </c>
      <c r="L23" s="217">
        <v>173</v>
      </c>
      <c r="M23" s="217"/>
      <c r="N23" s="218"/>
      <c r="O23" s="282"/>
      <c r="P23" s="282"/>
      <c r="S23" s="219"/>
      <c r="T23" s="217">
        <v>26.349357510000001</v>
      </c>
      <c r="U23" s="217">
        <v>29.277063900000002</v>
      </c>
      <c r="V23" s="217">
        <v>32.530071</v>
      </c>
      <c r="W23" s="267"/>
      <c r="X23" s="242"/>
    </row>
    <row r="24" spans="2:27" s="244" customFormat="1" ht="15" customHeight="1" thickBot="1">
      <c r="C24" s="288"/>
      <c r="D24" s="288"/>
      <c r="E24" s="225"/>
      <c r="F24" s="225"/>
      <c r="G24" s="226"/>
      <c r="H24" s="226"/>
      <c r="I24" s="226"/>
      <c r="J24" s="289"/>
      <c r="K24" s="219"/>
      <c r="L24" s="219"/>
      <c r="M24" s="219"/>
      <c r="N24" s="227"/>
      <c r="O24" s="282"/>
      <c r="P24" s="282"/>
      <c r="S24" s="219"/>
      <c r="T24" s="219"/>
      <c r="U24" s="242"/>
      <c r="V24" s="267"/>
      <c r="W24" s="267"/>
      <c r="X24" s="242"/>
    </row>
    <row r="25" spans="2:27" s="244" customFormat="1" ht="15" thickTop="1">
      <c r="B25" s="290"/>
      <c r="C25" s="290"/>
      <c r="D25" s="290"/>
      <c r="E25" s="290"/>
      <c r="F25" s="290"/>
      <c r="G25" s="290"/>
      <c r="H25" s="290"/>
      <c r="I25" s="290"/>
      <c r="J25" s="290"/>
      <c r="K25" s="290"/>
      <c r="L25" s="290"/>
      <c r="M25" s="290"/>
      <c r="N25" s="290"/>
      <c r="O25" s="290"/>
      <c r="P25" s="290"/>
      <c r="V25" s="267"/>
      <c r="W25" s="267"/>
    </row>
    <row r="26" spans="2:27" s="244" customFormat="1" ht="36" customHeight="1">
      <c r="B26" s="243"/>
      <c r="C26" s="209" t="s">
        <v>86</v>
      </c>
      <c r="D26" s="209"/>
      <c r="E26" s="210"/>
      <c r="F26" s="211"/>
      <c r="G26" s="211"/>
      <c r="H26" s="212" t="s">
        <v>87</v>
      </c>
      <c r="I26" s="213"/>
      <c r="J26" s="291"/>
      <c r="K26" s="228" t="s">
        <v>65</v>
      </c>
      <c r="L26" s="291"/>
      <c r="M26" s="211"/>
      <c r="N26" s="211"/>
      <c r="O26" s="211"/>
      <c r="P26" s="214" t="s">
        <v>86</v>
      </c>
      <c r="S26" s="245"/>
      <c r="T26" s="245"/>
      <c r="U26" s="242"/>
      <c r="V26" s="242"/>
      <c r="W26" s="242"/>
      <c r="X26" s="242"/>
    </row>
    <row r="27" spans="2:27" s="244" customFormat="1" ht="6.75" customHeight="1">
      <c r="B27" s="246"/>
      <c r="C27" s="247"/>
      <c r="D27" s="247"/>
      <c r="E27" s="248"/>
      <c r="F27" s="249"/>
      <c r="G27" s="250"/>
      <c r="H27" s="251"/>
      <c r="I27" s="251"/>
      <c r="J27" s="239"/>
      <c r="K27" s="239"/>
      <c r="L27" s="252"/>
      <c r="M27" s="252"/>
      <c r="N27" s="252"/>
      <c r="O27" s="252"/>
      <c r="P27" s="239"/>
      <c r="U27" s="242"/>
      <c r="V27" s="242"/>
      <c r="W27" s="242"/>
      <c r="X27" s="242"/>
    </row>
    <row r="28" spans="2:27" s="244" customFormat="1" ht="24" customHeight="1">
      <c r="B28" s="246"/>
      <c r="C28" s="253"/>
      <c r="D28" s="253"/>
      <c r="E28" s="254" t="s">
        <v>88</v>
      </c>
      <c r="F28" s="255"/>
      <c r="G28" s="256"/>
      <c r="H28" s="254" t="s">
        <v>89</v>
      </c>
      <c r="I28" s="255"/>
      <c r="J28" s="239"/>
      <c r="K28" s="254" t="s">
        <v>90</v>
      </c>
      <c r="L28" s="255"/>
      <c r="M28" s="257"/>
      <c r="N28" s="258"/>
      <c r="O28" s="258"/>
      <c r="P28" s="239"/>
      <c r="T28" s="259" t="s">
        <v>91</v>
      </c>
      <c r="U28" s="259">
        <v>3</v>
      </c>
    </row>
    <row r="29" spans="2:27" s="244" customFormat="1" ht="53" customHeight="1">
      <c r="B29" s="260"/>
      <c r="C29" s="261" t="str">
        <f>C10</f>
        <v>Schaal 
RAV</v>
      </c>
      <c r="D29" s="261" t="str">
        <f>D10</f>
        <v>Schaal 
GGD</v>
      </c>
      <c r="E29" s="261" t="s">
        <v>92</v>
      </c>
      <c r="F29" s="262" t="s">
        <v>93</v>
      </c>
      <c r="G29" s="263"/>
      <c r="H29" s="264" t="s">
        <v>92</v>
      </c>
      <c r="I29" s="262" t="s">
        <v>93</v>
      </c>
      <c r="J29" s="263"/>
      <c r="K29" s="264" t="s">
        <v>92</v>
      </c>
      <c r="L29" s="261" t="s">
        <v>93</v>
      </c>
      <c r="M29" s="263"/>
      <c r="O29" s="265" t="s">
        <v>94</v>
      </c>
      <c r="P29" s="265"/>
      <c r="S29" s="266"/>
      <c r="T29" s="261" t="s">
        <v>95</v>
      </c>
      <c r="U29" s="261" t="s">
        <v>96</v>
      </c>
      <c r="V29" s="261" t="s">
        <v>97</v>
      </c>
      <c r="W29" s="267"/>
      <c r="X29" s="242"/>
      <c r="Y29" s="268"/>
      <c r="Z29" s="268"/>
      <c r="AA29" s="268"/>
    </row>
    <row r="30" spans="2:27" s="242" customFormat="1" ht="24" customHeight="1">
      <c r="C30" s="269">
        <f>C11</f>
        <v>45</v>
      </c>
      <c r="D30" s="270">
        <f>D11</f>
        <v>8</v>
      </c>
      <c r="E30" s="215">
        <v>48.75</v>
      </c>
      <c r="F30" s="215">
        <v>54.25</v>
      </c>
      <c r="G30" s="216"/>
      <c r="H30" s="215">
        <v>55</v>
      </c>
      <c r="I30" s="215">
        <v>60.5</v>
      </c>
      <c r="J30" s="271"/>
      <c r="K30" s="215">
        <v>61.5</v>
      </c>
      <c r="L30" s="215">
        <v>67</v>
      </c>
      <c r="M30" s="217"/>
      <c r="N30" s="218"/>
      <c r="O30" s="265"/>
      <c r="P30" s="265"/>
      <c r="S30" s="219"/>
      <c r="T30" s="215">
        <v>9.1886399999999995</v>
      </c>
      <c r="U30" s="215">
        <v>10.2096</v>
      </c>
      <c r="V30" s="215">
        <v>11.343999999999999</v>
      </c>
      <c r="W30" s="267"/>
      <c r="Z30" s="272"/>
      <c r="AA30" s="272"/>
    </row>
    <row r="31" spans="2:27" s="242" customFormat="1" ht="24" customHeight="1">
      <c r="C31" s="273">
        <f t="shared" ref="C31:D42" si="0">C12</f>
        <v>50</v>
      </c>
      <c r="D31" s="273">
        <f t="shared" si="0"/>
        <v>9</v>
      </c>
      <c r="E31" s="220">
        <v>56.25</v>
      </c>
      <c r="F31" s="220">
        <v>62.75</v>
      </c>
      <c r="G31" s="221"/>
      <c r="H31" s="220">
        <v>63.75</v>
      </c>
      <c r="I31" s="220">
        <v>70.25</v>
      </c>
      <c r="J31" s="274"/>
      <c r="K31" s="220">
        <v>71.5</v>
      </c>
      <c r="L31" s="220">
        <v>78</v>
      </c>
      <c r="M31" s="217"/>
      <c r="N31" s="218"/>
      <c r="O31" s="265"/>
      <c r="P31" s="265"/>
      <c r="S31" s="219"/>
      <c r="T31" s="220">
        <v>12.786659999999998</v>
      </c>
      <c r="U31" s="220">
        <v>14.207399999999998</v>
      </c>
      <c r="V31" s="220">
        <v>15.785999999999998</v>
      </c>
      <c r="W31" s="267"/>
      <c r="Z31" s="272"/>
      <c r="AA31" s="272"/>
    </row>
    <row r="32" spans="2:27" s="242" customFormat="1" ht="24" customHeight="1">
      <c r="C32" s="275">
        <f t="shared" si="0"/>
        <v>55</v>
      </c>
      <c r="D32" s="276">
        <f t="shared" si="0"/>
        <v>10</v>
      </c>
      <c r="E32" s="215">
        <v>62.25</v>
      </c>
      <c r="F32" s="215">
        <v>69.75</v>
      </c>
      <c r="G32" s="222"/>
      <c r="H32" s="215">
        <v>71.25</v>
      </c>
      <c r="I32" s="215">
        <v>78.75</v>
      </c>
      <c r="J32" s="277"/>
      <c r="K32" s="215">
        <v>80.5</v>
      </c>
      <c r="L32" s="215">
        <v>88</v>
      </c>
      <c r="M32" s="217"/>
      <c r="N32" s="218"/>
      <c r="O32" s="265"/>
      <c r="P32" s="265"/>
      <c r="S32" s="219"/>
      <c r="T32" s="215">
        <v>15.701040000000003</v>
      </c>
      <c r="U32" s="215">
        <v>17.445600000000002</v>
      </c>
      <c r="V32" s="215">
        <v>19.384</v>
      </c>
      <c r="W32" s="267"/>
      <c r="Z32" s="272"/>
      <c r="AA32" s="272"/>
    </row>
    <row r="33" spans="2:27" s="242" customFormat="1" ht="24" customHeight="1">
      <c r="C33" s="278">
        <f t="shared" si="0"/>
        <v>60</v>
      </c>
      <c r="D33" s="273" t="str">
        <f t="shared" si="0"/>
        <v>10A</v>
      </c>
      <c r="E33" s="220">
        <v>69.75</v>
      </c>
      <c r="F33" s="220">
        <v>77.5</v>
      </c>
      <c r="G33" s="221"/>
      <c r="H33" s="220">
        <v>79.25</v>
      </c>
      <c r="I33" s="220">
        <v>87</v>
      </c>
      <c r="J33" s="274"/>
      <c r="K33" s="220">
        <v>89</v>
      </c>
      <c r="L33" s="220">
        <v>96.75</v>
      </c>
      <c r="M33" s="217"/>
      <c r="N33" s="218"/>
      <c r="O33" s="265"/>
      <c r="P33" s="265"/>
      <c r="S33" s="219"/>
      <c r="T33" s="220">
        <v>18.524699999999999</v>
      </c>
      <c r="U33" s="220">
        <v>20.582999999999998</v>
      </c>
      <c r="V33" s="220">
        <v>22.869999999999997</v>
      </c>
      <c r="W33" s="267"/>
      <c r="Z33" s="272"/>
      <c r="AA33" s="272"/>
    </row>
    <row r="34" spans="2:27" s="242" customFormat="1" ht="24" customHeight="1">
      <c r="C34" s="279">
        <f t="shared" si="0"/>
        <v>65</v>
      </c>
      <c r="D34" s="276">
        <f t="shared" si="0"/>
        <v>11</v>
      </c>
      <c r="E34" s="215">
        <v>77</v>
      </c>
      <c r="F34" s="215">
        <v>85</v>
      </c>
      <c r="G34" s="221"/>
      <c r="H34" s="215">
        <v>87</v>
      </c>
      <c r="I34" s="215">
        <v>95</v>
      </c>
      <c r="J34" s="274"/>
      <c r="K34" s="215">
        <v>97.5</v>
      </c>
      <c r="L34" s="215">
        <v>105</v>
      </c>
      <c r="M34" s="217"/>
      <c r="N34" s="218"/>
      <c r="O34" s="265"/>
      <c r="P34" s="265"/>
      <c r="S34" s="219"/>
      <c r="T34" s="215">
        <v>21.643200000000004</v>
      </c>
      <c r="U34" s="215">
        <v>24.048000000000005</v>
      </c>
      <c r="V34" s="215">
        <v>26.720000000000006</v>
      </c>
      <c r="W34" s="267"/>
      <c r="Z34" s="272"/>
      <c r="AA34" s="272"/>
    </row>
    <row r="35" spans="2:27" s="242" customFormat="1" ht="24" customHeight="1">
      <c r="C35" s="279">
        <f t="shared" si="0"/>
        <v>0</v>
      </c>
      <c r="D35" s="273" t="str">
        <f t="shared" si="0"/>
        <v>11A</v>
      </c>
      <c r="E35" s="220">
        <v>84</v>
      </c>
      <c r="F35" s="220">
        <v>92</v>
      </c>
      <c r="G35" s="221"/>
      <c r="H35" s="220">
        <v>94.5</v>
      </c>
      <c r="I35" s="220">
        <v>102.25</v>
      </c>
      <c r="J35" s="274"/>
      <c r="K35" s="220">
        <v>105</v>
      </c>
      <c r="L35" s="220">
        <v>111.75</v>
      </c>
      <c r="M35" s="217"/>
      <c r="N35" s="218"/>
      <c r="O35" s="265"/>
      <c r="P35" s="265"/>
      <c r="S35" s="219"/>
      <c r="T35" s="220">
        <v>23.391180000000002</v>
      </c>
      <c r="U35" s="220">
        <v>25.990200000000002</v>
      </c>
      <c r="V35" s="220">
        <v>28.878</v>
      </c>
      <c r="W35" s="267"/>
      <c r="Z35" s="272"/>
      <c r="AA35" s="272"/>
    </row>
    <row r="36" spans="2:27" s="242" customFormat="1" ht="24" customHeight="1">
      <c r="C36" s="280">
        <f t="shared" si="0"/>
        <v>70</v>
      </c>
      <c r="D36" s="276">
        <f t="shared" si="0"/>
        <v>12</v>
      </c>
      <c r="E36" s="215">
        <v>90.25</v>
      </c>
      <c r="F36" s="215">
        <v>98</v>
      </c>
      <c r="G36" s="221"/>
      <c r="H36" s="215">
        <v>100.5</v>
      </c>
      <c r="I36" s="215">
        <v>107.75</v>
      </c>
      <c r="J36" s="274"/>
      <c r="K36" s="215">
        <v>110.25</v>
      </c>
      <c r="L36" s="215">
        <v>117.25</v>
      </c>
      <c r="M36" s="217"/>
      <c r="N36" s="218"/>
      <c r="O36" s="265"/>
      <c r="P36" s="265"/>
      <c r="S36" s="219"/>
      <c r="T36" s="215">
        <v>24.2028</v>
      </c>
      <c r="U36" s="215">
        <v>26.891999999999999</v>
      </c>
      <c r="V36" s="215">
        <v>29.88</v>
      </c>
      <c r="W36" s="267"/>
      <c r="Z36" s="272"/>
      <c r="AA36" s="272"/>
    </row>
    <row r="37" spans="2:27" s="242" customFormat="1" ht="24" customHeight="1">
      <c r="C37" s="280">
        <f t="shared" si="0"/>
        <v>0</v>
      </c>
      <c r="D37" s="273">
        <f t="shared" si="0"/>
        <v>13</v>
      </c>
      <c r="E37" s="220">
        <v>98.5</v>
      </c>
      <c r="F37" s="220">
        <v>105.75</v>
      </c>
      <c r="G37" s="221"/>
      <c r="H37" s="220">
        <v>108.25</v>
      </c>
      <c r="I37" s="220">
        <v>115.25</v>
      </c>
      <c r="J37" s="274"/>
      <c r="K37" s="220">
        <v>118</v>
      </c>
      <c r="L37" s="220">
        <v>125</v>
      </c>
      <c r="M37" s="217"/>
      <c r="N37" s="218"/>
      <c r="O37" s="265"/>
      <c r="P37" s="265"/>
      <c r="S37" s="219"/>
      <c r="T37" s="220">
        <v>24.714720000000003</v>
      </c>
      <c r="U37" s="220">
        <v>27.460800000000003</v>
      </c>
      <c r="V37" s="220">
        <v>30.512</v>
      </c>
      <c r="W37" s="267"/>
    </row>
    <row r="38" spans="2:27" s="242" customFormat="1" ht="24" customHeight="1">
      <c r="C38" s="281">
        <f t="shared" si="0"/>
        <v>75</v>
      </c>
      <c r="D38" s="276">
        <f t="shared" si="0"/>
        <v>14</v>
      </c>
      <c r="E38" s="215">
        <v>103.25</v>
      </c>
      <c r="F38" s="215">
        <v>111.5</v>
      </c>
      <c r="G38" s="221"/>
      <c r="H38" s="215">
        <v>114</v>
      </c>
      <c r="I38" s="215">
        <v>122.5</v>
      </c>
      <c r="J38" s="274"/>
      <c r="K38" s="215">
        <v>125.25</v>
      </c>
      <c r="L38" s="215">
        <v>133.5</v>
      </c>
      <c r="M38" s="217"/>
      <c r="N38" s="218"/>
      <c r="O38" s="282"/>
      <c r="P38" s="282"/>
      <c r="S38" s="219"/>
      <c r="T38" s="215">
        <v>25.29954</v>
      </c>
      <c r="U38" s="215">
        <v>28.110600000000002</v>
      </c>
      <c r="V38" s="215">
        <v>31.234000000000002</v>
      </c>
      <c r="W38" s="267"/>
    </row>
    <row r="39" spans="2:27" s="242" customFormat="1" ht="24" customHeight="1">
      <c r="C39" s="281">
        <f t="shared" si="0"/>
        <v>0</v>
      </c>
      <c r="D39" s="273">
        <f t="shared" si="0"/>
        <v>15</v>
      </c>
      <c r="E39" s="220">
        <v>110.5</v>
      </c>
      <c r="F39" s="220">
        <v>120</v>
      </c>
      <c r="G39" s="223"/>
      <c r="H39" s="220">
        <v>123</v>
      </c>
      <c r="I39" s="220">
        <v>132.5</v>
      </c>
      <c r="J39" s="283"/>
      <c r="K39" s="220">
        <v>135.75</v>
      </c>
      <c r="L39" s="220">
        <v>145.25</v>
      </c>
      <c r="M39" s="217"/>
      <c r="N39" s="218"/>
      <c r="O39" s="282"/>
      <c r="P39" s="282"/>
      <c r="S39" s="219"/>
      <c r="T39" s="220">
        <v>27.37152</v>
      </c>
      <c r="U39" s="220">
        <v>30.412800000000001</v>
      </c>
      <c r="V39" s="220">
        <v>33.792000000000002</v>
      </c>
      <c r="W39" s="267"/>
    </row>
    <row r="40" spans="2:27" s="244" customFormat="1" ht="24" customHeight="1">
      <c r="C40" s="284">
        <f t="shared" si="0"/>
        <v>80</v>
      </c>
      <c r="D40" s="276">
        <f t="shared" si="0"/>
        <v>16</v>
      </c>
      <c r="E40" s="215">
        <v>117</v>
      </c>
      <c r="F40" s="215">
        <v>128.25</v>
      </c>
      <c r="G40" s="224"/>
      <c r="H40" s="215">
        <v>131.25</v>
      </c>
      <c r="I40" s="215">
        <v>142.25</v>
      </c>
      <c r="J40" s="285"/>
      <c r="K40" s="215">
        <v>145.75</v>
      </c>
      <c r="L40" s="215">
        <v>156.75</v>
      </c>
      <c r="M40" s="217"/>
      <c r="N40" s="218"/>
      <c r="O40" s="282"/>
      <c r="P40" s="282"/>
      <c r="S40" s="219"/>
      <c r="T40" s="215">
        <v>29.027520936000002</v>
      </c>
      <c r="U40" s="215">
        <v>32.252801040000001</v>
      </c>
      <c r="V40" s="215">
        <v>35.836445599999998</v>
      </c>
      <c r="W40" s="267"/>
      <c r="X40" s="242"/>
    </row>
    <row r="41" spans="2:27" s="244" customFormat="1" ht="24" customHeight="1" outlineLevel="7">
      <c r="C41" s="284">
        <f t="shared" si="0"/>
        <v>0</v>
      </c>
      <c r="D41" s="273">
        <f t="shared" si="0"/>
        <v>17</v>
      </c>
      <c r="E41" s="220">
        <v>127.5</v>
      </c>
      <c r="F41" s="220">
        <v>139.5</v>
      </c>
      <c r="G41" s="224"/>
      <c r="H41" s="220">
        <v>142.75</v>
      </c>
      <c r="I41" s="220">
        <v>154.75</v>
      </c>
      <c r="J41" s="285"/>
      <c r="K41" s="220">
        <v>158.5</v>
      </c>
      <c r="L41" s="220">
        <v>169</v>
      </c>
      <c r="M41" s="217"/>
      <c r="N41" s="218"/>
      <c r="O41" s="282"/>
      <c r="P41" s="282"/>
      <c r="S41" s="219"/>
      <c r="T41" s="220">
        <v>31.055964084000003</v>
      </c>
      <c r="U41" s="220">
        <v>34.506626760000003</v>
      </c>
      <c r="V41" s="220">
        <v>38.340696399999999</v>
      </c>
      <c r="W41" s="267"/>
      <c r="X41" s="242"/>
    </row>
    <row r="42" spans="2:27" s="244" customFormat="1" ht="24" customHeight="1" outlineLevel="7">
      <c r="C42" s="286">
        <f t="shared" si="0"/>
        <v>0</v>
      </c>
      <c r="D42" s="287">
        <f t="shared" si="0"/>
        <v>18</v>
      </c>
      <c r="E42" s="217">
        <v>138.5</v>
      </c>
      <c r="F42" s="217">
        <v>151.5</v>
      </c>
      <c r="G42" s="224"/>
      <c r="H42" s="217">
        <v>154.75</v>
      </c>
      <c r="I42" s="217">
        <v>166.5</v>
      </c>
      <c r="J42" s="285"/>
      <c r="K42" s="217">
        <v>170.25</v>
      </c>
      <c r="L42" s="217">
        <v>181.25</v>
      </c>
      <c r="M42" s="217"/>
      <c r="N42" s="218"/>
      <c r="O42" s="282"/>
      <c r="P42" s="282"/>
      <c r="S42" s="219"/>
      <c r="T42" s="217">
        <v>33.114431502000002</v>
      </c>
      <c r="U42" s="217">
        <v>36.793812780000003</v>
      </c>
      <c r="V42" s="217">
        <v>40.8820142</v>
      </c>
      <c r="W42" s="267"/>
      <c r="X42" s="242"/>
    </row>
    <row r="43" spans="2:27" s="244" customFormat="1" ht="15" customHeight="1" thickBot="1">
      <c r="C43" s="288"/>
      <c r="D43" s="288"/>
      <c r="E43" s="225"/>
      <c r="F43" s="225"/>
      <c r="G43" s="226"/>
      <c r="H43" s="226"/>
      <c r="I43" s="226"/>
      <c r="J43" s="289"/>
      <c r="K43" s="219"/>
      <c r="L43" s="219"/>
      <c r="M43" s="219"/>
      <c r="N43" s="227"/>
      <c r="O43" s="282"/>
      <c r="P43" s="282"/>
      <c r="S43" s="219"/>
      <c r="T43" s="219"/>
      <c r="U43" s="242"/>
      <c r="V43" s="267"/>
      <c r="W43" s="267"/>
      <c r="X43" s="242"/>
    </row>
    <row r="44" spans="2:27" s="244" customFormat="1" ht="15" thickTop="1">
      <c r="B44" s="290"/>
      <c r="C44" s="290"/>
      <c r="D44" s="290"/>
      <c r="E44" s="290"/>
      <c r="F44" s="290"/>
      <c r="G44" s="290"/>
      <c r="H44" s="290"/>
      <c r="I44" s="290"/>
      <c r="J44" s="290"/>
      <c r="K44" s="290"/>
      <c r="L44" s="290"/>
      <c r="M44" s="290"/>
      <c r="N44" s="290"/>
      <c r="O44" s="290"/>
      <c r="P44" s="290"/>
      <c r="V44" s="267"/>
      <c r="W44" s="267"/>
    </row>
    <row r="45" spans="2:27" s="244" customFormat="1" ht="36" customHeight="1">
      <c r="B45" s="243"/>
      <c r="C45" s="209" t="s">
        <v>86</v>
      </c>
      <c r="D45" s="209"/>
      <c r="E45" s="210"/>
      <c r="F45" s="211"/>
      <c r="G45" s="211"/>
      <c r="H45" s="212" t="s">
        <v>87</v>
      </c>
      <c r="I45" s="213"/>
      <c r="J45" s="291"/>
      <c r="K45" s="228" t="s">
        <v>66</v>
      </c>
      <c r="L45" s="291"/>
      <c r="M45" s="211"/>
      <c r="N45" s="211"/>
      <c r="O45" s="211"/>
      <c r="P45" s="214" t="s">
        <v>86</v>
      </c>
      <c r="S45" s="245"/>
      <c r="T45" s="245"/>
      <c r="U45" s="242"/>
      <c r="V45" s="242"/>
      <c r="W45" s="242"/>
      <c r="X45" s="242"/>
    </row>
    <row r="46" spans="2:27" s="244" customFormat="1" ht="6.75" customHeight="1">
      <c r="B46" s="246"/>
      <c r="C46" s="247"/>
      <c r="D46" s="247"/>
      <c r="E46" s="248"/>
      <c r="F46" s="249"/>
      <c r="G46" s="250"/>
      <c r="H46" s="251"/>
      <c r="I46" s="251"/>
      <c r="J46" s="239"/>
      <c r="K46" s="239"/>
      <c r="L46" s="252"/>
      <c r="M46" s="252"/>
      <c r="N46" s="252"/>
      <c r="O46" s="252"/>
      <c r="P46" s="239"/>
      <c r="U46" s="242"/>
      <c r="V46" s="242"/>
      <c r="W46" s="242"/>
      <c r="X46" s="242"/>
    </row>
    <row r="47" spans="2:27" s="244" customFormat="1" ht="24" customHeight="1">
      <c r="B47" s="246"/>
      <c r="C47" s="253"/>
      <c r="D47" s="253"/>
      <c r="E47" s="254" t="s">
        <v>88</v>
      </c>
      <c r="F47" s="255"/>
      <c r="G47" s="256"/>
      <c r="H47" s="254" t="s">
        <v>89</v>
      </c>
      <c r="I47" s="255"/>
      <c r="J47" s="239"/>
      <c r="K47" s="254" t="s">
        <v>90</v>
      </c>
      <c r="L47" s="255"/>
      <c r="M47" s="257"/>
      <c r="N47" s="258"/>
      <c r="O47" s="258"/>
      <c r="P47" s="239"/>
      <c r="T47" s="259" t="s">
        <v>91</v>
      </c>
      <c r="U47" s="259">
        <v>4</v>
      </c>
    </row>
    <row r="48" spans="2:27" s="244" customFormat="1" ht="53" customHeight="1">
      <c r="B48" s="260"/>
      <c r="C48" s="261" t="str">
        <f>C29</f>
        <v>Schaal 
RAV</v>
      </c>
      <c r="D48" s="261" t="str">
        <f>D29</f>
        <v>Schaal 
GGD</v>
      </c>
      <c r="E48" s="261" t="s">
        <v>92</v>
      </c>
      <c r="F48" s="262" t="s">
        <v>93</v>
      </c>
      <c r="G48" s="263"/>
      <c r="H48" s="264" t="s">
        <v>92</v>
      </c>
      <c r="I48" s="262" t="s">
        <v>93</v>
      </c>
      <c r="J48" s="263"/>
      <c r="K48" s="264" t="s">
        <v>92</v>
      </c>
      <c r="L48" s="261" t="s">
        <v>93</v>
      </c>
      <c r="M48" s="263"/>
      <c r="O48" s="265" t="s">
        <v>94</v>
      </c>
      <c r="P48" s="265"/>
      <c r="S48" s="266"/>
      <c r="T48" s="261" t="s">
        <v>95</v>
      </c>
      <c r="U48" s="261" t="s">
        <v>96</v>
      </c>
      <c r="V48" s="261" t="s">
        <v>97</v>
      </c>
      <c r="W48" s="267"/>
      <c r="X48" s="242"/>
      <c r="Y48" s="268"/>
      <c r="Z48" s="268"/>
      <c r="AA48" s="268"/>
    </row>
    <row r="49" spans="2:27" s="242" customFormat="1" ht="24" customHeight="1">
      <c r="C49" s="269">
        <f>C30</f>
        <v>45</v>
      </c>
      <c r="D49" s="270">
        <f>D30</f>
        <v>8</v>
      </c>
      <c r="E49" s="215">
        <v>48.25</v>
      </c>
      <c r="F49" s="215">
        <v>53.75</v>
      </c>
      <c r="G49" s="216"/>
      <c r="H49" s="215">
        <v>54.5</v>
      </c>
      <c r="I49" s="215">
        <v>60</v>
      </c>
      <c r="J49" s="271"/>
      <c r="K49" s="215">
        <v>60.75</v>
      </c>
      <c r="L49" s="215">
        <v>66.5</v>
      </c>
      <c r="M49" s="217"/>
      <c r="N49" s="218"/>
      <c r="O49" s="265"/>
      <c r="P49" s="265"/>
      <c r="S49" s="219"/>
      <c r="T49" s="215">
        <v>8.7075000000000014</v>
      </c>
      <c r="U49" s="215">
        <v>9.6750000000000007</v>
      </c>
      <c r="V49" s="215">
        <v>10.75</v>
      </c>
      <c r="W49" s="267"/>
      <c r="Z49" s="272"/>
      <c r="AA49" s="272"/>
    </row>
    <row r="50" spans="2:27" s="242" customFormat="1" ht="24" customHeight="1">
      <c r="C50" s="273">
        <f t="shared" ref="C50:D61" si="1">C31</f>
        <v>50</v>
      </c>
      <c r="D50" s="273">
        <f t="shared" si="1"/>
        <v>9</v>
      </c>
      <c r="E50" s="220">
        <v>55.25</v>
      </c>
      <c r="F50" s="220">
        <v>61.75</v>
      </c>
      <c r="G50" s="221"/>
      <c r="H50" s="220">
        <v>63</v>
      </c>
      <c r="I50" s="220">
        <v>69.25</v>
      </c>
      <c r="J50" s="274"/>
      <c r="K50" s="220">
        <v>70.5</v>
      </c>
      <c r="L50" s="220">
        <v>77</v>
      </c>
      <c r="M50" s="217"/>
      <c r="N50" s="218"/>
      <c r="O50" s="265"/>
      <c r="P50" s="265"/>
      <c r="S50" s="219"/>
      <c r="T50" s="220">
        <v>11.939400000000001</v>
      </c>
      <c r="U50" s="220">
        <v>13.266</v>
      </c>
      <c r="V50" s="220">
        <v>14.74</v>
      </c>
      <c r="W50" s="267"/>
      <c r="Z50" s="272"/>
      <c r="AA50" s="272"/>
    </row>
    <row r="51" spans="2:27" s="242" customFormat="1" ht="24" customHeight="1">
      <c r="C51" s="275">
        <f t="shared" si="1"/>
        <v>55</v>
      </c>
      <c r="D51" s="276">
        <f t="shared" si="1"/>
        <v>10</v>
      </c>
      <c r="E51" s="215">
        <v>60</v>
      </c>
      <c r="F51" s="215">
        <v>67.5</v>
      </c>
      <c r="G51" s="222"/>
      <c r="H51" s="215">
        <v>68.75</v>
      </c>
      <c r="I51" s="215">
        <v>76.5</v>
      </c>
      <c r="J51" s="277"/>
      <c r="K51" s="215">
        <v>77.75</v>
      </c>
      <c r="L51" s="215">
        <v>85.5</v>
      </c>
      <c r="M51" s="217"/>
      <c r="N51" s="218"/>
      <c r="O51" s="265"/>
      <c r="P51" s="265"/>
      <c r="S51" s="219"/>
      <c r="T51" s="215">
        <v>13.5189</v>
      </c>
      <c r="U51" s="215">
        <v>15.021000000000001</v>
      </c>
      <c r="V51" s="215">
        <v>16.690000000000001</v>
      </c>
      <c r="W51" s="267"/>
      <c r="Z51" s="272"/>
      <c r="AA51" s="272"/>
    </row>
    <row r="52" spans="2:27" s="242" customFormat="1" ht="24" customHeight="1">
      <c r="C52" s="278">
        <f t="shared" si="1"/>
        <v>60</v>
      </c>
      <c r="D52" s="273" t="str">
        <f t="shared" si="1"/>
        <v>10A</v>
      </c>
      <c r="E52" s="220">
        <v>67</v>
      </c>
      <c r="F52" s="220">
        <v>74.75</v>
      </c>
      <c r="G52" s="221"/>
      <c r="H52" s="220">
        <v>76.25</v>
      </c>
      <c r="I52" s="220">
        <v>84</v>
      </c>
      <c r="J52" s="274"/>
      <c r="K52" s="220">
        <v>85.75</v>
      </c>
      <c r="L52" s="220">
        <v>93.5</v>
      </c>
      <c r="M52" s="217"/>
      <c r="N52" s="218"/>
      <c r="O52" s="265"/>
      <c r="P52" s="265"/>
      <c r="S52" s="219"/>
      <c r="T52" s="220">
        <v>15.803100000000001</v>
      </c>
      <c r="U52" s="220">
        <v>17.559000000000001</v>
      </c>
      <c r="V52" s="220">
        <v>19.510000000000002</v>
      </c>
      <c r="W52" s="267"/>
      <c r="Z52" s="272"/>
      <c r="AA52" s="272"/>
    </row>
    <row r="53" spans="2:27" s="242" customFormat="1" ht="24" customHeight="1">
      <c r="C53" s="279">
        <f t="shared" si="1"/>
        <v>65</v>
      </c>
      <c r="D53" s="276">
        <f t="shared" si="1"/>
        <v>11</v>
      </c>
      <c r="E53" s="215">
        <v>72.75</v>
      </c>
      <c r="F53" s="215">
        <v>80.75</v>
      </c>
      <c r="G53" s="221"/>
      <c r="H53" s="215">
        <v>82.25</v>
      </c>
      <c r="I53" s="215">
        <v>90.25</v>
      </c>
      <c r="J53" s="274"/>
      <c r="K53" s="215">
        <v>92.25</v>
      </c>
      <c r="L53" s="215">
        <v>99.75</v>
      </c>
      <c r="M53" s="217"/>
      <c r="N53" s="218"/>
      <c r="O53" s="265"/>
      <c r="P53" s="265"/>
      <c r="S53" s="219"/>
      <c r="T53" s="215">
        <v>17.398800000000001</v>
      </c>
      <c r="U53" s="215">
        <v>19.332000000000001</v>
      </c>
      <c r="V53" s="215">
        <v>21.48</v>
      </c>
      <c r="W53" s="267"/>
      <c r="Z53" s="272"/>
      <c r="AA53" s="272"/>
    </row>
    <row r="54" spans="2:27" s="242" customFormat="1" ht="24" customHeight="1">
      <c r="C54" s="279">
        <f t="shared" si="1"/>
        <v>0</v>
      </c>
      <c r="D54" s="273" t="str">
        <f t="shared" si="1"/>
        <v>11A</v>
      </c>
      <c r="E54" s="220">
        <v>79.75</v>
      </c>
      <c r="F54" s="220">
        <v>87.75</v>
      </c>
      <c r="G54" s="221"/>
      <c r="H54" s="220">
        <v>89.5</v>
      </c>
      <c r="I54" s="220">
        <v>97.5</v>
      </c>
      <c r="J54" s="274"/>
      <c r="K54" s="220">
        <v>99.5</v>
      </c>
      <c r="L54" s="220">
        <v>106.5</v>
      </c>
      <c r="M54" s="217"/>
      <c r="N54" s="218"/>
      <c r="O54" s="265"/>
      <c r="P54" s="265"/>
      <c r="S54" s="219"/>
      <c r="T54" s="220">
        <v>18.978300000000001</v>
      </c>
      <c r="U54" s="220">
        <v>21.087</v>
      </c>
      <c r="V54" s="220">
        <v>23.43</v>
      </c>
      <c r="W54" s="267"/>
      <c r="Z54" s="272"/>
      <c r="AA54" s="272"/>
    </row>
    <row r="55" spans="2:27" s="242" customFormat="1" ht="24" customHeight="1">
      <c r="C55" s="280">
        <f t="shared" si="1"/>
        <v>70</v>
      </c>
      <c r="D55" s="276">
        <f t="shared" si="1"/>
        <v>12</v>
      </c>
      <c r="E55" s="215">
        <v>86.75</v>
      </c>
      <c r="F55" s="215">
        <v>94.75</v>
      </c>
      <c r="G55" s="221"/>
      <c r="H55" s="215">
        <v>96.75</v>
      </c>
      <c r="I55" s="215">
        <v>104</v>
      </c>
      <c r="J55" s="274"/>
      <c r="K55" s="215">
        <v>106.25</v>
      </c>
      <c r="L55" s="215">
        <v>113.25</v>
      </c>
      <c r="M55" s="217"/>
      <c r="N55" s="218"/>
      <c r="O55" s="265"/>
      <c r="P55" s="265"/>
      <c r="S55" s="219"/>
      <c r="T55" s="215">
        <v>20.857500000000002</v>
      </c>
      <c r="U55" s="215">
        <v>23.175000000000001</v>
      </c>
      <c r="V55" s="215">
        <v>25.75</v>
      </c>
      <c r="W55" s="267"/>
      <c r="Z55" s="272"/>
      <c r="AA55" s="272"/>
    </row>
    <row r="56" spans="2:27" s="242" customFormat="1" ht="24" customHeight="1">
      <c r="C56" s="280">
        <f t="shared" si="1"/>
        <v>0</v>
      </c>
      <c r="D56" s="273">
        <f t="shared" si="1"/>
        <v>13</v>
      </c>
      <c r="E56" s="220">
        <v>96</v>
      </c>
      <c r="F56" s="220">
        <v>103</v>
      </c>
      <c r="G56" s="221"/>
      <c r="H56" s="220">
        <v>105.25</v>
      </c>
      <c r="I56" s="220">
        <v>112.25</v>
      </c>
      <c r="J56" s="274"/>
      <c r="K56" s="220">
        <v>114.75</v>
      </c>
      <c r="L56" s="220">
        <v>121.5</v>
      </c>
      <c r="M56" s="217"/>
      <c r="N56" s="218"/>
      <c r="O56" s="265"/>
      <c r="P56" s="265"/>
      <c r="S56" s="219"/>
      <c r="T56" s="220">
        <v>22.015799999999999</v>
      </c>
      <c r="U56" s="220">
        <v>24.462</v>
      </c>
      <c r="V56" s="220">
        <v>27.18</v>
      </c>
      <c r="W56" s="267"/>
    </row>
    <row r="57" spans="2:27" s="242" customFormat="1" ht="24" customHeight="1">
      <c r="C57" s="281">
        <f t="shared" si="1"/>
        <v>75</v>
      </c>
      <c r="D57" s="276">
        <f t="shared" si="1"/>
        <v>14</v>
      </c>
      <c r="E57" s="215">
        <v>101</v>
      </c>
      <c r="F57" s="215">
        <v>109.5</v>
      </c>
      <c r="G57" s="221"/>
      <c r="H57" s="215">
        <v>111.75</v>
      </c>
      <c r="I57" s="215">
        <v>120</v>
      </c>
      <c r="J57" s="274"/>
      <c r="K57" s="215">
        <v>122.75</v>
      </c>
      <c r="L57" s="215">
        <v>131</v>
      </c>
      <c r="M57" s="217"/>
      <c r="N57" s="218"/>
      <c r="O57" s="282"/>
      <c r="P57" s="282"/>
      <c r="S57" s="219"/>
      <c r="T57" s="215">
        <v>23.2227</v>
      </c>
      <c r="U57" s="215">
        <v>25.803000000000001</v>
      </c>
      <c r="V57" s="215">
        <v>28.67</v>
      </c>
      <c r="W57" s="267"/>
    </row>
    <row r="58" spans="2:27" s="242" customFormat="1" ht="24" customHeight="1">
      <c r="C58" s="281">
        <f t="shared" si="1"/>
        <v>0</v>
      </c>
      <c r="D58" s="273">
        <f t="shared" si="1"/>
        <v>15</v>
      </c>
      <c r="E58" s="220">
        <v>107.25</v>
      </c>
      <c r="F58" s="220">
        <v>117</v>
      </c>
      <c r="G58" s="223"/>
      <c r="H58" s="220">
        <v>119.25</v>
      </c>
      <c r="I58" s="220">
        <v>129</v>
      </c>
      <c r="J58" s="283"/>
      <c r="K58" s="220">
        <v>131.75</v>
      </c>
      <c r="L58" s="220">
        <v>141.25</v>
      </c>
      <c r="M58" s="217"/>
      <c r="N58" s="218"/>
      <c r="O58" s="282"/>
      <c r="P58" s="282"/>
      <c r="S58" s="219"/>
      <c r="T58" s="220">
        <v>24.194700000000005</v>
      </c>
      <c r="U58" s="220">
        <v>26.883000000000003</v>
      </c>
      <c r="V58" s="220">
        <v>29.87</v>
      </c>
      <c r="W58" s="267"/>
    </row>
    <row r="59" spans="2:27" s="244" customFormat="1" ht="24" customHeight="1">
      <c r="C59" s="284">
        <f t="shared" si="1"/>
        <v>80</v>
      </c>
      <c r="D59" s="276">
        <f t="shared" si="1"/>
        <v>16</v>
      </c>
      <c r="E59" s="215">
        <v>113.75</v>
      </c>
      <c r="F59" s="215">
        <v>125</v>
      </c>
      <c r="G59" s="224"/>
      <c r="H59" s="215">
        <v>127.5</v>
      </c>
      <c r="I59" s="215">
        <v>138.75</v>
      </c>
      <c r="J59" s="285"/>
      <c r="K59" s="215">
        <v>141.75</v>
      </c>
      <c r="L59" s="215">
        <v>152.75</v>
      </c>
      <c r="M59" s="217"/>
      <c r="N59" s="218"/>
      <c r="O59" s="282"/>
      <c r="P59" s="282"/>
      <c r="S59" s="219"/>
      <c r="T59" s="215">
        <v>25.766099999999998</v>
      </c>
      <c r="U59" s="215">
        <v>28.628999999999998</v>
      </c>
      <c r="V59" s="215">
        <v>31.81</v>
      </c>
      <c r="W59" s="267"/>
      <c r="X59" s="242"/>
    </row>
    <row r="60" spans="2:27" s="244" customFormat="1" ht="24" customHeight="1" outlineLevel="7">
      <c r="C60" s="284">
        <f t="shared" si="1"/>
        <v>0</v>
      </c>
      <c r="D60" s="273">
        <f t="shared" si="1"/>
        <v>17</v>
      </c>
      <c r="E60" s="220">
        <v>123.75</v>
      </c>
      <c r="F60" s="220">
        <v>136</v>
      </c>
      <c r="G60" s="224"/>
      <c r="H60" s="220">
        <v>138.75</v>
      </c>
      <c r="I60" s="220">
        <v>150.75</v>
      </c>
      <c r="J60" s="285"/>
      <c r="K60" s="220">
        <v>154</v>
      </c>
      <c r="L60" s="220">
        <v>164.5</v>
      </c>
      <c r="M60" s="217"/>
      <c r="N60" s="218"/>
      <c r="O60" s="282"/>
      <c r="P60" s="282"/>
      <c r="S60" s="219"/>
      <c r="T60" s="220">
        <v>27.459</v>
      </c>
      <c r="U60" s="220">
        <v>30.509999999999998</v>
      </c>
      <c r="V60" s="220">
        <v>33.9</v>
      </c>
      <c r="W60" s="267"/>
      <c r="X60" s="242"/>
    </row>
    <row r="61" spans="2:27" s="244" customFormat="1" ht="24" customHeight="1" outlineLevel="7">
      <c r="C61" s="286">
        <f t="shared" si="1"/>
        <v>0</v>
      </c>
      <c r="D61" s="287">
        <f t="shared" si="1"/>
        <v>18</v>
      </c>
      <c r="E61" s="217">
        <v>134.5</v>
      </c>
      <c r="F61" s="217">
        <v>147.5</v>
      </c>
      <c r="G61" s="224"/>
      <c r="H61" s="217">
        <v>150.5</v>
      </c>
      <c r="I61" s="217">
        <v>162</v>
      </c>
      <c r="J61" s="285"/>
      <c r="K61" s="217">
        <v>165.5</v>
      </c>
      <c r="L61" s="217">
        <v>176.5</v>
      </c>
      <c r="M61" s="217"/>
      <c r="N61" s="218"/>
      <c r="O61" s="282"/>
      <c r="P61" s="282"/>
      <c r="S61" s="219"/>
      <c r="T61" s="217">
        <v>29.1843</v>
      </c>
      <c r="U61" s="217">
        <v>32.427</v>
      </c>
      <c r="V61" s="217">
        <v>36.03</v>
      </c>
      <c r="W61" s="267"/>
      <c r="X61" s="242"/>
    </row>
    <row r="62" spans="2:27" s="244" customFormat="1" ht="15" customHeight="1" thickBot="1">
      <c r="C62" s="288"/>
      <c r="D62" s="288"/>
      <c r="E62" s="225"/>
      <c r="F62" s="225"/>
      <c r="G62" s="226"/>
      <c r="H62" s="226"/>
      <c r="I62" s="226"/>
      <c r="J62" s="289"/>
      <c r="K62" s="219"/>
      <c r="L62" s="219"/>
      <c r="M62" s="219"/>
      <c r="N62" s="227"/>
      <c r="O62" s="282"/>
      <c r="P62" s="282"/>
      <c r="S62" s="219"/>
      <c r="T62" s="219"/>
      <c r="U62" s="242"/>
      <c r="V62" s="267"/>
      <c r="W62" s="267"/>
      <c r="X62" s="242"/>
    </row>
    <row r="63" spans="2:27" s="244" customFormat="1" ht="15" thickTop="1">
      <c r="B63" s="290"/>
      <c r="C63" s="290"/>
      <c r="D63" s="290"/>
      <c r="E63" s="290"/>
      <c r="F63" s="290"/>
      <c r="G63" s="290"/>
      <c r="H63" s="290"/>
      <c r="I63" s="290"/>
      <c r="J63" s="290"/>
      <c r="K63" s="290"/>
      <c r="L63" s="290"/>
      <c r="M63" s="290"/>
      <c r="N63" s="290"/>
      <c r="O63" s="290"/>
      <c r="P63" s="290"/>
      <c r="V63" s="267"/>
      <c r="W63" s="267"/>
    </row>
    <row r="64" spans="2:27" s="244" customFormat="1" ht="36" customHeight="1">
      <c r="B64" s="243"/>
      <c r="C64" s="209" t="s">
        <v>86</v>
      </c>
      <c r="D64" s="209"/>
      <c r="E64" s="210"/>
      <c r="F64" s="211"/>
      <c r="G64" s="211"/>
      <c r="H64" s="212" t="s">
        <v>87</v>
      </c>
      <c r="I64" s="213"/>
      <c r="J64" s="291"/>
      <c r="K64" s="228" t="s">
        <v>67</v>
      </c>
      <c r="L64" s="291"/>
      <c r="M64" s="211"/>
      <c r="N64" s="211"/>
      <c r="O64" s="211"/>
      <c r="P64" s="214" t="s">
        <v>86</v>
      </c>
      <c r="S64" s="245"/>
      <c r="T64" s="245"/>
      <c r="U64" s="242"/>
      <c r="V64" s="242"/>
      <c r="W64" s="242"/>
      <c r="X64" s="242"/>
    </row>
    <row r="65" spans="2:27" s="244" customFormat="1" ht="6.75" customHeight="1">
      <c r="B65" s="246"/>
      <c r="C65" s="247"/>
      <c r="D65" s="247"/>
      <c r="E65" s="248"/>
      <c r="F65" s="249"/>
      <c r="G65" s="250"/>
      <c r="H65" s="251"/>
      <c r="I65" s="251"/>
      <c r="J65" s="239"/>
      <c r="K65" s="239"/>
      <c r="L65" s="252"/>
      <c r="M65" s="252"/>
      <c r="N65" s="252"/>
      <c r="O65" s="252"/>
      <c r="P65" s="239"/>
      <c r="U65" s="242"/>
      <c r="V65" s="242"/>
      <c r="W65" s="242"/>
      <c r="X65" s="242"/>
    </row>
    <row r="66" spans="2:27" s="244" customFormat="1" ht="24" customHeight="1">
      <c r="B66" s="246"/>
      <c r="C66" s="253"/>
      <c r="D66" s="253"/>
      <c r="E66" s="254" t="s">
        <v>88</v>
      </c>
      <c r="F66" s="255"/>
      <c r="G66" s="256"/>
      <c r="H66" s="254" t="s">
        <v>89</v>
      </c>
      <c r="I66" s="255"/>
      <c r="J66" s="239"/>
      <c r="K66" s="254" t="s">
        <v>90</v>
      </c>
      <c r="L66" s="255"/>
      <c r="M66" s="257"/>
      <c r="N66" s="258"/>
      <c r="O66" s="258"/>
      <c r="P66" s="239"/>
      <c r="T66" s="259" t="s">
        <v>91</v>
      </c>
      <c r="U66" s="259">
        <v>5</v>
      </c>
    </row>
    <row r="67" spans="2:27" s="244" customFormat="1" ht="53" customHeight="1">
      <c r="B67" s="260"/>
      <c r="C67" s="261" t="str">
        <f>C48</f>
        <v>Schaal 
RAV</v>
      </c>
      <c r="D67" s="261" t="str">
        <f>D48</f>
        <v>Schaal 
GGD</v>
      </c>
      <c r="E67" s="261" t="s">
        <v>92</v>
      </c>
      <c r="F67" s="262" t="s">
        <v>93</v>
      </c>
      <c r="G67" s="263"/>
      <c r="H67" s="264" t="s">
        <v>92</v>
      </c>
      <c r="I67" s="262" t="s">
        <v>93</v>
      </c>
      <c r="J67" s="263"/>
      <c r="K67" s="264" t="s">
        <v>92</v>
      </c>
      <c r="L67" s="261" t="s">
        <v>93</v>
      </c>
      <c r="M67" s="263"/>
      <c r="O67" s="265" t="s">
        <v>94</v>
      </c>
      <c r="P67" s="265"/>
      <c r="S67" s="266"/>
      <c r="T67" s="261" t="s">
        <v>95</v>
      </c>
      <c r="U67" s="261" t="s">
        <v>96</v>
      </c>
      <c r="V67" s="261" t="s">
        <v>97</v>
      </c>
      <c r="W67" s="267"/>
      <c r="X67" s="242"/>
      <c r="Y67" s="268"/>
      <c r="Z67" s="268"/>
      <c r="AA67" s="268"/>
    </row>
    <row r="68" spans="2:27" s="242" customFormat="1" ht="24" customHeight="1">
      <c r="C68" s="269">
        <f>C49</f>
        <v>45</v>
      </c>
      <c r="D68" s="270">
        <f>D49</f>
        <v>8</v>
      </c>
      <c r="E68" s="215">
        <v>48.75</v>
      </c>
      <c r="F68" s="215">
        <v>54.5</v>
      </c>
      <c r="G68" s="216"/>
      <c r="H68" s="215">
        <v>55.25</v>
      </c>
      <c r="I68" s="215">
        <v>60.75</v>
      </c>
      <c r="J68" s="271"/>
      <c r="K68" s="215">
        <v>61.75</v>
      </c>
      <c r="L68" s="215">
        <v>67.25</v>
      </c>
      <c r="M68" s="217"/>
      <c r="N68" s="218"/>
      <c r="O68" s="265"/>
      <c r="P68" s="265"/>
      <c r="S68" s="219"/>
      <c r="T68" s="215">
        <v>9.3474000000000004</v>
      </c>
      <c r="U68" s="215">
        <v>10.385999999999999</v>
      </c>
      <c r="V68" s="215">
        <v>11.54</v>
      </c>
      <c r="W68" s="267"/>
      <c r="Z68" s="272"/>
      <c r="AA68" s="272"/>
    </row>
    <row r="69" spans="2:27" s="242" customFormat="1" ht="24" customHeight="1">
      <c r="C69" s="273">
        <f t="shared" ref="C69:D80" si="2">C50</f>
        <v>50</v>
      </c>
      <c r="D69" s="273">
        <f t="shared" si="2"/>
        <v>9</v>
      </c>
      <c r="E69" s="220">
        <v>56.5</v>
      </c>
      <c r="F69" s="220">
        <v>63</v>
      </c>
      <c r="G69" s="221"/>
      <c r="H69" s="220">
        <v>64.25</v>
      </c>
      <c r="I69" s="220">
        <v>70.75</v>
      </c>
      <c r="J69" s="274"/>
      <c r="K69" s="220">
        <v>72</v>
      </c>
      <c r="L69" s="220">
        <v>78.5</v>
      </c>
      <c r="M69" s="217"/>
      <c r="N69" s="218"/>
      <c r="O69" s="265"/>
      <c r="P69" s="265"/>
      <c r="S69" s="219"/>
      <c r="T69" s="220">
        <v>13.203000000000001</v>
      </c>
      <c r="U69" s="220">
        <v>14.670000000000002</v>
      </c>
      <c r="V69" s="220">
        <v>16.3</v>
      </c>
      <c r="W69" s="267"/>
      <c r="Z69" s="272"/>
      <c r="AA69" s="272"/>
    </row>
    <row r="70" spans="2:27" s="242" customFormat="1" ht="24" customHeight="1">
      <c r="C70" s="275">
        <f t="shared" si="2"/>
        <v>55</v>
      </c>
      <c r="D70" s="276">
        <f t="shared" si="2"/>
        <v>10</v>
      </c>
      <c r="E70" s="215">
        <v>62</v>
      </c>
      <c r="F70" s="215">
        <v>69.5</v>
      </c>
      <c r="G70" s="222"/>
      <c r="H70" s="215">
        <v>71</v>
      </c>
      <c r="I70" s="215">
        <v>78.5</v>
      </c>
      <c r="J70" s="277"/>
      <c r="K70" s="215">
        <v>80</v>
      </c>
      <c r="L70" s="215">
        <v>87.75</v>
      </c>
      <c r="M70" s="217"/>
      <c r="N70" s="218"/>
      <c r="O70" s="265"/>
      <c r="P70" s="265"/>
      <c r="S70" s="219"/>
      <c r="T70" s="215">
        <v>15.3576</v>
      </c>
      <c r="U70" s="215">
        <v>17.064</v>
      </c>
      <c r="V70" s="215">
        <v>18.96</v>
      </c>
      <c r="W70" s="267"/>
      <c r="Z70" s="272"/>
      <c r="AA70" s="272"/>
    </row>
    <row r="71" spans="2:27" s="242" customFormat="1" ht="24" customHeight="1">
      <c r="C71" s="278">
        <f t="shared" si="2"/>
        <v>60</v>
      </c>
      <c r="D71" s="273" t="str">
        <f t="shared" si="2"/>
        <v>10A</v>
      </c>
      <c r="E71" s="220">
        <v>68</v>
      </c>
      <c r="F71" s="220">
        <v>75.75</v>
      </c>
      <c r="G71" s="221"/>
      <c r="H71" s="220">
        <v>77.25</v>
      </c>
      <c r="I71" s="220">
        <v>85</v>
      </c>
      <c r="J71" s="274"/>
      <c r="K71" s="220">
        <v>87</v>
      </c>
      <c r="L71" s="220">
        <v>94.75</v>
      </c>
      <c r="M71" s="217"/>
      <c r="N71" s="218"/>
      <c r="O71" s="265"/>
      <c r="P71" s="265"/>
      <c r="S71" s="219"/>
      <c r="T71" s="220">
        <v>16.848000000000003</v>
      </c>
      <c r="U71" s="220">
        <v>18.720000000000002</v>
      </c>
      <c r="V71" s="220">
        <v>20.8</v>
      </c>
      <c r="W71" s="267"/>
      <c r="Z71" s="272"/>
      <c r="AA71" s="272"/>
    </row>
    <row r="72" spans="2:27" s="242" customFormat="1" ht="24" customHeight="1">
      <c r="C72" s="279">
        <f t="shared" si="2"/>
        <v>65</v>
      </c>
      <c r="D72" s="276">
        <f t="shared" si="2"/>
        <v>11</v>
      </c>
      <c r="E72" s="215">
        <v>75.25</v>
      </c>
      <c r="F72" s="215">
        <v>83.25</v>
      </c>
      <c r="G72" s="221"/>
      <c r="H72" s="215">
        <v>85.25</v>
      </c>
      <c r="I72" s="215">
        <v>93.25</v>
      </c>
      <c r="J72" s="274"/>
      <c r="K72" s="215">
        <v>95.5</v>
      </c>
      <c r="L72" s="215">
        <v>103</v>
      </c>
      <c r="M72" s="217"/>
      <c r="N72" s="218"/>
      <c r="O72" s="265"/>
      <c r="P72" s="265"/>
      <c r="S72" s="219"/>
      <c r="T72" s="215">
        <v>20.047500000000003</v>
      </c>
      <c r="U72" s="215">
        <v>22.275000000000002</v>
      </c>
      <c r="V72" s="215">
        <v>24.75</v>
      </c>
      <c r="W72" s="267"/>
      <c r="Z72" s="272"/>
      <c r="AA72" s="272"/>
    </row>
    <row r="73" spans="2:27" s="242" customFormat="1" ht="24" customHeight="1">
      <c r="C73" s="279">
        <f t="shared" si="2"/>
        <v>0</v>
      </c>
      <c r="D73" s="273" t="str">
        <f t="shared" si="2"/>
        <v>11A</v>
      </c>
      <c r="E73" s="220">
        <v>84</v>
      </c>
      <c r="F73" s="220">
        <v>92</v>
      </c>
      <c r="G73" s="221"/>
      <c r="H73" s="220">
        <v>94.5</v>
      </c>
      <c r="I73" s="220">
        <v>102.25</v>
      </c>
      <c r="J73" s="274"/>
      <c r="K73" s="220">
        <v>105</v>
      </c>
      <c r="L73" s="220">
        <v>111.75</v>
      </c>
      <c r="M73" s="217"/>
      <c r="N73" s="218"/>
      <c r="O73" s="265"/>
      <c r="P73" s="265"/>
      <c r="S73" s="219"/>
      <c r="T73" s="220">
        <v>23.3766</v>
      </c>
      <c r="U73" s="220">
        <v>25.974</v>
      </c>
      <c r="V73" s="220">
        <v>28.86</v>
      </c>
      <c r="W73" s="267"/>
      <c r="Z73" s="272"/>
      <c r="AA73" s="272"/>
    </row>
    <row r="74" spans="2:27" s="242" customFormat="1" ht="24" customHeight="1">
      <c r="C74" s="280">
        <f t="shared" si="2"/>
        <v>70</v>
      </c>
      <c r="D74" s="276">
        <f t="shared" si="2"/>
        <v>12</v>
      </c>
      <c r="E74" s="215">
        <v>92</v>
      </c>
      <c r="F74" s="215">
        <v>100</v>
      </c>
      <c r="G74" s="221"/>
      <c r="H74" s="215">
        <v>102.75</v>
      </c>
      <c r="I74" s="215">
        <v>109.75</v>
      </c>
      <c r="J74" s="274"/>
      <c r="K74" s="215">
        <v>112.75</v>
      </c>
      <c r="L74" s="215">
        <v>119.75</v>
      </c>
      <c r="M74" s="217"/>
      <c r="N74" s="218"/>
      <c r="O74" s="265"/>
      <c r="P74" s="265"/>
      <c r="S74" s="219"/>
      <c r="T74" s="215">
        <v>26.146800000000002</v>
      </c>
      <c r="U74" s="215">
        <v>29.052000000000003</v>
      </c>
      <c r="V74" s="215">
        <v>32.28</v>
      </c>
      <c r="W74" s="267"/>
      <c r="Z74" s="272"/>
      <c r="AA74" s="272"/>
    </row>
    <row r="75" spans="2:27" s="242" customFormat="1" ht="24" customHeight="1">
      <c r="C75" s="280">
        <f t="shared" si="2"/>
        <v>0</v>
      </c>
      <c r="D75" s="273">
        <f t="shared" si="2"/>
        <v>13</v>
      </c>
      <c r="E75" s="220">
        <v>105.75</v>
      </c>
      <c r="F75" s="220">
        <v>113</v>
      </c>
      <c r="G75" s="221"/>
      <c r="H75" s="220">
        <v>116.25</v>
      </c>
      <c r="I75" s="220">
        <v>123</v>
      </c>
      <c r="J75" s="274"/>
      <c r="K75" s="220">
        <v>126.75</v>
      </c>
      <c r="L75" s="220">
        <v>133.75</v>
      </c>
      <c r="M75" s="217"/>
      <c r="N75" s="218"/>
      <c r="O75" s="265"/>
      <c r="P75" s="265"/>
      <c r="S75" s="219"/>
      <c r="T75" s="220">
        <v>31.808700000000005</v>
      </c>
      <c r="U75" s="220">
        <v>35.343000000000004</v>
      </c>
      <c r="V75" s="220">
        <v>39.270000000000003</v>
      </c>
      <c r="W75" s="267"/>
    </row>
    <row r="76" spans="2:27" s="242" customFormat="1" ht="24" customHeight="1">
      <c r="C76" s="281">
        <f t="shared" si="2"/>
        <v>75</v>
      </c>
      <c r="D76" s="276">
        <f t="shared" si="2"/>
        <v>14</v>
      </c>
      <c r="E76" s="215">
        <v>110</v>
      </c>
      <c r="F76" s="215">
        <v>118.25</v>
      </c>
      <c r="G76" s="221"/>
      <c r="H76" s="215">
        <v>121.75</v>
      </c>
      <c r="I76" s="215">
        <v>130</v>
      </c>
      <c r="J76" s="274"/>
      <c r="K76" s="215">
        <v>133.75</v>
      </c>
      <c r="L76" s="215">
        <v>142</v>
      </c>
      <c r="M76" s="217"/>
      <c r="N76" s="218"/>
      <c r="O76" s="282"/>
      <c r="P76" s="282"/>
      <c r="S76" s="219"/>
      <c r="T76" s="215">
        <v>32.108400000000003</v>
      </c>
      <c r="U76" s="215">
        <v>35.676000000000002</v>
      </c>
      <c r="V76" s="215">
        <v>39.64</v>
      </c>
      <c r="W76" s="267"/>
    </row>
    <row r="77" spans="2:27" s="242" customFormat="1" ht="24" customHeight="1">
      <c r="C77" s="281">
        <f t="shared" si="2"/>
        <v>0</v>
      </c>
      <c r="D77" s="273">
        <f t="shared" si="2"/>
        <v>15</v>
      </c>
      <c r="E77" s="220">
        <v>116.25</v>
      </c>
      <c r="F77" s="220">
        <v>126</v>
      </c>
      <c r="G77" s="223"/>
      <c r="H77" s="220">
        <v>129.5</v>
      </c>
      <c r="I77" s="220">
        <v>139</v>
      </c>
      <c r="J77" s="283"/>
      <c r="K77" s="220">
        <v>143</v>
      </c>
      <c r="L77" s="220">
        <v>152.5</v>
      </c>
      <c r="M77" s="217"/>
      <c r="N77" s="218"/>
      <c r="O77" s="282"/>
      <c r="P77" s="282"/>
      <c r="S77" s="219"/>
      <c r="T77" s="220">
        <v>33.2667</v>
      </c>
      <c r="U77" s="220">
        <v>36.963000000000001</v>
      </c>
      <c r="V77" s="220">
        <v>41.07</v>
      </c>
      <c r="W77" s="267"/>
    </row>
    <row r="78" spans="2:27" s="244" customFormat="1" ht="24" customHeight="1">
      <c r="C78" s="284">
        <f t="shared" si="2"/>
        <v>80</v>
      </c>
      <c r="D78" s="276">
        <f t="shared" si="2"/>
        <v>16</v>
      </c>
      <c r="E78" s="215">
        <v>122.5</v>
      </c>
      <c r="F78" s="215">
        <v>133.75</v>
      </c>
      <c r="G78" s="224"/>
      <c r="H78" s="215">
        <v>137.25</v>
      </c>
      <c r="I78" s="215">
        <v>148.5</v>
      </c>
      <c r="J78" s="285"/>
      <c r="K78" s="215">
        <v>152.5</v>
      </c>
      <c r="L78" s="215">
        <v>163.75</v>
      </c>
      <c r="M78" s="217"/>
      <c r="N78" s="218"/>
      <c r="O78" s="282"/>
      <c r="P78" s="282"/>
      <c r="S78" s="219"/>
      <c r="T78" s="215">
        <v>34.530300000000004</v>
      </c>
      <c r="U78" s="215">
        <v>38.367000000000004</v>
      </c>
      <c r="V78" s="215">
        <v>42.63</v>
      </c>
      <c r="W78" s="267"/>
      <c r="X78" s="242"/>
    </row>
    <row r="79" spans="2:27" s="244" customFormat="1" ht="24" customHeight="1" outlineLevel="7">
      <c r="C79" s="284">
        <f t="shared" si="2"/>
        <v>0</v>
      </c>
      <c r="D79" s="273">
        <f t="shared" si="2"/>
        <v>17</v>
      </c>
      <c r="E79" s="220">
        <v>126.5</v>
      </c>
      <c r="F79" s="220">
        <v>138.5</v>
      </c>
      <c r="G79" s="224"/>
      <c r="H79" s="220">
        <v>141.75</v>
      </c>
      <c r="I79" s="220">
        <v>153.75</v>
      </c>
      <c r="J79" s="285"/>
      <c r="K79" s="220">
        <v>157.25</v>
      </c>
      <c r="L79" s="220">
        <v>167.75</v>
      </c>
      <c r="M79" s="217"/>
      <c r="N79" s="218"/>
      <c r="O79" s="282"/>
      <c r="P79" s="282"/>
      <c r="S79" s="219"/>
      <c r="T79" s="220">
        <v>30.099599999999995</v>
      </c>
      <c r="U79" s="220">
        <v>33.443999999999996</v>
      </c>
      <c r="V79" s="220">
        <v>37.159999999999997</v>
      </c>
      <c r="W79" s="267"/>
      <c r="X79" s="242"/>
    </row>
    <row r="80" spans="2:27" s="244" customFormat="1" ht="24" customHeight="1" outlineLevel="7">
      <c r="C80" s="286">
        <f t="shared" si="2"/>
        <v>0</v>
      </c>
      <c r="D80" s="287">
        <f t="shared" si="2"/>
        <v>18</v>
      </c>
      <c r="E80" s="217">
        <v>137.75</v>
      </c>
      <c r="F80" s="217">
        <v>150.75</v>
      </c>
      <c r="G80" s="224"/>
      <c r="H80" s="217">
        <v>154</v>
      </c>
      <c r="I80" s="217">
        <v>165.75</v>
      </c>
      <c r="J80" s="285"/>
      <c r="K80" s="217">
        <v>169.5</v>
      </c>
      <c r="L80" s="217">
        <v>180.5</v>
      </c>
      <c r="M80" s="217"/>
      <c r="N80" s="218"/>
      <c r="O80" s="282"/>
      <c r="P80" s="282"/>
      <c r="S80" s="219"/>
      <c r="T80" s="217">
        <v>32.456700000000005</v>
      </c>
      <c r="U80" s="217">
        <v>36.063000000000002</v>
      </c>
      <c r="V80" s="217">
        <v>40.07</v>
      </c>
      <c r="W80" s="267"/>
      <c r="X80" s="242"/>
    </row>
    <row r="81" spans="2:27" s="244" customFormat="1" ht="15" customHeight="1" thickBot="1">
      <c r="C81" s="288"/>
      <c r="D81" s="288"/>
      <c r="E81" s="225"/>
      <c r="F81" s="225"/>
      <c r="G81" s="226"/>
      <c r="H81" s="226"/>
      <c r="I81" s="226"/>
      <c r="J81" s="289"/>
      <c r="K81" s="219"/>
      <c r="L81" s="219"/>
      <c r="M81" s="219"/>
      <c r="N81" s="227"/>
      <c r="O81" s="282"/>
      <c r="P81" s="282"/>
      <c r="S81" s="219"/>
      <c r="T81" s="219"/>
      <c r="U81" s="242"/>
      <c r="V81" s="267"/>
      <c r="W81" s="267"/>
      <c r="X81" s="242"/>
    </row>
    <row r="82" spans="2:27" s="244" customFormat="1" ht="15" thickTop="1">
      <c r="B82" s="290"/>
      <c r="C82" s="290"/>
      <c r="D82" s="290"/>
      <c r="E82" s="290"/>
      <c r="F82" s="290"/>
      <c r="G82" s="290"/>
      <c r="H82" s="290"/>
      <c r="I82" s="290"/>
      <c r="J82" s="290"/>
      <c r="K82" s="290"/>
      <c r="L82" s="290"/>
      <c r="M82" s="290"/>
      <c r="N82" s="290"/>
      <c r="O82" s="290"/>
      <c r="P82" s="290"/>
      <c r="V82" s="267"/>
      <c r="W82" s="267"/>
    </row>
    <row r="83" spans="2:27" s="244" customFormat="1" ht="36" customHeight="1">
      <c r="B83" s="243"/>
      <c r="C83" s="209" t="s">
        <v>86</v>
      </c>
      <c r="D83" s="209"/>
      <c r="E83" s="210"/>
      <c r="F83" s="211"/>
      <c r="G83" s="211"/>
      <c r="H83" s="212" t="s">
        <v>87</v>
      </c>
      <c r="I83" s="213"/>
      <c r="J83" s="291"/>
      <c r="K83" s="228" t="s">
        <v>68</v>
      </c>
      <c r="L83" s="291"/>
      <c r="M83" s="211"/>
      <c r="N83" s="211"/>
      <c r="O83" s="211"/>
      <c r="P83" s="214" t="s">
        <v>86</v>
      </c>
      <c r="S83" s="245"/>
      <c r="T83" s="245"/>
      <c r="U83" s="242"/>
      <c r="V83" s="242"/>
      <c r="W83" s="242"/>
      <c r="X83" s="242"/>
    </row>
    <row r="84" spans="2:27" s="244" customFormat="1" ht="6.75" customHeight="1">
      <c r="B84" s="246"/>
      <c r="C84" s="247"/>
      <c r="D84" s="247"/>
      <c r="E84" s="248"/>
      <c r="F84" s="249"/>
      <c r="G84" s="250"/>
      <c r="H84" s="251"/>
      <c r="I84" s="251"/>
      <c r="J84" s="239"/>
      <c r="K84" s="239"/>
      <c r="L84" s="252"/>
      <c r="M84" s="252"/>
      <c r="N84" s="252"/>
      <c r="O84" s="252"/>
      <c r="P84" s="239"/>
      <c r="U84" s="242"/>
      <c r="V84" s="242"/>
      <c r="W84" s="242"/>
      <c r="X84" s="242"/>
    </row>
    <row r="85" spans="2:27" s="244" customFormat="1" ht="24" customHeight="1">
      <c r="B85" s="246"/>
      <c r="C85" s="253"/>
      <c r="D85" s="253"/>
      <c r="E85" s="254" t="s">
        <v>88</v>
      </c>
      <c r="F85" s="255"/>
      <c r="G85" s="256"/>
      <c r="H85" s="254" t="s">
        <v>89</v>
      </c>
      <c r="I85" s="255"/>
      <c r="J85" s="239"/>
      <c r="K85" s="254" t="s">
        <v>90</v>
      </c>
      <c r="L85" s="255"/>
      <c r="M85" s="257"/>
      <c r="N85" s="258"/>
      <c r="O85" s="258"/>
      <c r="P85" s="239"/>
      <c r="T85" s="259" t="s">
        <v>91</v>
      </c>
      <c r="U85" s="259">
        <v>6</v>
      </c>
    </row>
    <row r="86" spans="2:27" s="244" customFormat="1" ht="53" customHeight="1">
      <c r="B86" s="260"/>
      <c r="C86" s="261" t="str">
        <f>C67</f>
        <v>Schaal 
RAV</v>
      </c>
      <c r="D86" s="261" t="str">
        <f>D67</f>
        <v>Schaal 
GGD</v>
      </c>
      <c r="E86" s="261" t="s">
        <v>92</v>
      </c>
      <c r="F86" s="262" t="s">
        <v>93</v>
      </c>
      <c r="G86" s="263"/>
      <c r="H86" s="264" t="s">
        <v>92</v>
      </c>
      <c r="I86" s="262" t="s">
        <v>93</v>
      </c>
      <c r="J86" s="263"/>
      <c r="K86" s="264" t="s">
        <v>92</v>
      </c>
      <c r="L86" s="261" t="s">
        <v>93</v>
      </c>
      <c r="M86" s="263"/>
      <c r="O86" s="265" t="s">
        <v>94</v>
      </c>
      <c r="P86" s="265"/>
      <c r="S86" s="266"/>
      <c r="T86" s="261" t="s">
        <v>95</v>
      </c>
      <c r="U86" s="261" t="s">
        <v>96</v>
      </c>
      <c r="V86" s="261" t="s">
        <v>97</v>
      </c>
      <c r="W86" s="267"/>
      <c r="X86" s="242"/>
      <c r="Y86" s="268"/>
      <c r="Z86" s="268"/>
      <c r="AA86" s="268"/>
    </row>
    <row r="87" spans="2:27" s="242" customFormat="1" ht="24" customHeight="1">
      <c r="C87" s="269">
        <f>C68</f>
        <v>45</v>
      </c>
      <c r="D87" s="270">
        <f>D68</f>
        <v>8</v>
      </c>
      <c r="E87" s="215">
        <v>48.25</v>
      </c>
      <c r="F87" s="215">
        <v>54</v>
      </c>
      <c r="G87" s="216"/>
      <c r="H87" s="215">
        <v>54.75</v>
      </c>
      <c r="I87" s="215">
        <v>60.25</v>
      </c>
      <c r="J87" s="271"/>
      <c r="K87" s="215">
        <v>61</v>
      </c>
      <c r="L87" s="215">
        <v>66.75</v>
      </c>
      <c r="M87" s="217"/>
      <c r="N87" s="218"/>
      <c r="O87" s="265"/>
      <c r="P87" s="265"/>
      <c r="S87" s="219"/>
      <c r="T87" s="215">
        <v>8.8857000000000017</v>
      </c>
      <c r="U87" s="215">
        <v>9.8730000000000011</v>
      </c>
      <c r="V87" s="215">
        <v>10.97</v>
      </c>
      <c r="W87" s="267"/>
      <c r="Z87" s="272"/>
      <c r="AA87" s="272"/>
    </row>
    <row r="88" spans="2:27" s="242" customFormat="1" ht="24" customHeight="1">
      <c r="C88" s="273">
        <f t="shared" ref="C88:D99" si="3">C69</f>
        <v>50</v>
      </c>
      <c r="D88" s="273">
        <f t="shared" si="3"/>
        <v>9</v>
      </c>
      <c r="E88" s="220">
        <v>55.5</v>
      </c>
      <c r="F88" s="220">
        <v>62</v>
      </c>
      <c r="G88" s="221"/>
      <c r="H88" s="220">
        <v>63</v>
      </c>
      <c r="I88" s="220">
        <v>69.5</v>
      </c>
      <c r="J88" s="274"/>
      <c r="K88" s="220">
        <v>70.75</v>
      </c>
      <c r="L88" s="220">
        <v>77.25</v>
      </c>
      <c r="M88" s="217"/>
      <c r="N88" s="218"/>
      <c r="O88" s="265"/>
      <c r="P88" s="265"/>
      <c r="S88" s="219"/>
      <c r="T88" s="220">
        <v>12.109500000000001</v>
      </c>
      <c r="U88" s="220">
        <v>13.455</v>
      </c>
      <c r="V88" s="220">
        <v>14.95</v>
      </c>
      <c r="W88" s="267"/>
      <c r="Z88" s="272"/>
      <c r="AA88" s="272"/>
    </row>
    <row r="89" spans="2:27" s="242" customFormat="1" ht="24" customHeight="1">
      <c r="C89" s="275">
        <f t="shared" si="3"/>
        <v>55</v>
      </c>
      <c r="D89" s="276">
        <f t="shared" si="3"/>
        <v>10</v>
      </c>
      <c r="E89" s="215">
        <v>62</v>
      </c>
      <c r="F89" s="215">
        <v>69.5</v>
      </c>
      <c r="G89" s="222"/>
      <c r="H89" s="215">
        <v>71</v>
      </c>
      <c r="I89" s="215">
        <v>78.5</v>
      </c>
      <c r="J89" s="277"/>
      <c r="K89" s="215">
        <v>80.25</v>
      </c>
      <c r="L89" s="215">
        <v>87.75</v>
      </c>
      <c r="M89" s="217"/>
      <c r="N89" s="218"/>
      <c r="O89" s="265"/>
      <c r="P89" s="265"/>
      <c r="S89" s="219"/>
      <c r="T89" s="215">
        <v>15.4467</v>
      </c>
      <c r="U89" s="215">
        <v>17.163</v>
      </c>
      <c r="V89" s="215">
        <v>19.07</v>
      </c>
      <c r="W89" s="267"/>
      <c r="Z89" s="272"/>
      <c r="AA89" s="272"/>
    </row>
    <row r="90" spans="2:27" s="242" customFormat="1" ht="24" customHeight="1">
      <c r="C90" s="278">
        <f t="shared" si="3"/>
        <v>60</v>
      </c>
      <c r="D90" s="273" t="str">
        <f t="shared" si="3"/>
        <v>10A</v>
      </c>
      <c r="E90" s="220">
        <v>68.5</v>
      </c>
      <c r="F90" s="220">
        <v>76.25</v>
      </c>
      <c r="G90" s="221"/>
      <c r="H90" s="220">
        <v>77.75</v>
      </c>
      <c r="I90" s="220">
        <v>85.5</v>
      </c>
      <c r="J90" s="274"/>
      <c r="K90" s="220">
        <v>87.5</v>
      </c>
      <c r="L90" s="220">
        <v>95.25</v>
      </c>
      <c r="M90" s="217"/>
      <c r="N90" s="218"/>
      <c r="O90" s="265"/>
      <c r="P90" s="265"/>
      <c r="S90" s="219"/>
      <c r="T90" s="220">
        <v>17.285399999999999</v>
      </c>
      <c r="U90" s="220">
        <v>19.206</v>
      </c>
      <c r="V90" s="220">
        <v>21.34</v>
      </c>
      <c r="W90" s="267"/>
      <c r="Z90" s="272"/>
      <c r="AA90" s="272"/>
    </row>
    <row r="91" spans="2:27" s="242" customFormat="1" ht="24" customHeight="1">
      <c r="C91" s="279">
        <f t="shared" si="3"/>
        <v>65</v>
      </c>
      <c r="D91" s="276">
        <f t="shared" si="3"/>
        <v>11</v>
      </c>
      <c r="E91" s="215">
        <v>76.5</v>
      </c>
      <c r="F91" s="215">
        <v>84.5</v>
      </c>
      <c r="G91" s="221"/>
      <c r="H91" s="215">
        <v>86.5</v>
      </c>
      <c r="I91" s="215">
        <v>94.5</v>
      </c>
      <c r="J91" s="274"/>
      <c r="K91" s="215">
        <v>97</v>
      </c>
      <c r="L91" s="215">
        <v>104.25</v>
      </c>
      <c r="M91" s="217"/>
      <c r="N91" s="218"/>
      <c r="O91" s="265"/>
      <c r="P91" s="265"/>
      <c r="S91" s="219"/>
      <c r="T91" s="215">
        <v>21.157200000000003</v>
      </c>
      <c r="U91" s="215">
        <v>23.508000000000003</v>
      </c>
      <c r="V91" s="215">
        <v>26.12</v>
      </c>
      <c r="W91" s="267"/>
      <c r="Z91" s="272"/>
      <c r="AA91" s="272"/>
    </row>
    <row r="92" spans="2:27" s="242" customFormat="1" ht="24" customHeight="1">
      <c r="C92" s="279">
        <f t="shared" si="3"/>
        <v>0</v>
      </c>
      <c r="D92" s="273" t="str">
        <f t="shared" si="3"/>
        <v>11A</v>
      </c>
      <c r="E92" s="220">
        <v>85</v>
      </c>
      <c r="F92" s="220">
        <v>93</v>
      </c>
      <c r="G92" s="221"/>
      <c r="H92" s="220">
        <v>95.5</v>
      </c>
      <c r="I92" s="220">
        <v>103.25</v>
      </c>
      <c r="J92" s="274"/>
      <c r="K92" s="220">
        <v>106</v>
      </c>
      <c r="L92" s="220">
        <v>113</v>
      </c>
      <c r="M92" s="217"/>
      <c r="N92" s="218"/>
      <c r="O92" s="265"/>
      <c r="P92" s="265"/>
      <c r="S92" s="219"/>
      <c r="T92" s="220">
        <v>24.340500000000002</v>
      </c>
      <c r="U92" s="220">
        <v>27.045000000000002</v>
      </c>
      <c r="V92" s="220">
        <v>30.05</v>
      </c>
      <c r="W92" s="267"/>
      <c r="Z92" s="272"/>
      <c r="AA92" s="272"/>
    </row>
    <row r="93" spans="2:27" s="242" customFormat="1" ht="24" customHeight="1">
      <c r="C93" s="280">
        <f t="shared" si="3"/>
        <v>70</v>
      </c>
      <c r="D93" s="276">
        <f t="shared" si="3"/>
        <v>12</v>
      </c>
      <c r="E93" s="215">
        <v>91.75</v>
      </c>
      <c r="F93" s="215">
        <v>99.75</v>
      </c>
      <c r="G93" s="221"/>
      <c r="H93" s="215">
        <v>102.25</v>
      </c>
      <c r="I93" s="215">
        <v>109.25</v>
      </c>
      <c r="J93" s="274"/>
      <c r="K93" s="215">
        <v>112.25</v>
      </c>
      <c r="L93" s="215">
        <v>119.25</v>
      </c>
      <c r="M93" s="217"/>
      <c r="N93" s="218"/>
      <c r="O93" s="265"/>
      <c r="P93" s="265"/>
      <c r="S93" s="219"/>
      <c r="T93" s="215">
        <v>25.741800000000001</v>
      </c>
      <c r="U93" s="215">
        <v>28.602</v>
      </c>
      <c r="V93" s="215">
        <v>31.78</v>
      </c>
      <c r="W93" s="267"/>
      <c r="Z93" s="272"/>
      <c r="AA93" s="272"/>
    </row>
    <row r="94" spans="2:27" s="242" customFormat="1" ht="24" customHeight="1">
      <c r="C94" s="280">
        <f t="shared" si="3"/>
        <v>0</v>
      </c>
      <c r="D94" s="273">
        <f t="shared" si="3"/>
        <v>13</v>
      </c>
      <c r="E94" s="220">
        <v>100</v>
      </c>
      <c r="F94" s="220">
        <v>107</v>
      </c>
      <c r="G94" s="221"/>
      <c r="H94" s="220">
        <v>109.75</v>
      </c>
      <c r="I94" s="220">
        <v>116.75</v>
      </c>
      <c r="J94" s="274"/>
      <c r="K94" s="220">
        <v>119.75</v>
      </c>
      <c r="L94" s="220">
        <v>126.5</v>
      </c>
      <c r="M94" s="217"/>
      <c r="N94" s="218"/>
      <c r="O94" s="265"/>
      <c r="P94" s="265"/>
      <c r="S94" s="219"/>
      <c r="T94" s="220">
        <v>26.049599999999998</v>
      </c>
      <c r="U94" s="220">
        <v>28.943999999999999</v>
      </c>
      <c r="V94" s="220">
        <v>32.159999999999997</v>
      </c>
      <c r="W94" s="267"/>
    </row>
    <row r="95" spans="2:27" s="242" customFormat="1" ht="24" customHeight="1">
      <c r="C95" s="281">
        <f t="shared" si="3"/>
        <v>75</v>
      </c>
      <c r="D95" s="276">
        <f t="shared" si="3"/>
        <v>14</v>
      </c>
      <c r="E95" s="215">
        <v>104.75</v>
      </c>
      <c r="F95" s="215">
        <v>113.25</v>
      </c>
      <c r="G95" s="221"/>
      <c r="H95" s="215">
        <v>116</v>
      </c>
      <c r="I95" s="215">
        <v>124.25</v>
      </c>
      <c r="J95" s="274"/>
      <c r="K95" s="215">
        <v>127.25</v>
      </c>
      <c r="L95" s="215">
        <v>135.75</v>
      </c>
      <c r="M95" s="217"/>
      <c r="N95" s="218"/>
      <c r="O95" s="282"/>
      <c r="P95" s="282"/>
      <c r="S95" s="219"/>
      <c r="T95" s="215">
        <v>26.9406</v>
      </c>
      <c r="U95" s="215">
        <v>29.933999999999997</v>
      </c>
      <c r="V95" s="215">
        <v>33.26</v>
      </c>
      <c r="W95" s="267"/>
    </row>
    <row r="96" spans="2:27" s="242" customFormat="1" ht="24" customHeight="1">
      <c r="C96" s="281">
        <f t="shared" si="3"/>
        <v>0</v>
      </c>
      <c r="D96" s="273">
        <f t="shared" si="3"/>
        <v>15</v>
      </c>
      <c r="E96" s="220">
        <v>112</v>
      </c>
      <c r="F96" s="220">
        <v>121.75</v>
      </c>
      <c r="G96" s="223"/>
      <c r="H96" s="220">
        <v>124.75</v>
      </c>
      <c r="I96" s="220">
        <v>134.25</v>
      </c>
      <c r="J96" s="283"/>
      <c r="K96" s="220">
        <v>137.5</v>
      </c>
      <c r="L96" s="220">
        <v>147.25</v>
      </c>
      <c r="M96" s="217"/>
      <c r="N96" s="218"/>
      <c r="O96" s="282"/>
      <c r="P96" s="282"/>
      <c r="S96" s="219"/>
      <c r="T96" s="220">
        <v>28.925100000000004</v>
      </c>
      <c r="U96" s="220">
        <v>32.139000000000003</v>
      </c>
      <c r="V96" s="220">
        <v>35.71</v>
      </c>
      <c r="W96" s="267"/>
    </row>
    <row r="97" spans="2:27" s="244" customFormat="1" ht="24" customHeight="1">
      <c r="C97" s="284">
        <f t="shared" si="3"/>
        <v>80</v>
      </c>
      <c r="D97" s="276">
        <f t="shared" si="3"/>
        <v>16</v>
      </c>
      <c r="E97" s="215">
        <v>118.75</v>
      </c>
      <c r="F97" s="215">
        <v>129.75</v>
      </c>
      <c r="G97" s="224"/>
      <c r="H97" s="215">
        <v>133</v>
      </c>
      <c r="I97" s="215">
        <v>144.25</v>
      </c>
      <c r="J97" s="285"/>
      <c r="K97" s="215">
        <v>147.75</v>
      </c>
      <c r="L97" s="215">
        <v>159</v>
      </c>
      <c r="M97" s="217"/>
      <c r="N97" s="218"/>
      <c r="O97" s="282"/>
      <c r="P97" s="282"/>
      <c r="S97" s="219"/>
      <c r="T97" s="215">
        <v>30.690899999999999</v>
      </c>
      <c r="U97" s="215">
        <v>34.100999999999999</v>
      </c>
      <c r="V97" s="215">
        <v>37.89</v>
      </c>
      <c r="W97" s="267"/>
      <c r="X97" s="242"/>
    </row>
    <row r="98" spans="2:27" s="244" customFormat="1" ht="24" customHeight="1" outlineLevel="7">
      <c r="C98" s="284">
        <f t="shared" si="3"/>
        <v>0</v>
      </c>
      <c r="D98" s="273">
        <f t="shared" si="3"/>
        <v>17</v>
      </c>
      <c r="E98" s="220">
        <v>129.75</v>
      </c>
      <c r="F98" s="220">
        <v>142</v>
      </c>
      <c r="G98" s="224"/>
      <c r="H98" s="220">
        <v>145.5</v>
      </c>
      <c r="I98" s="220">
        <v>157.5</v>
      </c>
      <c r="J98" s="285"/>
      <c r="K98" s="220">
        <v>161.5</v>
      </c>
      <c r="L98" s="220">
        <v>172</v>
      </c>
      <c r="M98" s="217"/>
      <c r="N98" s="218"/>
      <c r="O98" s="282"/>
      <c r="P98" s="282"/>
      <c r="S98" s="219"/>
      <c r="T98" s="220">
        <v>33.493500000000004</v>
      </c>
      <c r="U98" s="220">
        <v>37.215000000000003</v>
      </c>
      <c r="V98" s="220">
        <v>41.35</v>
      </c>
      <c r="W98" s="267"/>
      <c r="X98" s="242"/>
    </row>
    <row r="99" spans="2:27" s="244" customFormat="1" ht="24" customHeight="1" outlineLevel="7">
      <c r="C99" s="286">
        <f t="shared" si="3"/>
        <v>0</v>
      </c>
      <c r="D99" s="287">
        <f t="shared" si="3"/>
        <v>18</v>
      </c>
      <c r="E99" s="217">
        <v>141.5</v>
      </c>
      <c r="F99" s="217">
        <v>154.5</v>
      </c>
      <c r="G99" s="224"/>
      <c r="H99" s="217">
        <v>158.25</v>
      </c>
      <c r="I99" s="217">
        <v>169.75</v>
      </c>
      <c r="J99" s="285"/>
      <c r="K99" s="217">
        <v>174</v>
      </c>
      <c r="L99" s="217">
        <v>185</v>
      </c>
      <c r="M99" s="217"/>
      <c r="N99" s="218"/>
      <c r="O99" s="282"/>
      <c r="P99" s="282"/>
      <c r="S99" s="219"/>
      <c r="T99" s="217">
        <v>36.126000000000005</v>
      </c>
      <c r="U99" s="217">
        <v>40.14</v>
      </c>
      <c r="V99" s="217">
        <v>44.6</v>
      </c>
      <c r="W99" s="267"/>
      <c r="X99" s="242"/>
    </row>
    <row r="100" spans="2:27" s="244" customFormat="1" ht="15" customHeight="1" thickBot="1">
      <c r="C100" s="288"/>
      <c r="D100" s="288"/>
      <c r="E100" s="225"/>
      <c r="F100" s="225"/>
      <c r="G100" s="226"/>
      <c r="H100" s="226"/>
      <c r="I100" s="226"/>
      <c r="J100" s="289"/>
      <c r="K100" s="219"/>
      <c r="L100" s="219"/>
      <c r="M100" s="219"/>
      <c r="N100" s="227"/>
      <c r="O100" s="282"/>
      <c r="P100" s="282"/>
      <c r="S100" s="219"/>
      <c r="T100" s="219"/>
      <c r="U100" s="242"/>
      <c r="V100" s="267"/>
      <c r="W100" s="267"/>
      <c r="X100" s="242"/>
    </row>
    <row r="101" spans="2:27" s="244" customFormat="1" ht="15" thickTop="1">
      <c r="B101" s="290"/>
      <c r="C101" s="290"/>
      <c r="D101" s="290"/>
      <c r="E101" s="290"/>
      <c r="F101" s="290"/>
      <c r="G101" s="290"/>
      <c r="H101" s="290"/>
      <c r="I101" s="290"/>
      <c r="J101" s="290"/>
      <c r="K101" s="290"/>
      <c r="L101" s="290"/>
      <c r="M101" s="290"/>
      <c r="N101" s="290"/>
      <c r="O101" s="290"/>
      <c r="P101" s="290"/>
      <c r="V101" s="267"/>
      <c r="W101" s="267"/>
    </row>
    <row r="102" spans="2:27" s="244" customFormat="1" ht="36" customHeight="1">
      <c r="B102" s="243"/>
      <c r="C102" s="209" t="s">
        <v>86</v>
      </c>
      <c r="D102" s="209"/>
      <c r="E102" s="210"/>
      <c r="F102" s="211"/>
      <c r="G102" s="211"/>
      <c r="H102" s="212" t="s">
        <v>87</v>
      </c>
      <c r="I102" s="213"/>
      <c r="J102" s="291"/>
      <c r="K102" s="228" t="s">
        <v>61</v>
      </c>
      <c r="L102" s="291"/>
      <c r="M102" s="211"/>
      <c r="N102" s="211"/>
      <c r="O102" s="211"/>
      <c r="P102" s="214" t="s">
        <v>86</v>
      </c>
      <c r="S102" s="245"/>
      <c r="T102" s="245"/>
      <c r="U102" s="242"/>
      <c r="V102" s="242"/>
      <c r="W102" s="242"/>
      <c r="X102" s="242"/>
    </row>
    <row r="103" spans="2:27" s="244" customFormat="1" ht="6.75" customHeight="1">
      <c r="B103" s="246"/>
      <c r="C103" s="247"/>
      <c r="D103" s="247"/>
      <c r="E103" s="248"/>
      <c r="F103" s="249"/>
      <c r="G103" s="250"/>
      <c r="H103" s="251"/>
      <c r="I103" s="251"/>
      <c r="J103" s="239"/>
      <c r="K103" s="239"/>
      <c r="L103" s="252"/>
      <c r="M103" s="252"/>
      <c r="N103" s="252"/>
      <c r="O103" s="252"/>
      <c r="P103" s="239"/>
      <c r="U103" s="242"/>
      <c r="V103" s="242"/>
      <c r="W103" s="242"/>
      <c r="X103" s="242"/>
    </row>
    <row r="104" spans="2:27" s="244" customFormat="1" ht="24" customHeight="1">
      <c r="B104" s="246"/>
      <c r="C104" s="253"/>
      <c r="D104" s="253"/>
      <c r="E104" s="254" t="s">
        <v>88</v>
      </c>
      <c r="F104" s="255"/>
      <c r="G104" s="256"/>
      <c r="H104" s="254" t="s">
        <v>89</v>
      </c>
      <c r="I104" s="255"/>
      <c r="J104" s="239"/>
      <c r="K104" s="254" t="s">
        <v>90</v>
      </c>
      <c r="L104" s="255"/>
      <c r="M104" s="257"/>
      <c r="N104" s="258"/>
      <c r="O104" s="258"/>
      <c r="P104" s="239"/>
      <c r="T104" s="259" t="s">
        <v>91</v>
      </c>
      <c r="U104" s="259">
        <v>7</v>
      </c>
    </row>
    <row r="105" spans="2:27" s="244" customFormat="1" ht="53" customHeight="1">
      <c r="B105" s="260"/>
      <c r="C105" s="261" t="str">
        <f>C86</f>
        <v>Schaal 
RAV</v>
      </c>
      <c r="D105" s="261" t="str">
        <f>D86</f>
        <v>Schaal 
GGD</v>
      </c>
      <c r="E105" s="261" t="s">
        <v>92</v>
      </c>
      <c r="F105" s="262" t="s">
        <v>93</v>
      </c>
      <c r="G105" s="263"/>
      <c r="H105" s="264" t="s">
        <v>92</v>
      </c>
      <c r="I105" s="262" t="s">
        <v>93</v>
      </c>
      <c r="J105" s="263"/>
      <c r="K105" s="264" t="s">
        <v>92</v>
      </c>
      <c r="L105" s="261" t="s">
        <v>93</v>
      </c>
      <c r="M105" s="263"/>
      <c r="O105" s="265" t="s">
        <v>94</v>
      </c>
      <c r="P105" s="265"/>
      <c r="S105" s="266"/>
      <c r="T105" s="261" t="s">
        <v>95</v>
      </c>
      <c r="U105" s="261" t="s">
        <v>96</v>
      </c>
      <c r="V105" s="261" t="s">
        <v>97</v>
      </c>
      <c r="W105" s="267"/>
      <c r="X105" s="242"/>
      <c r="Y105" s="268"/>
      <c r="Z105" s="268"/>
      <c r="AA105" s="268"/>
    </row>
    <row r="106" spans="2:27" s="242" customFormat="1" ht="24" customHeight="1">
      <c r="C106" s="269">
        <f>C87</f>
        <v>45</v>
      </c>
      <c r="D106" s="270">
        <f>D87</f>
        <v>8</v>
      </c>
      <c r="E106" s="215">
        <v>50.5</v>
      </c>
      <c r="F106" s="215">
        <v>56.25</v>
      </c>
      <c r="G106" s="216"/>
      <c r="H106" s="215">
        <v>57.25</v>
      </c>
      <c r="I106" s="215">
        <v>62.75</v>
      </c>
      <c r="J106" s="271"/>
      <c r="K106" s="215">
        <v>63.75</v>
      </c>
      <c r="L106" s="215">
        <v>69.5</v>
      </c>
      <c r="M106" s="217"/>
      <c r="N106" s="218"/>
      <c r="O106" s="265"/>
      <c r="P106" s="265"/>
      <c r="S106" s="219"/>
      <c r="T106" s="215">
        <v>11.1294</v>
      </c>
      <c r="U106" s="215">
        <v>12.366</v>
      </c>
      <c r="V106" s="215">
        <v>13.74</v>
      </c>
      <c r="W106" s="267"/>
      <c r="Z106" s="272"/>
      <c r="AA106" s="272"/>
    </row>
    <row r="107" spans="2:27" s="242" customFormat="1" ht="24" customHeight="1">
      <c r="C107" s="273">
        <f t="shared" ref="C107:D118" si="4">C88</f>
        <v>50</v>
      </c>
      <c r="D107" s="273">
        <f t="shared" si="4"/>
        <v>9</v>
      </c>
      <c r="E107" s="220">
        <v>59.5</v>
      </c>
      <c r="F107" s="220">
        <v>65.75</v>
      </c>
      <c r="G107" s="221"/>
      <c r="H107" s="220">
        <v>67.25</v>
      </c>
      <c r="I107" s="220">
        <v>73.75</v>
      </c>
      <c r="J107" s="274"/>
      <c r="K107" s="220">
        <v>75.5</v>
      </c>
      <c r="L107" s="220">
        <v>82</v>
      </c>
      <c r="M107" s="217"/>
      <c r="N107" s="218"/>
      <c r="O107" s="265"/>
      <c r="P107" s="265"/>
      <c r="S107" s="219"/>
      <c r="T107" s="220">
        <v>15.957000000000001</v>
      </c>
      <c r="U107" s="220">
        <v>17.73</v>
      </c>
      <c r="V107" s="220">
        <v>19.7</v>
      </c>
      <c r="W107" s="267"/>
      <c r="Z107" s="272"/>
      <c r="AA107" s="272"/>
    </row>
    <row r="108" spans="2:27" s="242" customFormat="1" ht="24" customHeight="1">
      <c r="C108" s="275">
        <f t="shared" si="4"/>
        <v>55</v>
      </c>
      <c r="D108" s="276">
        <f t="shared" si="4"/>
        <v>10</v>
      </c>
      <c r="E108" s="215">
        <v>66.25</v>
      </c>
      <c r="F108" s="215">
        <v>73.75</v>
      </c>
      <c r="G108" s="222"/>
      <c r="H108" s="215">
        <v>75.5</v>
      </c>
      <c r="I108" s="215">
        <v>83.25</v>
      </c>
      <c r="J108" s="277"/>
      <c r="K108" s="215">
        <v>85.25</v>
      </c>
      <c r="L108" s="215">
        <v>93</v>
      </c>
      <c r="M108" s="217"/>
      <c r="N108" s="218"/>
      <c r="O108" s="265"/>
      <c r="P108" s="265"/>
      <c r="S108" s="219"/>
      <c r="T108" s="215">
        <v>19.602</v>
      </c>
      <c r="U108" s="215">
        <v>21.78</v>
      </c>
      <c r="V108" s="215">
        <v>24.2</v>
      </c>
      <c r="W108" s="267"/>
      <c r="Z108" s="272"/>
      <c r="AA108" s="272"/>
    </row>
    <row r="109" spans="2:27" s="242" customFormat="1" ht="24" customHeight="1">
      <c r="C109" s="278">
        <f t="shared" si="4"/>
        <v>60</v>
      </c>
      <c r="D109" s="273" t="str">
        <f t="shared" si="4"/>
        <v>10A</v>
      </c>
      <c r="E109" s="220">
        <v>74</v>
      </c>
      <c r="F109" s="220">
        <v>81.75</v>
      </c>
      <c r="G109" s="221"/>
      <c r="H109" s="220">
        <v>84</v>
      </c>
      <c r="I109" s="220">
        <v>91.75</v>
      </c>
      <c r="J109" s="274"/>
      <c r="K109" s="220">
        <v>94.25</v>
      </c>
      <c r="L109" s="220">
        <v>102</v>
      </c>
      <c r="M109" s="217"/>
      <c r="N109" s="218"/>
      <c r="O109" s="265"/>
      <c r="P109" s="265"/>
      <c r="S109" s="219"/>
      <c r="T109" s="220">
        <v>22.874400000000001</v>
      </c>
      <c r="U109" s="220">
        <v>25.416</v>
      </c>
      <c r="V109" s="220">
        <v>28.24</v>
      </c>
      <c r="W109" s="267"/>
      <c r="Z109" s="272"/>
      <c r="AA109" s="272"/>
    </row>
    <row r="110" spans="2:27" s="242" customFormat="1" ht="24" customHeight="1">
      <c r="C110" s="279">
        <f t="shared" si="4"/>
        <v>65</v>
      </c>
      <c r="D110" s="276">
        <f t="shared" si="4"/>
        <v>11</v>
      </c>
      <c r="E110" s="215">
        <v>81.5</v>
      </c>
      <c r="F110" s="215">
        <v>89.5</v>
      </c>
      <c r="G110" s="221"/>
      <c r="H110" s="215">
        <v>92</v>
      </c>
      <c r="I110" s="215">
        <v>100</v>
      </c>
      <c r="J110" s="274"/>
      <c r="K110" s="215">
        <v>103</v>
      </c>
      <c r="L110" s="215">
        <v>110.5</v>
      </c>
      <c r="M110" s="217"/>
      <c r="N110" s="218"/>
      <c r="O110" s="265"/>
      <c r="P110" s="265"/>
      <c r="S110" s="219"/>
      <c r="T110" s="215">
        <v>26.154900000000001</v>
      </c>
      <c r="U110" s="215">
        <v>29.061</v>
      </c>
      <c r="V110" s="215">
        <v>32.29</v>
      </c>
      <c r="W110" s="267"/>
      <c r="Z110" s="272"/>
      <c r="AA110" s="272"/>
    </row>
    <row r="111" spans="2:27" s="242" customFormat="1" ht="24" customHeight="1">
      <c r="C111" s="279">
        <f t="shared" si="4"/>
        <v>0</v>
      </c>
      <c r="D111" s="273" t="str">
        <f t="shared" si="4"/>
        <v>11A</v>
      </c>
      <c r="E111" s="220">
        <v>88.75</v>
      </c>
      <c r="F111" s="220">
        <v>96.75</v>
      </c>
      <c r="G111" s="221"/>
      <c r="H111" s="220">
        <v>99.5</v>
      </c>
      <c r="I111" s="220">
        <v>107.25</v>
      </c>
      <c r="J111" s="274"/>
      <c r="K111" s="220">
        <v>110.5</v>
      </c>
      <c r="L111" s="220">
        <v>117.5</v>
      </c>
      <c r="M111" s="217"/>
      <c r="N111" s="218"/>
      <c r="O111" s="265"/>
      <c r="P111" s="265"/>
      <c r="S111" s="219"/>
      <c r="T111" s="220">
        <v>27.945</v>
      </c>
      <c r="U111" s="220">
        <v>31.05</v>
      </c>
      <c r="V111" s="220">
        <v>34.5</v>
      </c>
      <c r="W111" s="267"/>
      <c r="Z111" s="272"/>
      <c r="AA111" s="272"/>
    </row>
    <row r="112" spans="2:27" s="242" customFormat="1" ht="24" customHeight="1">
      <c r="C112" s="280">
        <f t="shared" si="4"/>
        <v>70</v>
      </c>
      <c r="D112" s="276">
        <f t="shared" si="4"/>
        <v>12</v>
      </c>
      <c r="E112" s="215">
        <v>95.25</v>
      </c>
      <c r="F112" s="215">
        <v>103.25</v>
      </c>
      <c r="G112" s="221"/>
      <c r="H112" s="215">
        <v>106.25</v>
      </c>
      <c r="I112" s="215">
        <v>113.5</v>
      </c>
      <c r="J112" s="274"/>
      <c r="K112" s="215">
        <v>116.75</v>
      </c>
      <c r="L112" s="215">
        <v>123.75</v>
      </c>
      <c r="M112" s="217"/>
      <c r="N112" s="218"/>
      <c r="O112" s="265"/>
      <c r="P112" s="265"/>
      <c r="S112" s="219"/>
      <c r="T112" s="215">
        <v>29.419200000000004</v>
      </c>
      <c r="U112" s="215">
        <v>32.688000000000002</v>
      </c>
      <c r="V112" s="215">
        <v>36.32</v>
      </c>
      <c r="W112" s="267"/>
      <c r="Z112" s="272"/>
      <c r="AA112" s="272"/>
    </row>
    <row r="113" spans="2:27" s="242" customFormat="1" ht="24" customHeight="1">
      <c r="C113" s="280">
        <f t="shared" si="4"/>
        <v>0</v>
      </c>
      <c r="D113" s="273">
        <f t="shared" si="4"/>
        <v>13</v>
      </c>
      <c r="E113" s="220">
        <v>104.25</v>
      </c>
      <c r="F113" s="220">
        <v>111.5</v>
      </c>
      <c r="G113" s="221"/>
      <c r="H113" s="220">
        <v>114.5</v>
      </c>
      <c r="I113" s="220">
        <v>121.5</v>
      </c>
      <c r="J113" s="274"/>
      <c r="K113" s="220">
        <v>125</v>
      </c>
      <c r="L113" s="220">
        <v>132</v>
      </c>
      <c r="M113" s="217"/>
      <c r="N113" s="218"/>
      <c r="O113" s="265"/>
      <c r="P113" s="265"/>
      <c r="S113" s="219"/>
      <c r="T113" s="220">
        <v>30.3507</v>
      </c>
      <c r="U113" s="220">
        <v>33.722999999999999</v>
      </c>
      <c r="V113" s="220">
        <v>37.47</v>
      </c>
      <c r="W113" s="267"/>
    </row>
    <row r="114" spans="2:27" s="242" customFormat="1" ht="24" customHeight="1">
      <c r="C114" s="281">
        <f t="shared" si="4"/>
        <v>75</v>
      </c>
      <c r="D114" s="276">
        <f t="shared" si="4"/>
        <v>14</v>
      </c>
      <c r="E114" s="215">
        <v>107.25</v>
      </c>
      <c r="F114" s="215">
        <v>115.5</v>
      </c>
      <c r="G114" s="221"/>
      <c r="H114" s="215">
        <v>118.5</v>
      </c>
      <c r="I114" s="215">
        <v>127</v>
      </c>
      <c r="J114" s="274"/>
      <c r="K114" s="215">
        <v>130.25</v>
      </c>
      <c r="L114" s="215">
        <v>138.75</v>
      </c>
      <c r="M114" s="217"/>
      <c r="N114" s="218"/>
      <c r="O114" s="282"/>
      <c r="P114" s="282"/>
      <c r="S114" s="219"/>
      <c r="T114" s="215">
        <v>29.386800000000001</v>
      </c>
      <c r="U114" s="215">
        <v>32.652000000000001</v>
      </c>
      <c r="V114" s="215">
        <v>36.28</v>
      </c>
      <c r="W114" s="267"/>
    </row>
    <row r="115" spans="2:27" s="242" customFormat="1" ht="24" customHeight="1">
      <c r="C115" s="281">
        <f t="shared" si="4"/>
        <v>0</v>
      </c>
      <c r="D115" s="273">
        <f t="shared" si="4"/>
        <v>15</v>
      </c>
      <c r="E115" s="220">
        <v>115</v>
      </c>
      <c r="F115" s="220">
        <v>124.75</v>
      </c>
      <c r="G115" s="223"/>
      <c r="H115" s="220">
        <v>128</v>
      </c>
      <c r="I115" s="220">
        <v>137.5</v>
      </c>
      <c r="J115" s="283"/>
      <c r="K115" s="220">
        <v>141.25</v>
      </c>
      <c r="L115" s="220">
        <v>151</v>
      </c>
      <c r="M115" s="217"/>
      <c r="N115" s="218"/>
      <c r="O115" s="282"/>
      <c r="P115" s="282"/>
      <c r="S115" s="219"/>
      <c r="T115" s="220">
        <v>31.938300000000002</v>
      </c>
      <c r="U115" s="220">
        <v>35.487000000000002</v>
      </c>
      <c r="V115" s="220">
        <v>39.43</v>
      </c>
      <c r="W115" s="267"/>
    </row>
    <row r="116" spans="2:27" s="244" customFormat="1" ht="24" customHeight="1">
      <c r="C116" s="284">
        <f t="shared" si="4"/>
        <v>80</v>
      </c>
      <c r="D116" s="276">
        <f t="shared" si="4"/>
        <v>16</v>
      </c>
      <c r="E116" s="215">
        <v>122.5</v>
      </c>
      <c r="F116" s="215">
        <v>133.75</v>
      </c>
      <c r="G116" s="224"/>
      <c r="H116" s="215">
        <v>137.25</v>
      </c>
      <c r="I116" s="215">
        <v>148.5</v>
      </c>
      <c r="J116" s="285"/>
      <c r="K116" s="215">
        <v>152.5</v>
      </c>
      <c r="L116" s="215">
        <v>163.75</v>
      </c>
      <c r="M116" s="217"/>
      <c r="N116" s="218"/>
      <c r="O116" s="282"/>
      <c r="P116" s="282"/>
      <c r="S116" s="219"/>
      <c r="T116" s="215">
        <v>34.578899999999997</v>
      </c>
      <c r="U116" s="215">
        <v>38.420999999999999</v>
      </c>
      <c r="V116" s="215">
        <v>42.69</v>
      </c>
      <c r="W116" s="267"/>
      <c r="X116" s="242"/>
    </row>
    <row r="117" spans="2:27" s="244" customFormat="1" ht="24" customHeight="1" outlineLevel="7">
      <c r="C117" s="284">
        <f t="shared" si="4"/>
        <v>0</v>
      </c>
      <c r="D117" s="273">
        <f t="shared" si="4"/>
        <v>17</v>
      </c>
      <c r="E117" s="220">
        <v>132</v>
      </c>
      <c r="F117" s="220">
        <v>144</v>
      </c>
      <c r="G117" s="224"/>
      <c r="H117" s="220">
        <v>147.75</v>
      </c>
      <c r="I117" s="220">
        <v>159.75</v>
      </c>
      <c r="J117" s="285"/>
      <c r="K117" s="220">
        <v>164</v>
      </c>
      <c r="L117" s="220">
        <v>174.5</v>
      </c>
      <c r="M117" s="217"/>
      <c r="N117" s="218"/>
      <c r="O117" s="282"/>
      <c r="P117" s="282"/>
      <c r="S117" s="219"/>
      <c r="T117" s="220">
        <v>35.615700000000004</v>
      </c>
      <c r="U117" s="220">
        <v>39.573</v>
      </c>
      <c r="V117" s="220">
        <v>43.97</v>
      </c>
      <c r="W117" s="267"/>
      <c r="X117" s="242"/>
    </row>
    <row r="118" spans="2:27" s="244" customFormat="1" ht="24" customHeight="1" outlineLevel="7">
      <c r="C118" s="286">
        <f t="shared" si="4"/>
        <v>0</v>
      </c>
      <c r="D118" s="287">
        <f t="shared" si="4"/>
        <v>18</v>
      </c>
      <c r="E118" s="217">
        <v>143.75</v>
      </c>
      <c r="F118" s="217">
        <v>156.75</v>
      </c>
      <c r="G118" s="224"/>
      <c r="H118" s="217">
        <v>160.75</v>
      </c>
      <c r="I118" s="217">
        <v>172.25</v>
      </c>
      <c r="J118" s="285"/>
      <c r="K118" s="217">
        <v>176.75</v>
      </c>
      <c r="L118" s="217">
        <v>187.75</v>
      </c>
      <c r="M118" s="217"/>
      <c r="N118" s="218"/>
      <c r="O118" s="282"/>
      <c r="P118" s="282"/>
      <c r="S118" s="219"/>
      <c r="T118" s="217">
        <v>38.410200000000003</v>
      </c>
      <c r="U118" s="217">
        <v>42.678000000000004</v>
      </c>
      <c r="V118" s="217">
        <v>47.42</v>
      </c>
      <c r="W118" s="267"/>
      <c r="X118" s="242"/>
    </row>
    <row r="119" spans="2:27" s="244" customFormat="1" ht="15" customHeight="1" thickBot="1">
      <c r="C119" s="288"/>
      <c r="D119" s="288"/>
      <c r="E119" s="225"/>
      <c r="F119" s="225"/>
      <c r="G119" s="226"/>
      <c r="H119" s="226"/>
      <c r="I119" s="226"/>
      <c r="J119" s="289"/>
      <c r="K119" s="219"/>
      <c r="L119" s="219"/>
      <c r="M119" s="219"/>
      <c r="N119" s="227"/>
      <c r="O119" s="282"/>
      <c r="P119" s="282"/>
      <c r="S119" s="219"/>
      <c r="T119" s="219"/>
      <c r="U119" s="242"/>
      <c r="V119" s="267"/>
      <c r="W119" s="267"/>
      <c r="X119" s="242"/>
    </row>
    <row r="120" spans="2:27" s="244" customFormat="1" ht="15" thickTop="1">
      <c r="B120" s="290"/>
      <c r="C120" s="290"/>
      <c r="D120" s="290"/>
      <c r="E120" s="290"/>
      <c r="F120" s="290"/>
      <c r="G120" s="290"/>
      <c r="H120" s="290"/>
      <c r="I120" s="290"/>
      <c r="J120" s="290"/>
      <c r="K120" s="290"/>
      <c r="L120" s="290"/>
      <c r="M120" s="290"/>
      <c r="N120" s="290"/>
      <c r="O120" s="290"/>
      <c r="P120" s="290"/>
      <c r="V120" s="267"/>
      <c r="W120" s="267"/>
    </row>
    <row r="121" spans="2:27" s="244" customFormat="1" ht="36" customHeight="1">
      <c r="B121" s="243"/>
      <c r="C121" s="209" t="s">
        <v>86</v>
      </c>
      <c r="D121" s="209"/>
      <c r="E121" s="210"/>
      <c r="F121" s="211"/>
      <c r="G121" s="211"/>
      <c r="H121" s="212" t="s">
        <v>87</v>
      </c>
      <c r="I121" s="213"/>
      <c r="J121" s="291"/>
      <c r="K121" s="228" t="s">
        <v>69</v>
      </c>
      <c r="L121" s="291"/>
      <c r="M121" s="211"/>
      <c r="N121" s="211"/>
      <c r="O121" s="211"/>
      <c r="P121" s="214" t="s">
        <v>86</v>
      </c>
      <c r="S121" s="245"/>
      <c r="T121" s="245"/>
      <c r="U121" s="242"/>
      <c r="V121" s="242"/>
      <c r="W121" s="242"/>
      <c r="X121" s="242"/>
    </row>
    <row r="122" spans="2:27" s="244" customFormat="1" ht="6.75" customHeight="1">
      <c r="B122" s="246"/>
      <c r="C122" s="247"/>
      <c r="D122" s="247"/>
      <c r="E122" s="248"/>
      <c r="F122" s="249"/>
      <c r="G122" s="250"/>
      <c r="H122" s="251"/>
      <c r="I122" s="251"/>
      <c r="J122" s="239"/>
      <c r="K122" s="239"/>
      <c r="L122" s="252"/>
      <c r="M122" s="252"/>
      <c r="N122" s="252"/>
      <c r="O122" s="252"/>
      <c r="P122" s="239"/>
      <c r="U122" s="242"/>
      <c r="V122" s="242"/>
      <c r="W122" s="242"/>
      <c r="X122" s="242"/>
    </row>
    <row r="123" spans="2:27" s="244" customFormat="1" ht="24" customHeight="1">
      <c r="B123" s="246"/>
      <c r="C123" s="253"/>
      <c r="D123" s="253"/>
      <c r="E123" s="254" t="s">
        <v>88</v>
      </c>
      <c r="F123" s="255"/>
      <c r="G123" s="256"/>
      <c r="H123" s="254" t="s">
        <v>89</v>
      </c>
      <c r="I123" s="255"/>
      <c r="J123" s="239"/>
      <c r="K123" s="254" t="s">
        <v>90</v>
      </c>
      <c r="L123" s="255"/>
      <c r="M123" s="257"/>
      <c r="N123" s="258"/>
      <c r="O123" s="258"/>
      <c r="P123" s="239"/>
      <c r="T123" s="259" t="s">
        <v>91</v>
      </c>
      <c r="U123" s="259">
        <v>8</v>
      </c>
    </row>
    <row r="124" spans="2:27" s="244" customFormat="1" ht="53" customHeight="1">
      <c r="B124" s="260"/>
      <c r="C124" s="261" t="str">
        <f>C105</f>
        <v>Schaal 
RAV</v>
      </c>
      <c r="D124" s="261" t="str">
        <f>D105</f>
        <v>Schaal 
GGD</v>
      </c>
      <c r="E124" s="261" t="s">
        <v>92</v>
      </c>
      <c r="F124" s="262" t="s">
        <v>93</v>
      </c>
      <c r="G124" s="263"/>
      <c r="H124" s="264" t="s">
        <v>92</v>
      </c>
      <c r="I124" s="262" t="s">
        <v>93</v>
      </c>
      <c r="J124" s="263"/>
      <c r="K124" s="264" t="s">
        <v>92</v>
      </c>
      <c r="L124" s="261" t="s">
        <v>93</v>
      </c>
      <c r="M124" s="263"/>
      <c r="O124" s="265" t="s">
        <v>94</v>
      </c>
      <c r="P124" s="265"/>
      <c r="S124" s="266"/>
      <c r="T124" s="261" t="s">
        <v>95</v>
      </c>
      <c r="U124" s="261" t="s">
        <v>96</v>
      </c>
      <c r="V124" s="261" t="s">
        <v>97</v>
      </c>
      <c r="W124" s="267"/>
      <c r="X124" s="242"/>
      <c r="Y124" s="268"/>
      <c r="Z124" s="268"/>
      <c r="AA124" s="268"/>
    </row>
    <row r="125" spans="2:27" s="242" customFormat="1" ht="24" customHeight="1">
      <c r="C125" s="269">
        <f>C106</f>
        <v>45</v>
      </c>
      <c r="D125" s="270">
        <f>D106</f>
        <v>8</v>
      </c>
      <c r="E125" s="215">
        <v>44.25</v>
      </c>
      <c r="F125" s="215">
        <v>49.75</v>
      </c>
      <c r="G125" s="216"/>
      <c r="H125" s="215">
        <v>50</v>
      </c>
      <c r="I125" s="215">
        <v>55.5</v>
      </c>
      <c r="J125" s="271"/>
      <c r="K125" s="215">
        <v>56</v>
      </c>
      <c r="L125" s="215">
        <v>61.5</v>
      </c>
      <c r="M125" s="217"/>
      <c r="N125" s="218"/>
      <c r="O125" s="265"/>
      <c r="P125" s="265"/>
      <c r="S125" s="219"/>
      <c r="T125" s="215">
        <v>4.7067775649999994</v>
      </c>
      <c r="U125" s="215">
        <v>5.2297528499999997</v>
      </c>
      <c r="V125" s="215">
        <v>5.8108364999999997</v>
      </c>
      <c r="W125" s="267"/>
      <c r="Z125" s="272"/>
      <c r="AA125" s="272"/>
    </row>
    <row r="126" spans="2:27" s="242" customFormat="1" ht="24" customHeight="1">
      <c r="C126" s="273">
        <f t="shared" ref="C126:D137" si="5">C107</f>
        <v>50</v>
      </c>
      <c r="D126" s="273">
        <f t="shared" si="5"/>
        <v>9</v>
      </c>
      <c r="E126" s="220">
        <v>49.25</v>
      </c>
      <c r="F126" s="220">
        <v>55.75</v>
      </c>
      <c r="G126" s="221"/>
      <c r="H126" s="220">
        <v>56.25</v>
      </c>
      <c r="I126" s="220">
        <v>62.5</v>
      </c>
      <c r="J126" s="274"/>
      <c r="K126" s="220">
        <v>63</v>
      </c>
      <c r="L126" s="220">
        <v>69.5</v>
      </c>
      <c r="M126" s="217"/>
      <c r="N126" s="218"/>
      <c r="O126" s="265"/>
      <c r="P126" s="265"/>
      <c r="S126" s="219"/>
      <c r="T126" s="220">
        <v>5.8816809449999994</v>
      </c>
      <c r="U126" s="220">
        <v>6.5352010499999995</v>
      </c>
      <c r="V126" s="220">
        <v>7.2613344999999994</v>
      </c>
      <c r="W126" s="267"/>
      <c r="Z126" s="272"/>
      <c r="AA126" s="272"/>
    </row>
    <row r="127" spans="2:27" s="242" customFormat="1" ht="24" customHeight="1">
      <c r="C127" s="275">
        <f t="shared" si="5"/>
        <v>55</v>
      </c>
      <c r="D127" s="276">
        <f t="shared" si="5"/>
        <v>10</v>
      </c>
      <c r="E127" s="215">
        <v>53.75</v>
      </c>
      <c r="F127" s="215">
        <v>61.25</v>
      </c>
      <c r="G127" s="222"/>
      <c r="H127" s="215">
        <v>61.75</v>
      </c>
      <c r="I127" s="215">
        <v>69.5</v>
      </c>
      <c r="J127" s="277"/>
      <c r="K127" s="215">
        <v>70</v>
      </c>
      <c r="L127" s="215">
        <v>77.5</v>
      </c>
      <c r="M127" s="217"/>
      <c r="N127" s="218"/>
      <c r="O127" s="265"/>
      <c r="P127" s="265"/>
      <c r="S127" s="219"/>
      <c r="T127" s="215">
        <v>7.2285214049999995</v>
      </c>
      <c r="U127" s="215">
        <v>8.0316904499999993</v>
      </c>
      <c r="V127" s="215">
        <v>8.924100499999998</v>
      </c>
      <c r="W127" s="267"/>
      <c r="Z127" s="272"/>
      <c r="AA127" s="272"/>
    </row>
    <row r="128" spans="2:27" s="242" customFormat="1" ht="24" customHeight="1">
      <c r="C128" s="278">
        <f t="shared" si="5"/>
        <v>60</v>
      </c>
      <c r="D128" s="273" t="str">
        <f t="shared" si="5"/>
        <v>10A</v>
      </c>
      <c r="E128" s="220">
        <v>60</v>
      </c>
      <c r="F128" s="220">
        <v>67.75</v>
      </c>
      <c r="G128" s="221"/>
      <c r="H128" s="220">
        <v>68.5</v>
      </c>
      <c r="I128" s="220">
        <v>76.25</v>
      </c>
      <c r="J128" s="274"/>
      <c r="K128" s="220">
        <v>77</v>
      </c>
      <c r="L128" s="220">
        <v>84.75</v>
      </c>
      <c r="M128" s="217"/>
      <c r="N128" s="218"/>
      <c r="O128" s="265"/>
      <c r="P128" s="265"/>
      <c r="S128" s="219"/>
      <c r="T128" s="220">
        <v>8.8332674850000004</v>
      </c>
      <c r="U128" s="220">
        <v>9.8147416500000002</v>
      </c>
      <c r="V128" s="220">
        <v>10.9052685</v>
      </c>
      <c r="W128" s="267"/>
      <c r="Z128" s="272"/>
      <c r="AA128" s="272"/>
    </row>
    <row r="129" spans="2:27" s="242" customFormat="1" ht="24" customHeight="1">
      <c r="C129" s="279">
        <f t="shared" si="5"/>
        <v>65</v>
      </c>
      <c r="D129" s="276">
        <f t="shared" si="5"/>
        <v>11</v>
      </c>
      <c r="E129" s="215">
        <v>66</v>
      </c>
      <c r="F129" s="215">
        <v>74</v>
      </c>
      <c r="G129" s="221"/>
      <c r="H129" s="215">
        <v>74.75</v>
      </c>
      <c r="I129" s="215">
        <v>82.75</v>
      </c>
      <c r="J129" s="274"/>
      <c r="K129" s="215">
        <v>84</v>
      </c>
      <c r="L129" s="215">
        <v>91.25</v>
      </c>
      <c r="M129" s="217"/>
      <c r="N129" s="218"/>
      <c r="O129" s="265"/>
      <c r="P129" s="265"/>
      <c r="S129" s="219"/>
      <c r="T129" s="215">
        <v>10.638606824999998</v>
      </c>
      <c r="U129" s="215">
        <v>11.820674249999998</v>
      </c>
      <c r="V129" s="215">
        <v>13.134082499999998</v>
      </c>
      <c r="W129" s="267"/>
      <c r="Z129" s="272"/>
      <c r="AA129" s="272"/>
    </row>
    <row r="130" spans="2:27" s="242" customFormat="1" ht="24" customHeight="1">
      <c r="C130" s="279">
        <f t="shared" si="5"/>
        <v>0</v>
      </c>
      <c r="D130" s="273" t="str">
        <f t="shared" si="5"/>
        <v>11A</v>
      </c>
      <c r="E130" s="220">
        <v>72.25</v>
      </c>
      <c r="F130" s="220">
        <v>80.25</v>
      </c>
      <c r="G130" s="221"/>
      <c r="H130" s="220">
        <v>81.25</v>
      </c>
      <c r="I130" s="220">
        <v>89.25</v>
      </c>
      <c r="J130" s="274"/>
      <c r="K130" s="220">
        <v>90.25</v>
      </c>
      <c r="L130" s="220">
        <v>97.25</v>
      </c>
      <c r="M130" s="217"/>
      <c r="N130" s="218"/>
      <c r="O130" s="265"/>
      <c r="P130" s="265"/>
      <c r="S130" s="219"/>
      <c r="T130" s="220">
        <v>11.598588854999999</v>
      </c>
      <c r="U130" s="220">
        <v>12.887320949999999</v>
      </c>
      <c r="V130" s="220">
        <v>14.319245499999999</v>
      </c>
      <c r="W130" s="267"/>
      <c r="Z130" s="272"/>
      <c r="AA130" s="272"/>
    </row>
    <row r="131" spans="2:27" s="242" customFormat="1" ht="24" customHeight="1">
      <c r="C131" s="280">
        <f t="shared" si="5"/>
        <v>70</v>
      </c>
      <c r="D131" s="276">
        <f t="shared" si="5"/>
        <v>12</v>
      </c>
      <c r="E131" s="215">
        <v>79.25</v>
      </c>
      <c r="F131" s="215">
        <v>87.25</v>
      </c>
      <c r="G131" s="221"/>
      <c r="H131" s="215">
        <v>88.5</v>
      </c>
      <c r="I131" s="215">
        <v>95.5</v>
      </c>
      <c r="J131" s="274"/>
      <c r="K131" s="215">
        <v>97</v>
      </c>
      <c r="L131" s="215">
        <v>103.75</v>
      </c>
      <c r="M131" s="217"/>
      <c r="N131" s="218"/>
      <c r="O131" s="265"/>
      <c r="P131" s="265"/>
      <c r="S131" s="219"/>
      <c r="T131" s="215">
        <v>13.289303474999999</v>
      </c>
      <c r="U131" s="215">
        <v>14.765892749999999</v>
      </c>
      <c r="V131" s="215">
        <v>16.406547499999999</v>
      </c>
      <c r="W131" s="267"/>
      <c r="Z131" s="272"/>
      <c r="AA131" s="272"/>
    </row>
    <row r="132" spans="2:27" s="242" customFormat="1" ht="24" customHeight="1">
      <c r="C132" s="280">
        <f t="shared" si="5"/>
        <v>0</v>
      </c>
      <c r="D132" s="273">
        <f t="shared" si="5"/>
        <v>13</v>
      </c>
      <c r="E132" s="220">
        <v>88.5</v>
      </c>
      <c r="F132" s="220">
        <v>95.5</v>
      </c>
      <c r="G132" s="221"/>
      <c r="H132" s="220">
        <v>97</v>
      </c>
      <c r="I132" s="220">
        <v>104</v>
      </c>
      <c r="J132" s="274"/>
      <c r="K132" s="220">
        <v>105.5</v>
      </c>
      <c r="L132" s="220">
        <v>112.25</v>
      </c>
      <c r="M132" s="217"/>
      <c r="N132" s="218"/>
      <c r="O132" s="265"/>
      <c r="P132" s="265"/>
      <c r="S132" s="219"/>
      <c r="T132" s="220">
        <v>14.521519215</v>
      </c>
      <c r="U132" s="220">
        <v>16.135021349999999</v>
      </c>
      <c r="V132" s="220">
        <v>17.927801499999998</v>
      </c>
      <c r="W132" s="267"/>
    </row>
    <row r="133" spans="2:27" s="242" customFormat="1" ht="24" customHeight="1">
      <c r="C133" s="281">
        <f t="shared" si="5"/>
        <v>75</v>
      </c>
      <c r="D133" s="276">
        <f t="shared" si="5"/>
        <v>14</v>
      </c>
      <c r="E133" s="215">
        <v>94</v>
      </c>
      <c r="F133" s="215">
        <v>102.25</v>
      </c>
      <c r="G133" s="221"/>
      <c r="H133" s="215">
        <v>104</v>
      </c>
      <c r="I133" s="215">
        <v>112.25</v>
      </c>
      <c r="J133" s="274"/>
      <c r="K133" s="215">
        <v>114</v>
      </c>
      <c r="L133" s="215">
        <v>122.25</v>
      </c>
      <c r="M133" s="217"/>
      <c r="N133" s="218"/>
      <c r="O133" s="282"/>
      <c r="P133" s="282"/>
      <c r="S133" s="219"/>
      <c r="T133" s="215">
        <v>16.154921474999998</v>
      </c>
      <c r="U133" s="215">
        <v>17.949912749999996</v>
      </c>
      <c r="V133" s="215">
        <v>19.944347499999996</v>
      </c>
      <c r="W133" s="267"/>
    </row>
    <row r="134" spans="2:27" s="242" customFormat="1" ht="24" customHeight="1">
      <c r="C134" s="281">
        <f t="shared" si="5"/>
        <v>0</v>
      </c>
      <c r="D134" s="273">
        <f t="shared" si="5"/>
        <v>15</v>
      </c>
      <c r="E134" s="220">
        <v>100.75</v>
      </c>
      <c r="F134" s="220">
        <v>110.25</v>
      </c>
      <c r="G134" s="223"/>
      <c r="H134" s="220">
        <v>112</v>
      </c>
      <c r="I134" s="220">
        <v>121.75</v>
      </c>
      <c r="J134" s="283"/>
      <c r="K134" s="220">
        <v>123.5</v>
      </c>
      <c r="L134" s="220">
        <v>133.25</v>
      </c>
      <c r="M134" s="217"/>
      <c r="N134" s="218"/>
      <c r="O134" s="282"/>
      <c r="P134" s="282"/>
      <c r="S134" s="219"/>
      <c r="T134" s="220">
        <v>17.573402384999998</v>
      </c>
      <c r="U134" s="220">
        <v>19.526002649999999</v>
      </c>
      <c r="V134" s="220">
        <v>21.695558499999997</v>
      </c>
      <c r="W134" s="267"/>
    </row>
    <row r="135" spans="2:27" s="244" customFormat="1" ht="24" customHeight="1">
      <c r="C135" s="284">
        <f t="shared" si="5"/>
        <v>80</v>
      </c>
      <c r="D135" s="276">
        <f t="shared" si="5"/>
        <v>16</v>
      </c>
      <c r="E135" s="215">
        <v>107</v>
      </c>
      <c r="F135" s="215">
        <v>118.25</v>
      </c>
      <c r="G135" s="224"/>
      <c r="H135" s="215">
        <v>120.25</v>
      </c>
      <c r="I135" s="215">
        <v>131.25</v>
      </c>
      <c r="J135" s="285"/>
      <c r="K135" s="215">
        <v>133.5</v>
      </c>
      <c r="L135" s="215">
        <v>144.75</v>
      </c>
      <c r="M135" s="217"/>
      <c r="N135" s="218"/>
      <c r="O135" s="282"/>
      <c r="P135" s="282"/>
      <c r="S135" s="219"/>
      <c r="T135" s="215">
        <v>19.116432838317074</v>
      </c>
      <c r="U135" s="215">
        <v>21.240480931463416</v>
      </c>
      <c r="V135" s="215">
        <v>23.600534368292685</v>
      </c>
      <c r="W135" s="267"/>
      <c r="X135" s="242"/>
    </row>
    <row r="136" spans="2:27" s="244" customFormat="1" ht="24" customHeight="1" outlineLevel="7">
      <c r="C136" s="284">
        <f t="shared" si="5"/>
        <v>0</v>
      </c>
      <c r="D136" s="273">
        <f t="shared" si="5"/>
        <v>17</v>
      </c>
      <c r="E136" s="220">
        <v>117.25</v>
      </c>
      <c r="F136" s="220">
        <v>129.25</v>
      </c>
      <c r="G136" s="224"/>
      <c r="H136" s="220">
        <v>131.25</v>
      </c>
      <c r="I136" s="220">
        <v>143.5</v>
      </c>
      <c r="J136" s="285"/>
      <c r="K136" s="220">
        <v>145.75</v>
      </c>
      <c r="L136" s="220">
        <v>156.25</v>
      </c>
      <c r="M136" s="217"/>
      <c r="N136" s="218"/>
      <c r="O136" s="282"/>
      <c r="P136" s="282"/>
      <c r="S136" s="219"/>
      <c r="T136" s="220">
        <v>20.794948892413203</v>
      </c>
      <c r="U136" s="220">
        <v>23.105498769348003</v>
      </c>
      <c r="V136" s="220">
        <v>25.672776410386671</v>
      </c>
      <c r="W136" s="267"/>
      <c r="X136" s="242"/>
    </row>
    <row r="137" spans="2:27" s="244" customFormat="1" ht="24" customHeight="1" outlineLevel="7">
      <c r="C137" s="286">
        <f t="shared" si="5"/>
        <v>0</v>
      </c>
      <c r="D137" s="287">
        <f t="shared" si="5"/>
        <v>18</v>
      </c>
      <c r="E137" s="217">
        <v>128</v>
      </c>
      <c r="F137" s="217">
        <v>141</v>
      </c>
      <c r="G137" s="224"/>
      <c r="H137" s="217">
        <v>143.25</v>
      </c>
      <c r="I137" s="217">
        <v>154.75</v>
      </c>
      <c r="J137" s="285"/>
      <c r="K137" s="217">
        <v>157.25</v>
      </c>
      <c r="L137" s="217">
        <v>168.25</v>
      </c>
      <c r="M137" s="217"/>
      <c r="N137" s="218"/>
      <c r="O137" s="282"/>
      <c r="P137" s="282"/>
      <c r="S137" s="219"/>
      <c r="T137" s="217">
        <v>22.620846843942175</v>
      </c>
      <c r="U137" s="217">
        <v>25.134274271046859</v>
      </c>
      <c r="V137" s="217">
        <v>27.926971412274288</v>
      </c>
      <c r="W137" s="267"/>
      <c r="X137" s="242"/>
    </row>
    <row r="138" spans="2:27" s="244" customFormat="1" ht="15" customHeight="1" thickBot="1">
      <c r="C138" s="288"/>
      <c r="D138" s="288"/>
      <c r="E138" s="225"/>
      <c r="F138" s="225"/>
      <c r="G138" s="226"/>
      <c r="H138" s="226"/>
      <c r="I138" s="226"/>
      <c r="J138" s="289"/>
      <c r="K138" s="219"/>
      <c r="L138" s="219"/>
      <c r="M138" s="219"/>
      <c r="N138" s="227"/>
      <c r="O138" s="282"/>
      <c r="P138" s="282"/>
      <c r="S138" s="219"/>
      <c r="T138" s="219"/>
      <c r="U138" s="242"/>
      <c r="V138" s="267"/>
      <c r="W138" s="267"/>
      <c r="X138" s="242"/>
    </row>
    <row r="139" spans="2:27" s="244" customFormat="1" ht="15" thickTop="1">
      <c r="B139" s="290"/>
      <c r="C139" s="290"/>
      <c r="D139" s="290"/>
      <c r="E139" s="290"/>
      <c r="F139" s="290"/>
      <c r="G139" s="290"/>
      <c r="H139" s="290"/>
      <c r="I139" s="290"/>
      <c r="J139" s="290"/>
      <c r="K139" s="290"/>
      <c r="L139" s="290"/>
      <c r="M139" s="290"/>
      <c r="N139" s="290"/>
      <c r="O139" s="290"/>
      <c r="P139" s="290"/>
      <c r="V139" s="267"/>
      <c r="W139" s="267"/>
    </row>
    <row r="140" spans="2:27" s="244" customFormat="1" ht="36" customHeight="1">
      <c r="B140" s="243"/>
      <c r="C140" s="209" t="s">
        <v>86</v>
      </c>
      <c r="D140" s="209"/>
      <c r="E140" s="210"/>
      <c r="F140" s="211"/>
      <c r="G140" s="211"/>
      <c r="H140" s="212" t="s">
        <v>87</v>
      </c>
      <c r="I140" s="213"/>
      <c r="J140" s="291"/>
      <c r="K140" s="228" t="s">
        <v>70</v>
      </c>
      <c r="L140" s="291"/>
      <c r="M140" s="211"/>
      <c r="N140" s="211"/>
      <c r="O140" s="211"/>
      <c r="P140" s="214" t="s">
        <v>86</v>
      </c>
      <c r="S140" s="245"/>
      <c r="T140" s="245"/>
      <c r="U140" s="242"/>
      <c r="V140" s="242"/>
      <c r="W140" s="242"/>
      <c r="X140" s="242"/>
    </row>
    <row r="141" spans="2:27" s="244" customFormat="1" ht="6.75" customHeight="1">
      <c r="B141" s="246"/>
      <c r="C141" s="247"/>
      <c r="D141" s="247"/>
      <c r="E141" s="248"/>
      <c r="F141" s="249"/>
      <c r="G141" s="250"/>
      <c r="H141" s="251"/>
      <c r="I141" s="251"/>
      <c r="J141" s="239"/>
      <c r="K141" s="239"/>
      <c r="L141" s="252"/>
      <c r="M141" s="252"/>
      <c r="N141" s="252"/>
      <c r="O141" s="252"/>
      <c r="P141" s="239"/>
      <c r="U141" s="242"/>
      <c r="V141" s="242"/>
      <c r="W141" s="242"/>
      <c r="X141" s="242"/>
    </row>
    <row r="142" spans="2:27" s="244" customFormat="1" ht="24" customHeight="1">
      <c r="B142" s="246"/>
      <c r="C142" s="253"/>
      <c r="D142" s="253"/>
      <c r="E142" s="254" t="s">
        <v>88</v>
      </c>
      <c r="F142" s="255"/>
      <c r="G142" s="256"/>
      <c r="H142" s="254" t="s">
        <v>89</v>
      </c>
      <c r="I142" s="255"/>
      <c r="J142" s="239"/>
      <c r="K142" s="254" t="s">
        <v>90</v>
      </c>
      <c r="L142" s="255"/>
      <c r="M142" s="257"/>
      <c r="N142" s="258"/>
      <c r="O142" s="258"/>
      <c r="P142" s="239"/>
      <c r="T142" s="259" t="s">
        <v>91</v>
      </c>
      <c r="U142" s="259">
        <v>9</v>
      </c>
    </row>
    <row r="143" spans="2:27" s="244" customFormat="1" ht="53" customHeight="1">
      <c r="B143" s="260"/>
      <c r="C143" s="261" t="str">
        <f>C124</f>
        <v>Schaal 
RAV</v>
      </c>
      <c r="D143" s="261" t="str">
        <f>D124</f>
        <v>Schaal 
GGD</v>
      </c>
      <c r="E143" s="261" t="s">
        <v>92</v>
      </c>
      <c r="F143" s="262" t="s">
        <v>93</v>
      </c>
      <c r="G143" s="263"/>
      <c r="H143" s="264" t="s">
        <v>92</v>
      </c>
      <c r="I143" s="262" t="s">
        <v>93</v>
      </c>
      <c r="J143" s="263"/>
      <c r="K143" s="264" t="s">
        <v>92</v>
      </c>
      <c r="L143" s="261" t="s">
        <v>93</v>
      </c>
      <c r="M143" s="263"/>
      <c r="O143" s="265" t="s">
        <v>94</v>
      </c>
      <c r="P143" s="265"/>
      <c r="S143" s="266"/>
      <c r="T143" s="261" t="s">
        <v>95</v>
      </c>
      <c r="U143" s="261" t="s">
        <v>96</v>
      </c>
      <c r="V143" s="261" t="s">
        <v>97</v>
      </c>
      <c r="W143" s="267"/>
      <c r="X143" s="242"/>
      <c r="Y143" s="268"/>
      <c r="Z143" s="268"/>
      <c r="AA143" s="268"/>
    </row>
    <row r="144" spans="2:27" s="242" customFormat="1" ht="24" customHeight="1">
      <c r="C144" s="269">
        <f>C125</f>
        <v>45</v>
      </c>
      <c r="D144" s="270">
        <f>D125</f>
        <v>8</v>
      </c>
      <c r="E144" s="215">
        <v>49.5</v>
      </c>
      <c r="F144" s="215">
        <v>55</v>
      </c>
      <c r="G144" s="216"/>
      <c r="H144" s="215">
        <v>56</v>
      </c>
      <c r="I144" s="215">
        <v>61.5</v>
      </c>
      <c r="J144" s="271"/>
      <c r="K144" s="215">
        <v>62.5</v>
      </c>
      <c r="L144" s="215">
        <v>68</v>
      </c>
      <c r="M144" s="217"/>
      <c r="N144" s="218"/>
      <c r="O144" s="265"/>
      <c r="P144" s="265"/>
      <c r="S144" s="219"/>
      <c r="T144" s="215">
        <v>10.052100000000001</v>
      </c>
      <c r="U144" s="215">
        <v>11.169</v>
      </c>
      <c r="V144" s="215">
        <v>12.41</v>
      </c>
      <c r="W144" s="267"/>
      <c r="Z144" s="272"/>
      <c r="AA144" s="272"/>
    </row>
    <row r="145" spans="2:27" s="242" customFormat="1" ht="24" customHeight="1">
      <c r="C145" s="273">
        <f t="shared" ref="C145:D156" si="6">C126</f>
        <v>50</v>
      </c>
      <c r="D145" s="273">
        <f t="shared" si="6"/>
        <v>9</v>
      </c>
      <c r="E145" s="220">
        <v>58.25</v>
      </c>
      <c r="F145" s="220">
        <v>64.75</v>
      </c>
      <c r="G145" s="221"/>
      <c r="H145" s="220">
        <v>66.25</v>
      </c>
      <c r="I145" s="220">
        <v>72.75</v>
      </c>
      <c r="J145" s="274"/>
      <c r="K145" s="220">
        <v>74.25</v>
      </c>
      <c r="L145" s="220">
        <v>80.75</v>
      </c>
      <c r="M145" s="217"/>
      <c r="N145" s="218"/>
      <c r="O145" s="265"/>
      <c r="P145" s="265"/>
      <c r="S145" s="219"/>
      <c r="T145" s="220">
        <v>14.944500000000001</v>
      </c>
      <c r="U145" s="220">
        <v>16.605</v>
      </c>
      <c r="V145" s="220">
        <v>18.45</v>
      </c>
      <c r="W145" s="267"/>
      <c r="Z145" s="272"/>
      <c r="AA145" s="272"/>
    </row>
    <row r="146" spans="2:27" s="242" customFormat="1" ht="24" customHeight="1">
      <c r="C146" s="275">
        <f t="shared" si="6"/>
        <v>55</v>
      </c>
      <c r="D146" s="276">
        <f t="shared" si="6"/>
        <v>10</v>
      </c>
      <c r="E146" s="215">
        <v>65.5</v>
      </c>
      <c r="F146" s="215">
        <v>73</v>
      </c>
      <c r="G146" s="222"/>
      <c r="H146" s="215">
        <v>74.75</v>
      </c>
      <c r="I146" s="215">
        <v>82.5</v>
      </c>
      <c r="J146" s="277"/>
      <c r="K146" s="215">
        <v>84.5</v>
      </c>
      <c r="L146" s="215">
        <v>92</v>
      </c>
      <c r="M146" s="217"/>
      <c r="N146" s="218"/>
      <c r="O146" s="265"/>
      <c r="P146" s="265"/>
      <c r="S146" s="219"/>
      <c r="T146" s="215">
        <v>18.897300000000001</v>
      </c>
      <c r="U146" s="215">
        <v>20.997</v>
      </c>
      <c r="V146" s="215">
        <v>23.33</v>
      </c>
      <c r="W146" s="267"/>
      <c r="Z146" s="272"/>
      <c r="AA146" s="272"/>
    </row>
    <row r="147" spans="2:27" s="242" customFormat="1" ht="24" customHeight="1">
      <c r="C147" s="278">
        <f t="shared" si="6"/>
        <v>60</v>
      </c>
      <c r="D147" s="273" t="str">
        <f t="shared" si="6"/>
        <v>10A</v>
      </c>
      <c r="E147" s="220">
        <v>73</v>
      </c>
      <c r="F147" s="220">
        <v>80.75</v>
      </c>
      <c r="G147" s="221"/>
      <c r="H147" s="220">
        <v>83</v>
      </c>
      <c r="I147" s="220">
        <v>90.75</v>
      </c>
      <c r="J147" s="274"/>
      <c r="K147" s="220">
        <v>93</v>
      </c>
      <c r="L147" s="220">
        <v>100.75</v>
      </c>
      <c r="M147" s="217"/>
      <c r="N147" s="218"/>
      <c r="O147" s="265"/>
      <c r="P147" s="265"/>
      <c r="S147" s="219"/>
      <c r="T147" s="220">
        <v>21.821400000000004</v>
      </c>
      <c r="U147" s="220">
        <v>24.246000000000002</v>
      </c>
      <c r="V147" s="220">
        <v>26.94</v>
      </c>
      <c r="W147" s="267"/>
      <c r="Z147" s="272"/>
      <c r="AA147" s="272"/>
    </row>
    <row r="148" spans="2:27" s="242" customFormat="1" ht="24" customHeight="1">
      <c r="C148" s="279">
        <f t="shared" si="6"/>
        <v>65</v>
      </c>
      <c r="D148" s="276">
        <f t="shared" si="6"/>
        <v>11</v>
      </c>
      <c r="E148" s="215">
        <v>79.25</v>
      </c>
      <c r="F148" s="215">
        <v>87.25</v>
      </c>
      <c r="G148" s="221"/>
      <c r="H148" s="215">
        <v>89.75</v>
      </c>
      <c r="I148" s="215">
        <v>97.75</v>
      </c>
      <c r="J148" s="274"/>
      <c r="K148" s="215">
        <v>100.5</v>
      </c>
      <c r="L148" s="215">
        <v>108</v>
      </c>
      <c r="M148" s="217"/>
      <c r="N148" s="218"/>
      <c r="O148" s="265"/>
      <c r="P148" s="265"/>
      <c r="S148" s="219"/>
      <c r="T148" s="215">
        <v>24.016500000000001</v>
      </c>
      <c r="U148" s="215">
        <v>26.684999999999999</v>
      </c>
      <c r="V148" s="215">
        <v>29.65</v>
      </c>
      <c r="W148" s="267"/>
      <c r="Z148" s="272"/>
      <c r="AA148" s="272"/>
    </row>
    <row r="149" spans="2:27" s="242" customFormat="1" ht="24" customHeight="1">
      <c r="C149" s="279">
        <f t="shared" si="6"/>
        <v>0</v>
      </c>
      <c r="D149" s="273" t="str">
        <f t="shared" si="6"/>
        <v>11A</v>
      </c>
      <c r="E149" s="220">
        <v>88</v>
      </c>
      <c r="F149" s="220">
        <v>96</v>
      </c>
      <c r="G149" s="221"/>
      <c r="H149" s="220">
        <v>98.75</v>
      </c>
      <c r="I149" s="220">
        <v>106.5</v>
      </c>
      <c r="J149" s="274"/>
      <c r="K149" s="220">
        <v>109.75</v>
      </c>
      <c r="L149" s="220">
        <v>116.5</v>
      </c>
      <c r="M149" s="217"/>
      <c r="N149" s="218"/>
      <c r="O149" s="265"/>
      <c r="P149" s="265"/>
      <c r="S149" s="219"/>
      <c r="T149" s="220">
        <v>27.1998</v>
      </c>
      <c r="U149" s="220">
        <v>30.221999999999998</v>
      </c>
      <c r="V149" s="220">
        <v>33.58</v>
      </c>
      <c r="W149" s="267"/>
      <c r="Z149" s="272"/>
      <c r="AA149" s="272"/>
    </row>
    <row r="150" spans="2:27" s="242" customFormat="1" ht="24" customHeight="1">
      <c r="C150" s="280">
        <f t="shared" si="6"/>
        <v>70</v>
      </c>
      <c r="D150" s="276">
        <f t="shared" si="6"/>
        <v>12</v>
      </c>
      <c r="E150" s="215">
        <v>93.25</v>
      </c>
      <c r="F150" s="215">
        <v>101.25</v>
      </c>
      <c r="G150" s="221"/>
      <c r="H150" s="215">
        <v>104</v>
      </c>
      <c r="I150" s="215">
        <v>111.25</v>
      </c>
      <c r="J150" s="274"/>
      <c r="K150" s="215">
        <v>114.25</v>
      </c>
      <c r="L150" s="215">
        <v>121.25</v>
      </c>
      <c r="M150" s="217"/>
      <c r="N150" s="218"/>
      <c r="O150" s="265"/>
      <c r="P150" s="265"/>
      <c r="S150" s="219"/>
      <c r="T150" s="215">
        <v>27.378</v>
      </c>
      <c r="U150" s="215">
        <v>30.419999999999998</v>
      </c>
      <c r="V150" s="215">
        <v>33.799999999999997</v>
      </c>
      <c r="W150" s="267"/>
      <c r="Z150" s="272"/>
      <c r="AA150" s="272"/>
    </row>
    <row r="151" spans="2:27" s="242" customFormat="1" ht="24" customHeight="1">
      <c r="C151" s="280">
        <f t="shared" si="6"/>
        <v>0</v>
      </c>
      <c r="D151" s="273">
        <f t="shared" si="6"/>
        <v>13</v>
      </c>
      <c r="E151" s="220">
        <v>103.5</v>
      </c>
      <c r="F151" s="220">
        <v>110.75</v>
      </c>
      <c r="G151" s="221"/>
      <c r="H151" s="220">
        <v>113.75</v>
      </c>
      <c r="I151" s="220">
        <v>120.75</v>
      </c>
      <c r="J151" s="274"/>
      <c r="K151" s="220">
        <v>124.25</v>
      </c>
      <c r="L151" s="220">
        <v>131.25</v>
      </c>
      <c r="M151" s="217"/>
      <c r="N151" s="218"/>
      <c r="O151" s="265"/>
      <c r="P151" s="265"/>
      <c r="S151" s="219"/>
      <c r="T151" s="220">
        <v>29.727</v>
      </c>
      <c r="U151" s="220">
        <v>33.03</v>
      </c>
      <c r="V151" s="220">
        <v>36.700000000000003</v>
      </c>
      <c r="W151" s="267"/>
    </row>
    <row r="152" spans="2:27" s="242" customFormat="1" ht="24" customHeight="1">
      <c r="C152" s="281">
        <f t="shared" si="6"/>
        <v>75</v>
      </c>
      <c r="D152" s="276">
        <f t="shared" si="6"/>
        <v>14</v>
      </c>
      <c r="E152" s="215">
        <v>109</v>
      </c>
      <c r="F152" s="215">
        <v>117.25</v>
      </c>
      <c r="G152" s="221"/>
      <c r="H152" s="215">
        <v>120.5</v>
      </c>
      <c r="I152" s="215">
        <v>128.75</v>
      </c>
      <c r="J152" s="274"/>
      <c r="K152" s="215">
        <v>132.5</v>
      </c>
      <c r="L152" s="215">
        <v>140.75</v>
      </c>
      <c r="M152" s="217"/>
      <c r="N152" s="218"/>
      <c r="O152" s="282"/>
      <c r="P152" s="282"/>
      <c r="S152" s="219"/>
      <c r="T152" s="215">
        <v>31.079700000000003</v>
      </c>
      <c r="U152" s="215">
        <v>34.533000000000001</v>
      </c>
      <c r="V152" s="215">
        <v>38.369999999999997</v>
      </c>
      <c r="W152" s="267"/>
    </row>
    <row r="153" spans="2:27" s="242" customFormat="1" ht="24" customHeight="1">
      <c r="C153" s="281">
        <f t="shared" si="6"/>
        <v>0</v>
      </c>
      <c r="D153" s="273">
        <f t="shared" si="6"/>
        <v>15</v>
      </c>
      <c r="E153" s="220">
        <v>116.75</v>
      </c>
      <c r="F153" s="220">
        <v>126.5</v>
      </c>
      <c r="G153" s="223"/>
      <c r="H153" s="220">
        <v>130</v>
      </c>
      <c r="I153" s="220">
        <v>139.5</v>
      </c>
      <c r="J153" s="283"/>
      <c r="K153" s="220">
        <v>143.5</v>
      </c>
      <c r="L153" s="220">
        <v>153.25</v>
      </c>
      <c r="M153" s="217"/>
      <c r="N153" s="218"/>
      <c r="O153" s="282"/>
      <c r="P153" s="282"/>
      <c r="S153" s="219"/>
      <c r="T153" s="220">
        <v>33.736499999999999</v>
      </c>
      <c r="U153" s="220">
        <v>37.484999999999999</v>
      </c>
      <c r="V153" s="220">
        <v>41.65</v>
      </c>
      <c r="W153" s="267"/>
    </row>
    <row r="154" spans="2:27" s="244" customFormat="1" ht="24" customHeight="1">
      <c r="C154" s="284">
        <f t="shared" si="6"/>
        <v>80</v>
      </c>
      <c r="D154" s="276">
        <f t="shared" si="6"/>
        <v>16</v>
      </c>
      <c r="E154" s="215">
        <v>122.25</v>
      </c>
      <c r="F154" s="215">
        <v>133.5</v>
      </c>
      <c r="G154" s="224"/>
      <c r="H154" s="215">
        <v>137</v>
      </c>
      <c r="I154" s="215">
        <v>148.25</v>
      </c>
      <c r="J154" s="285"/>
      <c r="K154" s="215">
        <v>152.25</v>
      </c>
      <c r="L154" s="215">
        <v>163.5</v>
      </c>
      <c r="M154" s="217"/>
      <c r="N154" s="218"/>
      <c r="O154" s="282"/>
      <c r="P154" s="282"/>
      <c r="S154" s="219"/>
      <c r="T154" s="215">
        <v>34.368299999999998</v>
      </c>
      <c r="U154" s="215">
        <v>38.186999999999998</v>
      </c>
      <c r="V154" s="215">
        <v>42.43</v>
      </c>
      <c r="W154" s="267"/>
      <c r="X154" s="242"/>
    </row>
    <row r="155" spans="2:27" s="244" customFormat="1" ht="24" customHeight="1" outlineLevel="7">
      <c r="C155" s="284">
        <f t="shared" si="6"/>
        <v>0</v>
      </c>
      <c r="D155" s="273">
        <f t="shared" si="6"/>
        <v>17</v>
      </c>
      <c r="E155" s="220">
        <v>132.5</v>
      </c>
      <c r="F155" s="220">
        <v>144.5</v>
      </c>
      <c r="G155" s="224"/>
      <c r="H155" s="220">
        <v>148.25</v>
      </c>
      <c r="I155" s="220">
        <v>160.25</v>
      </c>
      <c r="J155" s="285"/>
      <c r="K155" s="220">
        <v>164.5</v>
      </c>
      <c r="L155" s="220">
        <v>175</v>
      </c>
      <c r="M155" s="217"/>
      <c r="N155" s="218"/>
      <c r="O155" s="282"/>
      <c r="P155" s="282"/>
      <c r="S155" s="219"/>
      <c r="T155" s="220">
        <v>36.036900000000003</v>
      </c>
      <c r="U155" s="220">
        <v>40.041000000000004</v>
      </c>
      <c r="V155" s="220">
        <v>44.49</v>
      </c>
      <c r="W155" s="267"/>
      <c r="X155" s="242"/>
    </row>
    <row r="156" spans="2:27" s="244" customFormat="1" ht="24" customHeight="1" outlineLevel="7">
      <c r="C156" s="286">
        <f t="shared" si="6"/>
        <v>0</v>
      </c>
      <c r="D156" s="287">
        <f t="shared" si="6"/>
        <v>18</v>
      </c>
      <c r="E156" s="217">
        <v>144.25</v>
      </c>
      <c r="F156" s="217">
        <v>157.25</v>
      </c>
      <c r="G156" s="224"/>
      <c r="H156" s="217">
        <v>161.25</v>
      </c>
      <c r="I156" s="217">
        <v>172.75</v>
      </c>
      <c r="J156" s="285"/>
      <c r="K156" s="217">
        <v>177.5</v>
      </c>
      <c r="L156" s="217">
        <v>188.25</v>
      </c>
      <c r="M156" s="217"/>
      <c r="N156" s="218"/>
      <c r="O156" s="282"/>
      <c r="P156" s="282"/>
      <c r="S156" s="219"/>
      <c r="T156" s="217">
        <v>38.880000000000003</v>
      </c>
      <c r="U156" s="217">
        <v>43.2</v>
      </c>
      <c r="V156" s="217">
        <v>48</v>
      </c>
      <c r="W156" s="267"/>
      <c r="X156" s="242"/>
    </row>
    <row r="157" spans="2:27" s="244" customFormat="1" ht="15" customHeight="1" thickBot="1">
      <c r="C157" s="288"/>
      <c r="D157" s="288"/>
      <c r="E157" s="225"/>
      <c r="F157" s="225"/>
      <c r="G157" s="226"/>
      <c r="H157" s="226"/>
      <c r="I157" s="226"/>
      <c r="J157" s="289"/>
      <c r="K157" s="219"/>
      <c r="L157" s="219"/>
      <c r="M157" s="219"/>
      <c r="N157" s="227"/>
      <c r="O157" s="282"/>
      <c r="P157" s="282"/>
      <c r="S157" s="219"/>
      <c r="T157" s="219"/>
      <c r="U157" s="242"/>
      <c r="V157" s="267"/>
      <c r="W157" s="267"/>
      <c r="X157" s="242"/>
    </row>
    <row r="158" spans="2:27" s="244" customFormat="1" ht="15" thickTop="1">
      <c r="B158" s="290"/>
      <c r="C158" s="290"/>
      <c r="D158" s="290"/>
      <c r="E158" s="290"/>
      <c r="F158" s="290"/>
      <c r="G158" s="290"/>
      <c r="H158" s="290"/>
      <c r="I158" s="290"/>
      <c r="J158" s="290"/>
      <c r="K158" s="290"/>
      <c r="L158" s="290"/>
      <c r="M158" s="290"/>
      <c r="N158" s="290"/>
      <c r="O158" s="290"/>
      <c r="P158" s="290"/>
      <c r="V158" s="267"/>
      <c r="W158" s="267"/>
    </row>
    <row r="159" spans="2:27" s="244" customFormat="1" ht="36" customHeight="1">
      <c r="B159" s="243"/>
      <c r="C159" s="209" t="s">
        <v>86</v>
      </c>
      <c r="D159" s="209"/>
      <c r="E159" s="210"/>
      <c r="F159" s="211"/>
      <c r="G159" s="211"/>
      <c r="H159" s="212" t="s">
        <v>87</v>
      </c>
      <c r="I159" s="213"/>
      <c r="J159" s="291"/>
      <c r="K159" s="228" t="s">
        <v>71</v>
      </c>
      <c r="L159" s="291"/>
      <c r="M159" s="211"/>
      <c r="N159" s="211"/>
      <c r="O159" s="211"/>
      <c r="P159" s="214" t="s">
        <v>86</v>
      </c>
      <c r="S159" s="245"/>
      <c r="T159" s="245"/>
      <c r="U159" s="242"/>
      <c r="V159" s="242"/>
      <c r="W159" s="242"/>
      <c r="X159" s="242"/>
    </row>
    <row r="160" spans="2:27" s="244" customFormat="1" ht="6.75" customHeight="1">
      <c r="B160" s="246"/>
      <c r="C160" s="247"/>
      <c r="D160" s="247"/>
      <c r="E160" s="248"/>
      <c r="F160" s="249"/>
      <c r="G160" s="250"/>
      <c r="H160" s="251"/>
      <c r="I160" s="251"/>
      <c r="J160" s="239"/>
      <c r="K160" s="239"/>
      <c r="L160" s="252"/>
      <c r="M160" s="252"/>
      <c r="N160" s="252"/>
      <c r="O160" s="252"/>
      <c r="P160" s="239"/>
      <c r="U160" s="242"/>
      <c r="V160" s="242"/>
      <c r="W160" s="242"/>
      <c r="X160" s="242"/>
    </row>
    <row r="161" spans="2:27" s="244" customFormat="1" ht="24" customHeight="1">
      <c r="B161" s="246"/>
      <c r="C161" s="253"/>
      <c r="D161" s="253"/>
      <c r="E161" s="254" t="s">
        <v>88</v>
      </c>
      <c r="F161" s="255"/>
      <c r="G161" s="256"/>
      <c r="H161" s="254" t="s">
        <v>89</v>
      </c>
      <c r="I161" s="255"/>
      <c r="J161" s="239"/>
      <c r="K161" s="254" t="s">
        <v>90</v>
      </c>
      <c r="L161" s="255"/>
      <c r="M161" s="257"/>
      <c r="N161" s="258"/>
      <c r="O161" s="258"/>
      <c r="P161" s="239"/>
      <c r="T161" s="259" t="s">
        <v>91</v>
      </c>
      <c r="U161" s="259">
        <v>10</v>
      </c>
    </row>
    <row r="162" spans="2:27" s="244" customFormat="1" ht="53" customHeight="1">
      <c r="B162" s="260"/>
      <c r="C162" s="261" t="str">
        <f>C143</f>
        <v>Schaal 
RAV</v>
      </c>
      <c r="D162" s="261" t="str">
        <f>D143</f>
        <v>Schaal 
GGD</v>
      </c>
      <c r="E162" s="261" t="s">
        <v>92</v>
      </c>
      <c r="F162" s="262" t="s">
        <v>93</v>
      </c>
      <c r="G162" s="263"/>
      <c r="H162" s="264" t="s">
        <v>92</v>
      </c>
      <c r="I162" s="262" t="s">
        <v>93</v>
      </c>
      <c r="J162" s="263"/>
      <c r="K162" s="264" t="s">
        <v>92</v>
      </c>
      <c r="L162" s="261" t="s">
        <v>93</v>
      </c>
      <c r="M162" s="263"/>
      <c r="O162" s="265" t="s">
        <v>94</v>
      </c>
      <c r="P162" s="265"/>
      <c r="S162" s="266"/>
      <c r="T162" s="261" t="s">
        <v>95</v>
      </c>
      <c r="U162" s="261" t="s">
        <v>96</v>
      </c>
      <c r="V162" s="261" t="s">
        <v>97</v>
      </c>
      <c r="W162" s="267"/>
      <c r="X162" s="242"/>
      <c r="Y162" s="268"/>
      <c r="Z162" s="268"/>
      <c r="AA162" s="268"/>
    </row>
    <row r="163" spans="2:27" s="242" customFormat="1" ht="24" customHeight="1">
      <c r="C163" s="269">
        <f>C144</f>
        <v>45</v>
      </c>
      <c r="D163" s="270">
        <f>D144</f>
        <v>8</v>
      </c>
      <c r="E163" s="215">
        <v>46</v>
      </c>
      <c r="F163" s="215">
        <v>51.5</v>
      </c>
      <c r="G163" s="216"/>
      <c r="H163" s="215">
        <v>52</v>
      </c>
      <c r="I163" s="215">
        <v>57.5</v>
      </c>
      <c r="J163" s="271"/>
      <c r="K163" s="215">
        <v>58</v>
      </c>
      <c r="L163" s="215">
        <v>63.75</v>
      </c>
      <c r="M163" s="217"/>
      <c r="N163" s="218"/>
      <c r="O163" s="265"/>
      <c r="P163" s="265"/>
      <c r="S163" s="219"/>
      <c r="T163" s="215">
        <v>6.48</v>
      </c>
      <c r="U163" s="215">
        <v>7.2</v>
      </c>
      <c r="V163" s="215">
        <v>8</v>
      </c>
      <c r="W163" s="267"/>
      <c r="Z163" s="272"/>
      <c r="AA163" s="272"/>
    </row>
    <row r="164" spans="2:27" s="242" customFormat="1" ht="24" customHeight="1">
      <c r="C164" s="273">
        <f t="shared" ref="C164:D175" si="7">C145</f>
        <v>50</v>
      </c>
      <c r="D164" s="273">
        <f t="shared" si="7"/>
        <v>9</v>
      </c>
      <c r="E164" s="220">
        <v>53.25</v>
      </c>
      <c r="F164" s="220">
        <v>59.5</v>
      </c>
      <c r="G164" s="221"/>
      <c r="H164" s="220">
        <v>60.5</v>
      </c>
      <c r="I164" s="220">
        <v>66.75</v>
      </c>
      <c r="J164" s="274"/>
      <c r="K164" s="220">
        <v>67.75</v>
      </c>
      <c r="L164" s="220">
        <v>74.25</v>
      </c>
      <c r="M164" s="217"/>
      <c r="N164" s="218"/>
      <c r="O164" s="265"/>
      <c r="P164" s="265"/>
      <c r="S164" s="219"/>
      <c r="T164" s="220">
        <v>9.7255327049999991</v>
      </c>
      <c r="U164" s="220">
        <v>10.806147449999999</v>
      </c>
      <c r="V164" s="220">
        <v>12.0068305</v>
      </c>
      <c r="W164" s="267"/>
      <c r="Z164" s="272"/>
      <c r="AA164" s="272"/>
    </row>
    <row r="165" spans="2:27" s="242" customFormat="1" ht="24" customHeight="1">
      <c r="C165" s="275">
        <f t="shared" si="7"/>
        <v>55</v>
      </c>
      <c r="D165" s="276">
        <f t="shared" si="7"/>
        <v>10</v>
      </c>
      <c r="E165" s="215">
        <v>59.75</v>
      </c>
      <c r="F165" s="215">
        <v>67.25</v>
      </c>
      <c r="G165" s="222"/>
      <c r="H165" s="215">
        <v>68.5</v>
      </c>
      <c r="I165" s="215">
        <v>76</v>
      </c>
      <c r="J165" s="277"/>
      <c r="K165" s="215">
        <v>77.5</v>
      </c>
      <c r="L165" s="215">
        <v>85</v>
      </c>
      <c r="M165" s="217"/>
      <c r="N165" s="218"/>
      <c r="O165" s="265"/>
      <c r="P165" s="265"/>
      <c r="S165" s="219"/>
      <c r="T165" s="215">
        <v>13.25833272</v>
      </c>
      <c r="U165" s="215">
        <v>14.7314808</v>
      </c>
      <c r="V165" s="215">
        <v>16.368312</v>
      </c>
      <c r="W165" s="267"/>
      <c r="Z165" s="272"/>
      <c r="AA165" s="272"/>
    </row>
    <row r="166" spans="2:27" s="242" customFormat="1" ht="24" customHeight="1">
      <c r="C166" s="278">
        <f t="shared" si="7"/>
        <v>60</v>
      </c>
      <c r="D166" s="273" t="str">
        <f t="shared" si="7"/>
        <v>10A</v>
      </c>
      <c r="E166" s="220">
        <v>67.75</v>
      </c>
      <c r="F166" s="220">
        <v>75.5</v>
      </c>
      <c r="G166" s="221"/>
      <c r="H166" s="220">
        <v>77</v>
      </c>
      <c r="I166" s="220">
        <v>84.75</v>
      </c>
      <c r="J166" s="274"/>
      <c r="K166" s="220">
        <v>86.5</v>
      </c>
      <c r="L166" s="220">
        <v>94.25</v>
      </c>
      <c r="M166" s="217"/>
      <c r="N166" s="218"/>
      <c r="O166" s="265"/>
      <c r="P166" s="265"/>
      <c r="S166" s="219"/>
      <c r="T166" s="220">
        <v>16.504570935</v>
      </c>
      <c r="U166" s="220">
        <v>18.33841215</v>
      </c>
      <c r="V166" s="220">
        <v>20.376013499999999</v>
      </c>
      <c r="W166" s="267"/>
      <c r="Z166" s="272"/>
      <c r="AA166" s="272"/>
    </row>
    <row r="167" spans="2:27" s="242" customFormat="1" ht="24" customHeight="1">
      <c r="C167" s="279">
        <f t="shared" si="7"/>
        <v>65</v>
      </c>
      <c r="D167" s="276">
        <f t="shared" si="7"/>
        <v>11</v>
      </c>
      <c r="E167" s="215">
        <v>76</v>
      </c>
      <c r="F167" s="215">
        <v>84</v>
      </c>
      <c r="G167" s="221"/>
      <c r="H167" s="215">
        <v>86</v>
      </c>
      <c r="I167" s="215">
        <v>94</v>
      </c>
      <c r="J167" s="274"/>
      <c r="K167" s="215">
        <v>96.25</v>
      </c>
      <c r="L167" s="215">
        <v>103.75</v>
      </c>
      <c r="M167" s="217"/>
      <c r="N167" s="218"/>
      <c r="O167" s="265"/>
      <c r="P167" s="265"/>
      <c r="S167" s="219"/>
      <c r="T167" s="215">
        <v>20.703599999999998</v>
      </c>
      <c r="U167" s="215">
        <v>23.003999999999998</v>
      </c>
      <c r="V167" s="215">
        <v>25.56</v>
      </c>
      <c r="W167" s="267"/>
      <c r="Z167" s="272"/>
      <c r="AA167" s="272"/>
    </row>
    <row r="168" spans="2:27" s="242" customFormat="1" ht="24" customHeight="1">
      <c r="C168" s="279">
        <f t="shared" si="7"/>
        <v>0</v>
      </c>
      <c r="D168" s="273" t="str">
        <f t="shared" si="7"/>
        <v>11A</v>
      </c>
      <c r="E168" s="220">
        <v>85.75</v>
      </c>
      <c r="F168" s="220">
        <v>93.75</v>
      </c>
      <c r="G168" s="221"/>
      <c r="H168" s="220">
        <v>96.25</v>
      </c>
      <c r="I168" s="220">
        <v>104</v>
      </c>
      <c r="J168" s="274"/>
      <c r="K168" s="220">
        <v>107</v>
      </c>
      <c r="L168" s="220">
        <v>113.75</v>
      </c>
      <c r="M168" s="217"/>
      <c r="N168" s="218"/>
      <c r="O168" s="265"/>
      <c r="P168" s="265"/>
      <c r="S168" s="219"/>
      <c r="T168" s="220">
        <v>24.996600000000001</v>
      </c>
      <c r="U168" s="220">
        <v>27.774000000000001</v>
      </c>
      <c r="V168" s="220">
        <v>30.86</v>
      </c>
      <c r="W168" s="267"/>
      <c r="Z168" s="272"/>
      <c r="AA168" s="272"/>
    </row>
    <row r="169" spans="2:27" s="242" customFormat="1" ht="24" customHeight="1">
      <c r="C169" s="280">
        <f t="shared" si="7"/>
        <v>70</v>
      </c>
      <c r="D169" s="276">
        <f t="shared" si="7"/>
        <v>12</v>
      </c>
      <c r="E169" s="215">
        <v>95</v>
      </c>
      <c r="F169" s="215">
        <v>103</v>
      </c>
      <c r="G169" s="221"/>
      <c r="H169" s="215">
        <v>106</v>
      </c>
      <c r="I169" s="215">
        <v>113</v>
      </c>
      <c r="J169" s="274"/>
      <c r="K169" s="215">
        <v>116.5</v>
      </c>
      <c r="L169" s="215">
        <v>123.25</v>
      </c>
      <c r="M169" s="217"/>
      <c r="N169" s="218"/>
      <c r="O169" s="265"/>
      <c r="P169" s="265"/>
      <c r="S169" s="219"/>
      <c r="T169" s="215">
        <v>29.103300000000004</v>
      </c>
      <c r="U169" s="215">
        <v>32.337000000000003</v>
      </c>
      <c r="V169" s="215">
        <v>35.93</v>
      </c>
      <c r="W169" s="267"/>
      <c r="Z169" s="272"/>
      <c r="AA169" s="272"/>
    </row>
    <row r="170" spans="2:27" s="242" customFormat="1" ht="24" customHeight="1">
      <c r="C170" s="280">
        <f t="shared" si="7"/>
        <v>0</v>
      </c>
      <c r="D170" s="273">
        <f t="shared" si="7"/>
        <v>13</v>
      </c>
      <c r="E170" s="220">
        <v>107.25</v>
      </c>
      <c r="F170" s="220">
        <v>114.25</v>
      </c>
      <c r="G170" s="221"/>
      <c r="H170" s="220">
        <v>117.75</v>
      </c>
      <c r="I170" s="220">
        <v>124.75</v>
      </c>
      <c r="J170" s="274"/>
      <c r="K170" s="220">
        <v>128.5</v>
      </c>
      <c r="L170" s="220">
        <v>135.5</v>
      </c>
      <c r="M170" s="217"/>
      <c r="N170" s="218"/>
      <c r="O170" s="265"/>
      <c r="P170" s="265"/>
      <c r="S170" s="219"/>
      <c r="T170" s="220">
        <v>33.250500000000002</v>
      </c>
      <c r="U170" s="220">
        <v>36.945</v>
      </c>
      <c r="V170" s="220">
        <v>41.05</v>
      </c>
      <c r="W170" s="267"/>
    </row>
    <row r="171" spans="2:27" s="242" customFormat="1" ht="24" customHeight="1">
      <c r="C171" s="281">
        <f t="shared" si="7"/>
        <v>75</v>
      </c>
      <c r="D171" s="276">
        <f t="shared" si="7"/>
        <v>14</v>
      </c>
      <c r="E171" s="215">
        <v>112.25</v>
      </c>
      <c r="F171" s="215">
        <v>120.5</v>
      </c>
      <c r="G171" s="221"/>
      <c r="H171" s="215">
        <v>124.25</v>
      </c>
      <c r="I171" s="215">
        <v>132.5</v>
      </c>
      <c r="J171" s="274"/>
      <c r="K171" s="215">
        <v>136.5</v>
      </c>
      <c r="L171" s="215">
        <v>144.75</v>
      </c>
      <c r="M171" s="217"/>
      <c r="N171" s="218"/>
      <c r="O171" s="282"/>
      <c r="P171" s="282"/>
      <c r="S171" s="219"/>
      <c r="T171" s="215">
        <v>34.376399999999997</v>
      </c>
      <c r="U171" s="215">
        <v>38.195999999999998</v>
      </c>
      <c r="V171" s="215">
        <v>42.44</v>
      </c>
      <c r="W171" s="267"/>
    </row>
    <row r="172" spans="2:27" s="242" customFormat="1" ht="24" customHeight="1">
      <c r="C172" s="281">
        <f t="shared" si="7"/>
        <v>0</v>
      </c>
      <c r="D172" s="273">
        <f t="shared" si="7"/>
        <v>15</v>
      </c>
      <c r="E172" s="220">
        <v>118.5</v>
      </c>
      <c r="F172" s="220">
        <v>128.25</v>
      </c>
      <c r="G172" s="223"/>
      <c r="H172" s="220">
        <v>131.75</v>
      </c>
      <c r="I172" s="220">
        <v>141.5</v>
      </c>
      <c r="J172" s="283"/>
      <c r="K172" s="220">
        <v>145.5</v>
      </c>
      <c r="L172" s="220">
        <v>155.25</v>
      </c>
      <c r="M172" s="217"/>
      <c r="N172" s="218"/>
      <c r="O172" s="282"/>
      <c r="P172" s="282"/>
      <c r="S172" s="219"/>
      <c r="T172" s="220">
        <v>35.3889</v>
      </c>
      <c r="U172" s="220">
        <v>39.320999999999998</v>
      </c>
      <c r="V172" s="220">
        <v>43.69</v>
      </c>
      <c r="W172" s="267"/>
    </row>
    <row r="173" spans="2:27" s="244" customFormat="1" ht="24" customHeight="1">
      <c r="C173" s="284">
        <f t="shared" si="7"/>
        <v>80</v>
      </c>
      <c r="D173" s="276">
        <f t="shared" si="7"/>
        <v>16</v>
      </c>
      <c r="E173" s="215">
        <v>124.5</v>
      </c>
      <c r="F173" s="215">
        <v>135.5</v>
      </c>
      <c r="G173" s="224"/>
      <c r="H173" s="215">
        <v>139.5</v>
      </c>
      <c r="I173" s="215">
        <v>150.5</v>
      </c>
      <c r="J173" s="285"/>
      <c r="K173" s="215">
        <v>154.75</v>
      </c>
      <c r="L173" s="215">
        <v>166</v>
      </c>
      <c r="M173" s="217"/>
      <c r="N173" s="218"/>
      <c r="O173" s="282"/>
      <c r="P173" s="282"/>
      <c r="S173" s="219"/>
      <c r="T173" s="215">
        <v>36.441900000000004</v>
      </c>
      <c r="U173" s="215">
        <v>40.491</v>
      </c>
      <c r="V173" s="215">
        <v>44.99</v>
      </c>
      <c r="W173" s="267"/>
      <c r="X173" s="242"/>
    </row>
    <row r="174" spans="2:27" s="244" customFormat="1" ht="24" customHeight="1" outlineLevel="7">
      <c r="C174" s="284">
        <f t="shared" si="7"/>
        <v>0</v>
      </c>
      <c r="D174" s="273">
        <f t="shared" si="7"/>
        <v>17</v>
      </c>
      <c r="E174" s="220">
        <v>133.25</v>
      </c>
      <c r="F174" s="220">
        <v>145.25</v>
      </c>
      <c r="G174" s="224"/>
      <c r="H174" s="220">
        <v>149.25</v>
      </c>
      <c r="I174" s="220">
        <v>161.25</v>
      </c>
      <c r="J174" s="285"/>
      <c r="K174" s="220">
        <v>165.5</v>
      </c>
      <c r="L174" s="220">
        <v>176.25</v>
      </c>
      <c r="M174" s="217"/>
      <c r="N174" s="218"/>
      <c r="O174" s="282"/>
      <c r="P174" s="282"/>
      <c r="S174" s="219"/>
      <c r="T174" s="220">
        <v>36.8874</v>
      </c>
      <c r="U174" s="220">
        <v>40.985999999999997</v>
      </c>
      <c r="V174" s="220">
        <v>45.54</v>
      </c>
      <c r="W174" s="267"/>
      <c r="X174" s="242"/>
    </row>
    <row r="175" spans="2:27" s="244" customFormat="1" ht="24" customHeight="1" outlineLevel="7">
      <c r="C175" s="286">
        <f t="shared" si="7"/>
        <v>0</v>
      </c>
      <c r="D175" s="287">
        <f t="shared" si="7"/>
        <v>18</v>
      </c>
      <c r="E175" s="217">
        <v>142.5</v>
      </c>
      <c r="F175" s="217">
        <v>155.5</v>
      </c>
      <c r="G175" s="224"/>
      <c r="H175" s="217">
        <v>159.5</v>
      </c>
      <c r="I175" s="217">
        <v>171</v>
      </c>
      <c r="J175" s="285"/>
      <c r="K175" s="217">
        <v>175.5</v>
      </c>
      <c r="L175" s="217">
        <v>186.25</v>
      </c>
      <c r="M175" s="217"/>
      <c r="N175" s="218"/>
      <c r="O175" s="282"/>
      <c r="P175" s="282"/>
      <c r="S175" s="219"/>
      <c r="T175" s="217">
        <v>37.26</v>
      </c>
      <c r="U175" s="217">
        <v>41.4</v>
      </c>
      <c r="V175" s="217">
        <v>46</v>
      </c>
      <c r="W175" s="267"/>
      <c r="X175" s="242"/>
    </row>
    <row r="176" spans="2:27" s="244" customFormat="1" ht="15" customHeight="1" thickBot="1">
      <c r="C176" s="288"/>
      <c r="D176" s="288"/>
      <c r="E176" s="225"/>
      <c r="F176" s="225"/>
      <c r="G176" s="226"/>
      <c r="H176" s="226"/>
      <c r="I176" s="226"/>
      <c r="J176" s="289"/>
      <c r="K176" s="219"/>
      <c r="L176" s="219"/>
      <c r="M176" s="219"/>
      <c r="N176" s="227"/>
      <c r="O176" s="282"/>
      <c r="P176" s="282"/>
      <c r="S176" s="219"/>
      <c r="T176" s="219"/>
      <c r="U176" s="242"/>
      <c r="V176" s="267"/>
      <c r="W176" s="267"/>
      <c r="X176" s="242"/>
    </row>
    <row r="177" spans="2:27" s="244" customFormat="1" ht="15" thickTop="1">
      <c r="B177" s="290"/>
      <c r="C177" s="290"/>
      <c r="D177" s="290"/>
      <c r="E177" s="290"/>
      <c r="F177" s="290"/>
      <c r="G177" s="290"/>
      <c r="H177" s="290"/>
      <c r="I177" s="290"/>
      <c r="J177" s="290"/>
      <c r="K177" s="290"/>
      <c r="L177" s="290"/>
      <c r="M177" s="290"/>
      <c r="N177" s="290"/>
      <c r="O177" s="290"/>
      <c r="P177" s="290"/>
      <c r="V177" s="267"/>
      <c r="W177" s="267"/>
    </row>
    <row r="178" spans="2:27" s="244" customFormat="1" ht="36" customHeight="1">
      <c r="B178" s="243"/>
      <c r="C178" s="209" t="s">
        <v>86</v>
      </c>
      <c r="D178" s="209"/>
      <c r="E178" s="210"/>
      <c r="F178" s="211"/>
      <c r="G178" s="211"/>
      <c r="H178" s="212" t="s">
        <v>87</v>
      </c>
      <c r="I178" s="213"/>
      <c r="J178" s="291"/>
      <c r="K178" s="228" t="s">
        <v>122</v>
      </c>
      <c r="L178" s="291"/>
      <c r="M178" s="211"/>
      <c r="N178" s="211"/>
      <c r="O178" s="211"/>
      <c r="P178" s="214" t="s">
        <v>86</v>
      </c>
      <c r="S178" s="245"/>
      <c r="T178" s="245"/>
      <c r="U178" s="242"/>
      <c r="V178" s="242"/>
      <c r="W178" s="242"/>
      <c r="X178" s="242"/>
    </row>
    <row r="179" spans="2:27" s="244" customFormat="1" ht="6.75" customHeight="1">
      <c r="B179" s="246"/>
      <c r="C179" s="247"/>
      <c r="D179" s="247"/>
      <c r="E179" s="248"/>
      <c r="F179" s="249"/>
      <c r="G179" s="250"/>
      <c r="H179" s="251"/>
      <c r="I179" s="251"/>
      <c r="J179" s="239"/>
      <c r="K179" s="239"/>
      <c r="L179" s="252"/>
      <c r="M179" s="252"/>
      <c r="N179" s="252"/>
      <c r="O179" s="252"/>
      <c r="P179" s="239"/>
      <c r="U179" s="242"/>
      <c r="V179" s="242"/>
      <c r="W179" s="242"/>
      <c r="X179" s="242"/>
    </row>
    <row r="180" spans="2:27" s="244" customFormat="1" ht="24" customHeight="1">
      <c r="B180" s="246"/>
      <c r="C180" s="253"/>
      <c r="D180" s="253"/>
      <c r="E180" s="254" t="s">
        <v>88</v>
      </c>
      <c r="F180" s="255"/>
      <c r="G180" s="256"/>
      <c r="H180" s="254" t="s">
        <v>89</v>
      </c>
      <c r="I180" s="255"/>
      <c r="J180" s="239"/>
      <c r="K180" s="254" t="s">
        <v>90</v>
      </c>
      <c r="L180" s="255"/>
      <c r="M180" s="257"/>
      <c r="N180" s="258"/>
      <c r="O180" s="258"/>
      <c r="P180" s="239"/>
      <c r="T180" s="259" t="s">
        <v>91</v>
      </c>
      <c r="U180" s="259">
        <v>11</v>
      </c>
    </row>
    <row r="181" spans="2:27" s="244" customFormat="1" ht="53" customHeight="1">
      <c r="B181" s="260"/>
      <c r="C181" s="261" t="str">
        <f>C162</f>
        <v>Schaal 
RAV</v>
      </c>
      <c r="D181" s="261" t="str">
        <f>D162</f>
        <v>Schaal 
GGD</v>
      </c>
      <c r="E181" s="261" t="s">
        <v>92</v>
      </c>
      <c r="F181" s="262" t="s">
        <v>93</v>
      </c>
      <c r="G181" s="263"/>
      <c r="H181" s="264" t="s">
        <v>92</v>
      </c>
      <c r="I181" s="262" t="s">
        <v>93</v>
      </c>
      <c r="J181" s="263"/>
      <c r="K181" s="264" t="s">
        <v>92</v>
      </c>
      <c r="L181" s="261" t="s">
        <v>93</v>
      </c>
      <c r="M181" s="263"/>
      <c r="O181" s="265" t="s">
        <v>94</v>
      </c>
      <c r="P181" s="265"/>
      <c r="S181" s="266"/>
      <c r="T181" s="261" t="s">
        <v>95</v>
      </c>
      <c r="U181" s="261" t="s">
        <v>96</v>
      </c>
      <c r="V181" s="261" t="s">
        <v>97</v>
      </c>
      <c r="W181" s="267"/>
      <c r="X181" s="242"/>
      <c r="Y181" s="268"/>
      <c r="Z181" s="268"/>
      <c r="AA181" s="268"/>
    </row>
    <row r="182" spans="2:27" s="242" customFormat="1" ht="24" customHeight="1">
      <c r="C182" s="269">
        <f>C163</f>
        <v>45</v>
      </c>
      <c r="D182" s="270">
        <f>D163</f>
        <v>8</v>
      </c>
      <c r="E182" s="215">
        <v>49.75</v>
      </c>
      <c r="F182" s="215">
        <v>55.25</v>
      </c>
      <c r="G182" s="216"/>
      <c r="H182" s="215">
        <v>56.25</v>
      </c>
      <c r="I182" s="215">
        <v>61.75</v>
      </c>
      <c r="J182" s="271"/>
      <c r="K182" s="215">
        <v>62.75</v>
      </c>
      <c r="L182" s="215">
        <v>68.5</v>
      </c>
      <c r="M182" s="217"/>
      <c r="N182" s="218"/>
      <c r="O182" s="265"/>
      <c r="P182" s="265"/>
      <c r="S182" s="219"/>
      <c r="T182" s="215">
        <v>10.295100000000001</v>
      </c>
      <c r="U182" s="215">
        <v>11.439000000000002</v>
      </c>
      <c r="V182" s="215">
        <v>12.71</v>
      </c>
      <c r="W182" s="267"/>
      <c r="Z182" s="272"/>
      <c r="AA182" s="272"/>
    </row>
    <row r="183" spans="2:27" s="242" customFormat="1" ht="24" customHeight="1">
      <c r="C183" s="273">
        <f t="shared" ref="C183:D194" si="8">C164</f>
        <v>50</v>
      </c>
      <c r="D183" s="273">
        <f t="shared" si="8"/>
        <v>9</v>
      </c>
      <c r="E183" s="220">
        <v>58.5</v>
      </c>
      <c r="F183" s="220">
        <v>64.75</v>
      </c>
      <c r="G183" s="221"/>
      <c r="H183" s="220">
        <v>66.25</v>
      </c>
      <c r="I183" s="220">
        <v>72.75</v>
      </c>
      <c r="J183" s="274"/>
      <c r="K183" s="220">
        <v>74.25</v>
      </c>
      <c r="L183" s="220">
        <v>80.75</v>
      </c>
      <c r="M183" s="217"/>
      <c r="N183" s="218"/>
      <c r="O183" s="265"/>
      <c r="P183" s="265"/>
      <c r="S183" s="219"/>
      <c r="T183" s="220">
        <v>14.976899999999999</v>
      </c>
      <c r="U183" s="220">
        <v>16.640999999999998</v>
      </c>
      <c r="V183" s="220">
        <v>18.489999999999998</v>
      </c>
      <c r="W183" s="267"/>
      <c r="Z183" s="272"/>
      <c r="AA183" s="272"/>
    </row>
    <row r="184" spans="2:27" s="242" customFormat="1" ht="24" customHeight="1">
      <c r="C184" s="275">
        <f t="shared" si="8"/>
        <v>55</v>
      </c>
      <c r="D184" s="276">
        <f t="shared" si="8"/>
        <v>10</v>
      </c>
      <c r="E184" s="215">
        <v>64.5</v>
      </c>
      <c r="F184" s="215">
        <v>72</v>
      </c>
      <c r="G184" s="222"/>
      <c r="H184" s="215">
        <v>73.75</v>
      </c>
      <c r="I184" s="215">
        <v>81.25</v>
      </c>
      <c r="J184" s="277"/>
      <c r="K184" s="215">
        <v>83.25</v>
      </c>
      <c r="L184" s="215">
        <v>90.75</v>
      </c>
      <c r="M184" s="217"/>
      <c r="N184" s="218"/>
      <c r="O184" s="265"/>
      <c r="P184" s="265"/>
      <c r="S184" s="219"/>
      <c r="T184" s="215">
        <v>17.9496</v>
      </c>
      <c r="U184" s="215">
        <v>19.943999999999999</v>
      </c>
      <c r="V184" s="215">
        <v>22.16</v>
      </c>
      <c r="W184" s="267"/>
      <c r="Z184" s="272"/>
      <c r="AA184" s="272"/>
    </row>
    <row r="185" spans="2:27" s="242" customFormat="1" ht="24" customHeight="1">
      <c r="C185" s="278">
        <f t="shared" si="8"/>
        <v>60</v>
      </c>
      <c r="D185" s="273" t="str">
        <f t="shared" si="8"/>
        <v>10A</v>
      </c>
      <c r="E185" s="220">
        <v>72.5</v>
      </c>
      <c r="F185" s="220">
        <v>80.25</v>
      </c>
      <c r="G185" s="221"/>
      <c r="H185" s="220">
        <v>82.5</v>
      </c>
      <c r="I185" s="220">
        <v>90.25</v>
      </c>
      <c r="J185" s="274"/>
      <c r="K185" s="220">
        <v>92.5</v>
      </c>
      <c r="L185" s="220">
        <v>100.25</v>
      </c>
      <c r="M185" s="217"/>
      <c r="N185" s="218"/>
      <c r="O185" s="265"/>
      <c r="P185" s="265"/>
      <c r="S185" s="219"/>
      <c r="T185" s="220">
        <v>21.408300000000001</v>
      </c>
      <c r="U185" s="220">
        <v>23.786999999999999</v>
      </c>
      <c r="V185" s="220">
        <v>26.43</v>
      </c>
      <c r="W185" s="267"/>
      <c r="Z185" s="272"/>
      <c r="AA185" s="272"/>
    </row>
    <row r="186" spans="2:27" s="242" customFormat="1" ht="24" customHeight="1">
      <c r="C186" s="279">
        <f t="shared" si="8"/>
        <v>65</v>
      </c>
      <c r="D186" s="276">
        <f t="shared" si="8"/>
        <v>11</v>
      </c>
      <c r="E186" s="215">
        <v>78.5</v>
      </c>
      <c r="F186" s="215">
        <v>86.5</v>
      </c>
      <c r="G186" s="221"/>
      <c r="H186" s="215">
        <v>88.75</v>
      </c>
      <c r="I186" s="215">
        <v>96.75</v>
      </c>
      <c r="J186" s="274"/>
      <c r="K186" s="215">
        <v>99.25</v>
      </c>
      <c r="L186" s="215">
        <v>106.75</v>
      </c>
      <c r="M186" s="217"/>
      <c r="N186" s="218"/>
      <c r="O186" s="265"/>
      <c r="P186" s="265"/>
      <c r="S186" s="219"/>
      <c r="T186" s="215">
        <v>23.133600000000001</v>
      </c>
      <c r="U186" s="215">
        <v>25.704000000000001</v>
      </c>
      <c r="V186" s="215">
        <v>28.56</v>
      </c>
      <c r="W186" s="267"/>
      <c r="Z186" s="272"/>
      <c r="AA186" s="272"/>
    </row>
    <row r="187" spans="2:27" s="242" customFormat="1" ht="24" customHeight="1">
      <c r="C187" s="279">
        <f t="shared" si="8"/>
        <v>0</v>
      </c>
      <c r="D187" s="273" t="str">
        <f t="shared" si="8"/>
        <v>11A</v>
      </c>
      <c r="E187" s="220">
        <v>85.75</v>
      </c>
      <c r="F187" s="220">
        <v>93.75</v>
      </c>
      <c r="G187" s="221"/>
      <c r="H187" s="220">
        <v>96.25</v>
      </c>
      <c r="I187" s="220">
        <v>104</v>
      </c>
      <c r="J187" s="274"/>
      <c r="K187" s="220">
        <v>107</v>
      </c>
      <c r="L187" s="220">
        <v>113.75</v>
      </c>
      <c r="M187" s="217"/>
      <c r="N187" s="218"/>
      <c r="O187" s="265"/>
      <c r="P187" s="265"/>
      <c r="S187" s="219"/>
      <c r="T187" s="220">
        <v>24.996600000000001</v>
      </c>
      <c r="U187" s="220">
        <v>27.774000000000001</v>
      </c>
      <c r="V187" s="220">
        <v>30.86</v>
      </c>
      <c r="W187" s="267"/>
      <c r="Z187" s="272"/>
      <c r="AA187" s="272"/>
    </row>
    <row r="188" spans="2:27" s="242" customFormat="1" ht="24" customHeight="1">
      <c r="C188" s="280">
        <f t="shared" si="8"/>
        <v>70</v>
      </c>
      <c r="D188" s="276">
        <f t="shared" si="8"/>
        <v>12</v>
      </c>
      <c r="E188" s="215">
        <v>92.5</v>
      </c>
      <c r="F188" s="215">
        <v>100.5</v>
      </c>
      <c r="G188" s="221"/>
      <c r="H188" s="215">
        <v>103.25</v>
      </c>
      <c r="I188" s="215">
        <v>110.25</v>
      </c>
      <c r="J188" s="274"/>
      <c r="K188" s="215">
        <v>113.5</v>
      </c>
      <c r="L188" s="215">
        <v>120.25</v>
      </c>
      <c r="M188" s="217"/>
      <c r="N188" s="218"/>
      <c r="O188" s="265"/>
      <c r="P188" s="265"/>
      <c r="S188" s="219"/>
      <c r="T188" s="215">
        <v>26.673300000000001</v>
      </c>
      <c r="U188" s="215">
        <v>29.637</v>
      </c>
      <c r="V188" s="215">
        <v>32.93</v>
      </c>
      <c r="W188" s="267"/>
      <c r="Z188" s="272"/>
      <c r="AA188" s="272"/>
    </row>
    <row r="189" spans="2:27" s="242" customFormat="1" ht="24" customHeight="1">
      <c r="C189" s="280">
        <f t="shared" si="8"/>
        <v>0</v>
      </c>
      <c r="D189" s="273">
        <f t="shared" si="8"/>
        <v>13</v>
      </c>
      <c r="E189" s="220">
        <v>103</v>
      </c>
      <c r="F189" s="220">
        <v>110.25</v>
      </c>
      <c r="G189" s="221"/>
      <c r="H189" s="220">
        <v>113.25</v>
      </c>
      <c r="I189" s="220">
        <v>120.25</v>
      </c>
      <c r="J189" s="274"/>
      <c r="K189" s="220">
        <v>123.5</v>
      </c>
      <c r="L189" s="220">
        <v>130.5</v>
      </c>
      <c r="M189" s="217"/>
      <c r="N189" s="218"/>
      <c r="O189" s="265"/>
      <c r="P189" s="265"/>
      <c r="S189" s="219"/>
      <c r="T189" s="220">
        <v>29.200500000000002</v>
      </c>
      <c r="U189" s="220">
        <v>32.445</v>
      </c>
      <c r="V189" s="220">
        <v>36.049999999999997</v>
      </c>
      <c r="W189" s="267"/>
    </row>
    <row r="190" spans="2:27" s="242" customFormat="1" ht="24" customHeight="1">
      <c r="C190" s="281">
        <f t="shared" si="8"/>
        <v>75</v>
      </c>
      <c r="D190" s="276">
        <f t="shared" si="8"/>
        <v>14</v>
      </c>
      <c r="E190" s="215">
        <v>109.25</v>
      </c>
      <c r="F190" s="215">
        <v>117.5</v>
      </c>
      <c r="G190" s="221"/>
      <c r="H190" s="215">
        <v>120.75</v>
      </c>
      <c r="I190" s="215">
        <v>129.25</v>
      </c>
      <c r="J190" s="274"/>
      <c r="K190" s="215">
        <v>132.75</v>
      </c>
      <c r="L190" s="215">
        <v>141.25</v>
      </c>
      <c r="M190" s="217"/>
      <c r="N190" s="218"/>
      <c r="O190" s="282"/>
      <c r="P190" s="282"/>
      <c r="S190" s="219"/>
      <c r="T190" s="215">
        <v>31.411800000000003</v>
      </c>
      <c r="U190" s="215">
        <v>34.902000000000001</v>
      </c>
      <c r="V190" s="215">
        <v>38.78</v>
      </c>
      <c r="W190" s="267"/>
    </row>
    <row r="191" spans="2:27" s="242" customFormat="1" ht="24" customHeight="1">
      <c r="C191" s="281">
        <f t="shared" si="8"/>
        <v>0</v>
      </c>
      <c r="D191" s="273">
        <f t="shared" si="8"/>
        <v>15</v>
      </c>
      <c r="E191" s="220">
        <v>116.25</v>
      </c>
      <c r="F191" s="220">
        <v>126</v>
      </c>
      <c r="G191" s="223"/>
      <c r="H191" s="220">
        <v>129.25</v>
      </c>
      <c r="I191" s="220">
        <v>139</v>
      </c>
      <c r="J191" s="283"/>
      <c r="K191" s="220">
        <v>142.75</v>
      </c>
      <c r="L191" s="220">
        <v>152.5</v>
      </c>
      <c r="M191" s="217"/>
      <c r="N191" s="218"/>
      <c r="O191" s="282"/>
      <c r="P191" s="282"/>
      <c r="S191" s="219"/>
      <c r="T191" s="220">
        <v>33.177600000000005</v>
      </c>
      <c r="U191" s="220">
        <v>36.864000000000004</v>
      </c>
      <c r="V191" s="220">
        <v>40.96</v>
      </c>
      <c r="W191" s="267"/>
    </row>
    <row r="192" spans="2:27" s="244" customFormat="1" ht="24" customHeight="1">
      <c r="C192" s="284">
        <f t="shared" si="8"/>
        <v>80</v>
      </c>
      <c r="D192" s="276">
        <f t="shared" si="8"/>
        <v>16</v>
      </c>
      <c r="E192" s="215">
        <v>123</v>
      </c>
      <c r="F192" s="215">
        <v>134.25</v>
      </c>
      <c r="G192" s="224"/>
      <c r="H192" s="215">
        <v>138</v>
      </c>
      <c r="I192" s="215">
        <v>149</v>
      </c>
      <c r="J192" s="285"/>
      <c r="K192" s="215">
        <v>153.25</v>
      </c>
      <c r="L192" s="215">
        <v>164.25</v>
      </c>
      <c r="M192" s="217"/>
      <c r="N192" s="218"/>
      <c r="O192" s="282"/>
      <c r="P192" s="282"/>
      <c r="S192" s="219"/>
      <c r="T192" s="215">
        <v>35.089199999999998</v>
      </c>
      <c r="U192" s="215">
        <v>38.988</v>
      </c>
      <c r="V192" s="215">
        <v>43.32</v>
      </c>
      <c r="W192" s="267"/>
      <c r="X192" s="242"/>
    </row>
    <row r="193" spans="2:27" s="244" customFormat="1" ht="24" customHeight="1" outlineLevel="7">
      <c r="C193" s="284">
        <f t="shared" si="8"/>
        <v>0</v>
      </c>
      <c r="D193" s="273">
        <f t="shared" si="8"/>
        <v>17</v>
      </c>
      <c r="E193" s="220">
        <v>133.25</v>
      </c>
      <c r="F193" s="220">
        <v>145.5</v>
      </c>
      <c r="G193" s="224"/>
      <c r="H193" s="220">
        <v>149.25</v>
      </c>
      <c r="I193" s="220">
        <v>161.5</v>
      </c>
      <c r="J193" s="285"/>
      <c r="K193" s="220">
        <v>165.75</v>
      </c>
      <c r="L193" s="220">
        <v>176.25</v>
      </c>
      <c r="M193" s="217"/>
      <c r="N193" s="218"/>
      <c r="O193" s="282"/>
      <c r="P193" s="282"/>
      <c r="S193" s="219"/>
      <c r="T193" s="220">
        <v>36.9846</v>
      </c>
      <c r="U193" s="220">
        <v>41.094000000000001</v>
      </c>
      <c r="V193" s="220">
        <v>45.66</v>
      </c>
      <c r="W193" s="267"/>
      <c r="X193" s="242"/>
    </row>
    <row r="194" spans="2:27" s="244" customFormat="1" ht="24" customHeight="1" outlineLevel="7">
      <c r="C194" s="286">
        <f t="shared" si="8"/>
        <v>0</v>
      </c>
      <c r="D194" s="287">
        <f t="shared" si="8"/>
        <v>18</v>
      </c>
      <c r="E194" s="217">
        <v>143.5</v>
      </c>
      <c r="F194" s="217">
        <v>156.5</v>
      </c>
      <c r="G194" s="224"/>
      <c r="H194" s="217">
        <v>160.5</v>
      </c>
      <c r="I194" s="217">
        <v>172</v>
      </c>
      <c r="J194" s="285"/>
      <c r="K194" s="217">
        <v>176.5</v>
      </c>
      <c r="L194" s="217">
        <v>187.5</v>
      </c>
      <c r="M194" s="217"/>
      <c r="N194" s="218"/>
      <c r="O194" s="282"/>
      <c r="P194" s="282"/>
      <c r="S194" s="219"/>
      <c r="T194" s="217">
        <v>38.134799999999998</v>
      </c>
      <c r="U194" s="217">
        <v>42.372</v>
      </c>
      <c r="V194" s="217">
        <v>47.08</v>
      </c>
      <c r="W194" s="267"/>
      <c r="X194" s="242"/>
    </row>
    <row r="195" spans="2:27" s="244" customFormat="1" ht="15" customHeight="1" thickBot="1">
      <c r="C195" s="288"/>
      <c r="D195" s="288"/>
      <c r="E195" s="225"/>
      <c r="F195" s="225"/>
      <c r="G195" s="226"/>
      <c r="H195" s="226"/>
      <c r="I195" s="226"/>
      <c r="J195" s="289"/>
      <c r="K195" s="219"/>
      <c r="L195" s="219"/>
      <c r="M195" s="219"/>
      <c r="N195" s="227"/>
      <c r="O195" s="282"/>
      <c r="P195" s="282"/>
      <c r="S195" s="219"/>
      <c r="T195" s="219"/>
      <c r="U195" s="242"/>
      <c r="V195" s="267"/>
      <c r="W195" s="267"/>
      <c r="X195" s="242"/>
    </row>
    <row r="196" spans="2:27" s="244" customFormat="1" ht="15" thickTop="1">
      <c r="B196" s="290"/>
      <c r="C196" s="290"/>
      <c r="D196" s="290"/>
      <c r="E196" s="290"/>
      <c r="F196" s="290"/>
      <c r="G196" s="290"/>
      <c r="H196" s="290"/>
      <c r="I196" s="290"/>
      <c r="J196" s="290"/>
      <c r="K196" s="290"/>
      <c r="L196" s="290"/>
      <c r="M196" s="290"/>
      <c r="N196" s="290"/>
      <c r="O196" s="290"/>
      <c r="P196" s="290"/>
      <c r="V196" s="267"/>
      <c r="W196" s="267"/>
    </row>
    <row r="197" spans="2:27" s="244" customFormat="1" ht="36" customHeight="1">
      <c r="B197" s="243"/>
      <c r="C197" s="209" t="s">
        <v>86</v>
      </c>
      <c r="D197" s="209"/>
      <c r="E197" s="210"/>
      <c r="F197" s="211"/>
      <c r="G197" s="211"/>
      <c r="H197" s="212" t="s">
        <v>87</v>
      </c>
      <c r="I197" s="213"/>
      <c r="J197" s="291"/>
      <c r="K197" s="228" t="s">
        <v>123</v>
      </c>
      <c r="L197" s="291"/>
      <c r="M197" s="211"/>
      <c r="N197" s="211"/>
      <c r="O197" s="211"/>
      <c r="P197" s="214" t="s">
        <v>86</v>
      </c>
      <c r="S197" s="245"/>
      <c r="T197" s="245"/>
      <c r="U197" s="242"/>
      <c r="V197" s="242"/>
      <c r="W197" s="242"/>
      <c r="X197" s="242"/>
    </row>
    <row r="198" spans="2:27" s="244" customFormat="1" ht="6.75" customHeight="1">
      <c r="B198" s="246"/>
      <c r="C198" s="247"/>
      <c r="D198" s="247"/>
      <c r="E198" s="248"/>
      <c r="F198" s="249"/>
      <c r="G198" s="250"/>
      <c r="H198" s="251"/>
      <c r="I198" s="251"/>
      <c r="J198" s="239"/>
      <c r="K198" s="239"/>
      <c r="L198" s="252"/>
      <c r="M198" s="252"/>
      <c r="N198" s="252"/>
      <c r="O198" s="252"/>
      <c r="P198" s="239"/>
      <c r="U198" s="242"/>
      <c r="V198" s="242"/>
      <c r="W198" s="242"/>
      <c r="X198" s="242"/>
    </row>
    <row r="199" spans="2:27" s="244" customFormat="1" ht="24" customHeight="1">
      <c r="B199" s="246"/>
      <c r="C199" s="253"/>
      <c r="D199" s="253"/>
      <c r="E199" s="254" t="s">
        <v>88</v>
      </c>
      <c r="F199" s="255"/>
      <c r="G199" s="256"/>
      <c r="H199" s="254" t="s">
        <v>89</v>
      </c>
      <c r="I199" s="255"/>
      <c r="J199" s="239"/>
      <c r="K199" s="254" t="s">
        <v>90</v>
      </c>
      <c r="L199" s="255"/>
      <c r="M199" s="257"/>
      <c r="N199" s="258"/>
      <c r="O199" s="258"/>
      <c r="P199" s="239"/>
      <c r="T199" s="259" t="s">
        <v>91</v>
      </c>
      <c r="U199" s="259">
        <v>12</v>
      </c>
    </row>
    <row r="200" spans="2:27" s="244" customFormat="1" ht="53" customHeight="1">
      <c r="B200" s="260"/>
      <c r="C200" s="261" t="str">
        <f>C181</f>
        <v>Schaal 
RAV</v>
      </c>
      <c r="D200" s="261" t="str">
        <f>D181</f>
        <v>Schaal 
GGD</v>
      </c>
      <c r="E200" s="261" t="s">
        <v>92</v>
      </c>
      <c r="F200" s="262" t="s">
        <v>93</v>
      </c>
      <c r="G200" s="263"/>
      <c r="H200" s="264" t="s">
        <v>92</v>
      </c>
      <c r="I200" s="262" t="s">
        <v>93</v>
      </c>
      <c r="J200" s="263"/>
      <c r="K200" s="264" t="s">
        <v>92</v>
      </c>
      <c r="L200" s="261" t="s">
        <v>93</v>
      </c>
      <c r="M200" s="263"/>
      <c r="O200" s="265" t="s">
        <v>94</v>
      </c>
      <c r="P200" s="265"/>
      <c r="S200" s="266"/>
      <c r="T200" s="261" t="s">
        <v>95</v>
      </c>
      <c r="U200" s="261" t="s">
        <v>96</v>
      </c>
      <c r="V200" s="261" t="s">
        <v>97</v>
      </c>
      <c r="W200" s="267"/>
      <c r="X200" s="242"/>
      <c r="Y200" s="268"/>
      <c r="Z200" s="268"/>
      <c r="AA200" s="268"/>
    </row>
    <row r="201" spans="2:27" s="242" customFormat="1" ht="24" customHeight="1">
      <c r="C201" s="269">
        <f>C182</f>
        <v>45</v>
      </c>
      <c r="D201" s="270">
        <f>D182</f>
        <v>8</v>
      </c>
      <c r="E201" s="215">
        <v>47.5</v>
      </c>
      <c r="F201" s="215">
        <v>53.25</v>
      </c>
      <c r="G201" s="216"/>
      <c r="H201" s="215">
        <v>53.75</v>
      </c>
      <c r="I201" s="215">
        <v>59.25</v>
      </c>
      <c r="J201" s="271"/>
      <c r="K201" s="215">
        <v>60</v>
      </c>
      <c r="L201" s="215">
        <v>65.75</v>
      </c>
      <c r="M201" s="217"/>
      <c r="N201" s="218"/>
      <c r="O201" s="265"/>
      <c r="P201" s="265"/>
      <c r="S201" s="219"/>
      <c r="T201" s="215">
        <v>8.1</v>
      </c>
      <c r="U201" s="215">
        <v>9</v>
      </c>
      <c r="V201" s="215">
        <v>10</v>
      </c>
      <c r="W201" s="267"/>
      <c r="Z201" s="272"/>
      <c r="AA201" s="272"/>
    </row>
    <row r="202" spans="2:27" s="242" customFormat="1" ht="24" customHeight="1">
      <c r="C202" s="273">
        <f t="shared" ref="C202:D213" si="9">C183</f>
        <v>50</v>
      </c>
      <c r="D202" s="273">
        <f t="shared" si="9"/>
        <v>9</v>
      </c>
      <c r="E202" s="220">
        <v>54.5</v>
      </c>
      <c r="F202" s="220">
        <v>61</v>
      </c>
      <c r="G202" s="221"/>
      <c r="H202" s="220">
        <v>62</v>
      </c>
      <c r="I202" s="220">
        <v>68.5</v>
      </c>
      <c r="J202" s="274"/>
      <c r="K202" s="220">
        <v>69.5</v>
      </c>
      <c r="L202" s="220">
        <v>76</v>
      </c>
      <c r="M202" s="217"/>
      <c r="N202" s="218"/>
      <c r="O202" s="265"/>
      <c r="P202" s="265"/>
      <c r="S202" s="219"/>
      <c r="T202" s="220">
        <v>11.100240000000001</v>
      </c>
      <c r="U202" s="220">
        <v>12.333600000000001</v>
      </c>
      <c r="V202" s="220">
        <v>13.704000000000001</v>
      </c>
      <c r="W202" s="267"/>
      <c r="Z202" s="272"/>
      <c r="AA202" s="272"/>
    </row>
    <row r="203" spans="2:27" s="242" customFormat="1" ht="24" customHeight="1">
      <c r="C203" s="275">
        <f t="shared" si="9"/>
        <v>55</v>
      </c>
      <c r="D203" s="276">
        <f t="shared" si="9"/>
        <v>10</v>
      </c>
      <c r="E203" s="215">
        <v>61</v>
      </c>
      <c r="F203" s="215">
        <v>68.5</v>
      </c>
      <c r="G203" s="222"/>
      <c r="H203" s="215">
        <v>69.75</v>
      </c>
      <c r="I203" s="215">
        <v>77.5</v>
      </c>
      <c r="J203" s="277"/>
      <c r="K203" s="215">
        <v>79</v>
      </c>
      <c r="L203" s="215">
        <v>86.5</v>
      </c>
      <c r="M203" s="217"/>
      <c r="N203" s="218"/>
      <c r="O203" s="265"/>
      <c r="P203" s="265"/>
      <c r="S203" s="219"/>
      <c r="T203" s="215">
        <v>14.437440000000002</v>
      </c>
      <c r="U203" s="215">
        <v>16.041600000000003</v>
      </c>
      <c r="V203" s="215">
        <v>17.824000000000002</v>
      </c>
      <c r="W203" s="267"/>
      <c r="Z203" s="272"/>
      <c r="AA203" s="272"/>
    </row>
    <row r="204" spans="2:27" s="242" customFormat="1" ht="24" customHeight="1">
      <c r="C204" s="278">
        <f t="shared" si="9"/>
        <v>60</v>
      </c>
      <c r="D204" s="273" t="str">
        <f t="shared" si="9"/>
        <v>10A</v>
      </c>
      <c r="E204" s="220">
        <v>69.5</v>
      </c>
      <c r="F204" s="220">
        <v>77.25</v>
      </c>
      <c r="G204" s="221"/>
      <c r="H204" s="220">
        <v>79</v>
      </c>
      <c r="I204" s="220">
        <v>86.75</v>
      </c>
      <c r="J204" s="274"/>
      <c r="K204" s="220">
        <v>88.75</v>
      </c>
      <c r="L204" s="220">
        <v>96.5</v>
      </c>
      <c r="M204" s="217"/>
      <c r="N204" s="218"/>
      <c r="O204" s="265"/>
      <c r="P204" s="265"/>
      <c r="S204" s="219"/>
      <c r="T204" s="220">
        <v>18.390240000000002</v>
      </c>
      <c r="U204" s="220">
        <v>20.433600000000002</v>
      </c>
      <c r="V204" s="220">
        <v>22.704000000000001</v>
      </c>
      <c r="W204" s="267"/>
      <c r="Z204" s="272"/>
      <c r="AA204" s="272"/>
    </row>
    <row r="205" spans="2:27" s="242" customFormat="1" ht="24" customHeight="1">
      <c r="C205" s="279">
        <f t="shared" si="9"/>
        <v>65</v>
      </c>
      <c r="D205" s="276">
        <f t="shared" si="9"/>
        <v>11</v>
      </c>
      <c r="E205" s="215">
        <v>76.25</v>
      </c>
      <c r="F205" s="215">
        <v>84.5</v>
      </c>
      <c r="G205" s="221"/>
      <c r="H205" s="215">
        <v>86.5</v>
      </c>
      <c r="I205" s="215">
        <v>94.5</v>
      </c>
      <c r="J205" s="274"/>
      <c r="K205" s="215">
        <v>96.75</v>
      </c>
      <c r="L205" s="215">
        <v>104.25</v>
      </c>
      <c r="M205" s="217"/>
      <c r="N205" s="218"/>
      <c r="O205" s="265"/>
      <c r="P205" s="265"/>
      <c r="S205" s="219"/>
      <c r="T205" s="215">
        <v>21.111840000000001</v>
      </c>
      <c r="U205" s="215">
        <v>23.457599999999999</v>
      </c>
      <c r="V205" s="215">
        <v>26.064</v>
      </c>
      <c r="W205" s="267"/>
      <c r="Z205" s="272"/>
      <c r="AA205" s="272"/>
    </row>
    <row r="206" spans="2:27" s="242" customFormat="1" ht="24" customHeight="1">
      <c r="C206" s="279">
        <f t="shared" si="9"/>
        <v>0</v>
      </c>
      <c r="D206" s="273" t="str">
        <f t="shared" si="9"/>
        <v>11A</v>
      </c>
      <c r="E206" s="220">
        <v>83.5</v>
      </c>
      <c r="F206" s="220">
        <v>91.25</v>
      </c>
      <c r="G206" s="221"/>
      <c r="H206" s="220">
        <v>93.75</v>
      </c>
      <c r="I206" s="220">
        <v>101.5</v>
      </c>
      <c r="J206" s="274"/>
      <c r="K206" s="220">
        <v>104</v>
      </c>
      <c r="L206" s="220">
        <v>111</v>
      </c>
      <c r="M206" s="217"/>
      <c r="N206" s="218"/>
      <c r="O206" s="265"/>
      <c r="P206" s="265"/>
      <c r="S206" s="219"/>
      <c r="T206" s="220">
        <v>22.647600000000004</v>
      </c>
      <c r="U206" s="220">
        <v>25.164000000000005</v>
      </c>
      <c r="V206" s="220">
        <v>27.960000000000004</v>
      </c>
      <c r="W206" s="267"/>
      <c r="Z206" s="272"/>
      <c r="AA206" s="272"/>
    </row>
    <row r="207" spans="2:27" s="242" customFormat="1" ht="24" customHeight="1">
      <c r="C207" s="280">
        <f t="shared" si="9"/>
        <v>70</v>
      </c>
      <c r="D207" s="276">
        <f t="shared" si="9"/>
        <v>12</v>
      </c>
      <c r="E207" s="215">
        <v>89.5</v>
      </c>
      <c r="F207" s="215">
        <v>97.5</v>
      </c>
      <c r="G207" s="221"/>
      <c r="H207" s="215">
        <v>99.75</v>
      </c>
      <c r="I207" s="215">
        <v>107</v>
      </c>
      <c r="J207" s="274"/>
      <c r="K207" s="215">
        <v>109.5</v>
      </c>
      <c r="L207" s="215">
        <v>116.5</v>
      </c>
      <c r="M207" s="217"/>
      <c r="N207" s="218"/>
      <c r="O207" s="265"/>
      <c r="P207" s="265"/>
      <c r="S207" s="219"/>
      <c r="T207" s="215">
        <v>23.541840000000004</v>
      </c>
      <c r="U207" s="215">
        <v>26.157600000000002</v>
      </c>
      <c r="V207" s="215">
        <v>29.064</v>
      </c>
      <c r="W207" s="267"/>
      <c r="Z207" s="272"/>
      <c r="AA207" s="272"/>
    </row>
    <row r="208" spans="2:27" s="242" customFormat="1" ht="24" customHeight="1">
      <c r="C208" s="280">
        <f t="shared" si="9"/>
        <v>0</v>
      </c>
      <c r="D208" s="273">
        <f t="shared" si="9"/>
        <v>13</v>
      </c>
      <c r="E208" s="220">
        <v>98.25</v>
      </c>
      <c r="F208" s="220">
        <v>105.5</v>
      </c>
      <c r="G208" s="221"/>
      <c r="H208" s="220">
        <v>107.75</v>
      </c>
      <c r="I208" s="220">
        <v>114.75</v>
      </c>
      <c r="J208" s="274"/>
      <c r="K208" s="220">
        <v>117.5</v>
      </c>
      <c r="L208" s="220">
        <v>124.5</v>
      </c>
      <c r="M208" s="217"/>
      <c r="N208" s="218"/>
      <c r="O208" s="265"/>
      <c r="P208" s="265"/>
      <c r="S208" s="219"/>
      <c r="T208" s="220">
        <v>24.345359999999999</v>
      </c>
      <c r="U208" s="220">
        <v>27.0504</v>
      </c>
      <c r="V208" s="220">
        <v>30.056000000000001</v>
      </c>
      <c r="W208" s="267"/>
    </row>
    <row r="209" spans="2:27" s="242" customFormat="1" ht="24" customHeight="1">
      <c r="C209" s="281">
        <f t="shared" si="9"/>
        <v>75</v>
      </c>
      <c r="D209" s="276">
        <f t="shared" si="9"/>
        <v>14</v>
      </c>
      <c r="E209" s="215">
        <v>103.5</v>
      </c>
      <c r="F209" s="215">
        <v>112</v>
      </c>
      <c r="G209" s="221"/>
      <c r="H209" s="215">
        <v>114.5</v>
      </c>
      <c r="I209" s="215">
        <v>122.75</v>
      </c>
      <c r="J209" s="274"/>
      <c r="K209" s="215">
        <v>125.75</v>
      </c>
      <c r="L209" s="215">
        <v>134</v>
      </c>
      <c r="M209" s="217"/>
      <c r="N209" s="218"/>
      <c r="O209" s="282"/>
      <c r="P209" s="282"/>
      <c r="S209" s="219"/>
      <c r="T209" s="215">
        <v>25.673760000000001</v>
      </c>
      <c r="U209" s="215">
        <v>28.526400000000002</v>
      </c>
      <c r="V209" s="215">
        <v>31.696000000000002</v>
      </c>
      <c r="W209" s="267"/>
    </row>
    <row r="210" spans="2:27" s="242" customFormat="1" ht="24" customHeight="1">
      <c r="C210" s="281">
        <f t="shared" si="9"/>
        <v>0</v>
      </c>
      <c r="D210" s="273">
        <f t="shared" si="9"/>
        <v>15</v>
      </c>
      <c r="E210" s="220">
        <v>109.25</v>
      </c>
      <c r="F210" s="220">
        <v>119</v>
      </c>
      <c r="G210" s="223"/>
      <c r="H210" s="220">
        <v>121.5</v>
      </c>
      <c r="I210" s="220">
        <v>131.25</v>
      </c>
      <c r="J210" s="283"/>
      <c r="K210" s="220">
        <v>134.25</v>
      </c>
      <c r="L210" s="220">
        <v>143.75</v>
      </c>
      <c r="M210" s="217"/>
      <c r="N210" s="218"/>
      <c r="O210" s="282"/>
      <c r="P210" s="282"/>
      <c r="S210" s="219"/>
      <c r="T210" s="220">
        <v>26.140320000000006</v>
      </c>
      <c r="U210" s="220">
        <v>29.044800000000006</v>
      </c>
      <c r="V210" s="220">
        <v>32.272000000000006</v>
      </c>
      <c r="W210" s="267"/>
    </row>
    <row r="211" spans="2:27" s="244" customFormat="1" ht="24" customHeight="1">
      <c r="C211" s="284">
        <f t="shared" si="9"/>
        <v>80</v>
      </c>
      <c r="D211" s="276">
        <f t="shared" si="9"/>
        <v>16</v>
      </c>
      <c r="E211" s="215">
        <v>115.25</v>
      </c>
      <c r="F211" s="215">
        <v>126.5</v>
      </c>
      <c r="G211" s="224"/>
      <c r="H211" s="215">
        <v>129.25</v>
      </c>
      <c r="I211" s="215">
        <v>140.25</v>
      </c>
      <c r="J211" s="285"/>
      <c r="K211" s="215">
        <v>143.5</v>
      </c>
      <c r="L211" s="215">
        <v>154.75</v>
      </c>
      <c r="M211" s="217"/>
      <c r="N211" s="218"/>
      <c r="O211" s="282"/>
      <c r="P211" s="282"/>
      <c r="S211" s="219"/>
      <c r="T211" s="215">
        <v>27.222480000000001</v>
      </c>
      <c r="U211" s="215">
        <v>30.247199999999999</v>
      </c>
      <c r="V211" s="215">
        <v>33.607999999999997</v>
      </c>
      <c r="W211" s="267"/>
      <c r="X211" s="242"/>
    </row>
    <row r="212" spans="2:27" s="244" customFormat="1" ht="24" customHeight="1" outlineLevel="7">
      <c r="C212" s="284">
        <f t="shared" si="9"/>
        <v>0</v>
      </c>
      <c r="D212" s="273">
        <f t="shared" si="9"/>
        <v>17</v>
      </c>
      <c r="E212" s="220">
        <v>124.25</v>
      </c>
      <c r="F212" s="220">
        <v>136.25</v>
      </c>
      <c r="G212" s="224"/>
      <c r="H212" s="220">
        <v>139.25</v>
      </c>
      <c r="I212" s="220">
        <v>151.25</v>
      </c>
      <c r="J212" s="285"/>
      <c r="K212" s="220">
        <v>154.5</v>
      </c>
      <c r="L212" s="220">
        <v>165</v>
      </c>
      <c r="M212" s="217"/>
      <c r="N212" s="218"/>
      <c r="O212" s="282"/>
      <c r="P212" s="282"/>
      <c r="S212" s="219"/>
      <c r="T212" s="220">
        <v>27.838080000000005</v>
      </c>
      <c r="U212" s="220">
        <v>30.931200000000004</v>
      </c>
      <c r="V212" s="220">
        <v>34.368000000000002</v>
      </c>
      <c r="W212" s="267"/>
      <c r="X212" s="242"/>
    </row>
    <row r="213" spans="2:27" s="244" customFormat="1" ht="24" customHeight="1" outlineLevel="7">
      <c r="C213" s="286">
        <f t="shared" si="9"/>
        <v>0</v>
      </c>
      <c r="D213" s="287">
        <f t="shared" si="9"/>
        <v>18</v>
      </c>
      <c r="E213" s="217">
        <v>134</v>
      </c>
      <c r="F213" s="217">
        <v>147</v>
      </c>
      <c r="G213" s="224"/>
      <c r="H213" s="217">
        <v>149.75</v>
      </c>
      <c r="I213" s="217">
        <v>161.5</v>
      </c>
      <c r="J213" s="285"/>
      <c r="K213" s="217">
        <v>164.75</v>
      </c>
      <c r="L213" s="217">
        <v>175.75</v>
      </c>
      <c r="M213" s="217"/>
      <c r="N213" s="218"/>
      <c r="O213" s="282"/>
      <c r="P213" s="282"/>
      <c r="S213" s="219"/>
      <c r="T213" s="217">
        <v>28.648080000000004</v>
      </c>
      <c r="U213" s="217">
        <v>31.831200000000003</v>
      </c>
      <c r="V213" s="217">
        <v>35.368000000000002</v>
      </c>
      <c r="W213" s="267"/>
      <c r="X213" s="242"/>
    </row>
    <row r="214" spans="2:27" s="244" customFormat="1" ht="15" customHeight="1" thickBot="1">
      <c r="C214" s="288"/>
      <c r="D214" s="288"/>
      <c r="E214" s="225"/>
      <c r="F214" s="225"/>
      <c r="G214" s="226"/>
      <c r="H214" s="226"/>
      <c r="I214" s="226"/>
      <c r="J214" s="289"/>
      <c r="K214" s="219"/>
      <c r="L214" s="219"/>
      <c r="M214" s="219"/>
      <c r="N214" s="227"/>
      <c r="O214" s="282"/>
      <c r="P214" s="282"/>
      <c r="S214" s="219"/>
      <c r="T214" s="219"/>
      <c r="U214" s="242"/>
      <c r="V214" s="267"/>
      <c r="W214" s="267"/>
      <c r="X214" s="242"/>
    </row>
    <row r="215" spans="2:27" s="244" customFormat="1" ht="15" thickTop="1">
      <c r="B215" s="290"/>
      <c r="C215" s="290"/>
      <c r="D215" s="290"/>
      <c r="E215" s="290"/>
      <c r="F215" s="290"/>
      <c r="G215" s="290"/>
      <c r="H215" s="290"/>
      <c r="I215" s="290"/>
      <c r="J215" s="290"/>
      <c r="K215" s="290"/>
      <c r="L215" s="290"/>
      <c r="M215" s="290"/>
      <c r="N215" s="290"/>
      <c r="O215" s="290"/>
      <c r="P215" s="290"/>
      <c r="V215" s="267"/>
      <c r="W215" s="267"/>
    </row>
    <row r="216" spans="2:27" s="244" customFormat="1" ht="36" customHeight="1">
      <c r="B216" s="243"/>
      <c r="C216" s="209" t="s">
        <v>86</v>
      </c>
      <c r="D216" s="209"/>
      <c r="E216" s="210"/>
      <c r="F216" s="211"/>
      <c r="G216" s="211"/>
      <c r="H216" s="212" t="s">
        <v>87</v>
      </c>
      <c r="I216" s="213"/>
      <c r="J216" s="291"/>
      <c r="K216" s="228" t="s">
        <v>124</v>
      </c>
      <c r="L216" s="291"/>
      <c r="M216" s="211"/>
      <c r="N216" s="211"/>
      <c r="O216" s="211"/>
      <c r="P216" s="214" t="s">
        <v>86</v>
      </c>
      <c r="S216" s="245"/>
      <c r="T216" s="245"/>
      <c r="U216" s="242"/>
      <c r="V216" s="242"/>
      <c r="W216" s="242"/>
      <c r="X216" s="242"/>
    </row>
    <row r="217" spans="2:27" s="244" customFormat="1" ht="6.75" customHeight="1">
      <c r="B217" s="246"/>
      <c r="C217" s="247"/>
      <c r="D217" s="247"/>
      <c r="E217" s="248"/>
      <c r="F217" s="249"/>
      <c r="G217" s="250"/>
      <c r="H217" s="251"/>
      <c r="I217" s="251"/>
      <c r="J217" s="239"/>
      <c r="K217" s="239"/>
      <c r="L217" s="252"/>
      <c r="M217" s="252"/>
      <c r="N217" s="252"/>
      <c r="O217" s="252"/>
      <c r="P217" s="239"/>
      <c r="U217" s="242"/>
      <c r="V217" s="242"/>
      <c r="W217" s="242"/>
      <c r="X217" s="242"/>
    </row>
    <row r="218" spans="2:27" s="244" customFormat="1" ht="24" customHeight="1">
      <c r="B218" s="246"/>
      <c r="C218" s="253"/>
      <c r="D218" s="253"/>
      <c r="E218" s="254" t="s">
        <v>88</v>
      </c>
      <c r="F218" s="255"/>
      <c r="G218" s="256"/>
      <c r="H218" s="254" t="s">
        <v>89</v>
      </c>
      <c r="I218" s="255"/>
      <c r="J218" s="239"/>
      <c r="K218" s="254" t="s">
        <v>90</v>
      </c>
      <c r="L218" s="255"/>
      <c r="M218" s="257"/>
      <c r="N218" s="258"/>
      <c r="O218" s="258"/>
      <c r="P218" s="239"/>
      <c r="T218" s="259" t="s">
        <v>91</v>
      </c>
      <c r="U218" s="259">
        <v>13</v>
      </c>
    </row>
    <row r="219" spans="2:27" s="244" customFormat="1" ht="53" customHeight="1">
      <c r="B219" s="260"/>
      <c r="C219" s="261" t="str">
        <f>C200</f>
        <v>Schaal 
RAV</v>
      </c>
      <c r="D219" s="261" t="str">
        <f>D200</f>
        <v>Schaal 
GGD</v>
      </c>
      <c r="E219" s="261" t="s">
        <v>92</v>
      </c>
      <c r="F219" s="262" t="s">
        <v>93</v>
      </c>
      <c r="G219" s="263"/>
      <c r="H219" s="264" t="s">
        <v>92</v>
      </c>
      <c r="I219" s="262" t="s">
        <v>93</v>
      </c>
      <c r="J219" s="263"/>
      <c r="K219" s="264" t="s">
        <v>92</v>
      </c>
      <c r="L219" s="261" t="s">
        <v>93</v>
      </c>
      <c r="M219" s="263"/>
      <c r="O219" s="265" t="s">
        <v>94</v>
      </c>
      <c r="P219" s="265"/>
      <c r="S219" s="266"/>
      <c r="T219" s="261" t="s">
        <v>95</v>
      </c>
      <c r="U219" s="261" t="s">
        <v>96</v>
      </c>
      <c r="V219" s="261" t="s">
        <v>97</v>
      </c>
      <c r="W219" s="267"/>
      <c r="X219" s="242"/>
      <c r="Y219" s="268"/>
      <c r="Z219" s="268"/>
      <c r="AA219" s="268"/>
    </row>
    <row r="220" spans="2:27" s="242" customFormat="1" ht="24" customHeight="1">
      <c r="C220" s="269">
        <f>C201</f>
        <v>45</v>
      </c>
      <c r="D220" s="270">
        <f>D201</f>
        <v>8</v>
      </c>
      <c r="E220" s="215">
        <v>49.5</v>
      </c>
      <c r="F220" s="215">
        <v>55.25</v>
      </c>
      <c r="G220" s="216"/>
      <c r="H220" s="215">
        <v>56</v>
      </c>
      <c r="I220" s="215">
        <v>61.5</v>
      </c>
      <c r="J220" s="271"/>
      <c r="K220" s="215">
        <v>62.5</v>
      </c>
      <c r="L220" s="215">
        <v>68.25</v>
      </c>
      <c r="M220" s="217"/>
      <c r="N220" s="218"/>
      <c r="O220" s="265"/>
      <c r="P220" s="265"/>
      <c r="S220" s="219"/>
      <c r="T220" s="215">
        <v>10.125</v>
      </c>
      <c r="U220" s="215">
        <v>11.25</v>
      </c>
      <c r="V220" s="215">
        <v>12.5</v>
      </c>
      <c r="W220" s="267"/>
      <c r="Z220" s="272"/>
      <c r="AA220" s="272"/>
    </row>
    <row r="221" spans="2:27" s="242" customFormat="1" ht="24" customHeight="1">
      <c r="C221" s="273">
        <f t="shared" ref="C221:D232" si="10">C202</f>
        <v>50</v>
      </c>
      <c r="D221" s="273">
        <f t="shared" si="10"/>
        <v>9</v>
      </c>
      <c r="E221" s="220">
        <v>57.25</v>
      </c>
      <c r="F221" s="220">
        <v>63.75</v>
      </c>
      <c r="G221" s="221"/>
      <c r="H221" s="220">
        <v>65</v>
      </c>
      <c r="I221" s="220">
        <v>71.5</v>
      </c>
      <c r="J221" s="274"/>
      <c r="K221" s="220">
        <v>73</v>
      </c>
      <c r="L221" s="220">
        <v>79.5</v>
      </c>
      <c r="M221" s="217"/>
      <c r="N221" s="218"/>
      <c r="O221" s="265"/>
      <c r="P221" s="265"/>
      <c r="S221" s="219"/>
      <c r="T221" s="220">
        <v>13.875299999999999</v>
      </c>
      <c r="U221" s="220">
        <v>15.417</v>
      </c>
      <c r="V221" s="220">
        <v>17.13</v>
      </c>
      <c r="W221" s="267"/>
      <c r="Z221" s="272"/>
      <c r="AA221" s="272"/>
    </row>
    <row r="222" spans="2:27" s="242" customFormat="1" ht="24" customHeight="1">
      <c r="C222" s="275">
        <f t="shared" si="10"/>
        <v>55</v>
      </c>
      <c r="D222" s="276">
        <f t="shared" si="10"/>
        <v>10</v>
      </c>
      <c r="E222" s="215">
        <v>64.5</v>
      </c>
      <c r="F222" s="215">
        <v>72.25</v>
      </c>
      <c r="G222" s="222"/>
      <c r="H222" s="215">
        <v>74</v>
      </c>
      <c r="I222" s="215">
        <v>81.5</v>
      </c>
      <c r="J222" s="277"/>
      <c r="K222" s="215">
        <v>83.5</v>
      </c>
      <c r="L222" s="215">
        <v>91</v>
      </c>
      <c r="M222" s="217"/>
      <c r="N222" s="218"/>
      <c r="O222" s="265"/>
      <c r="P222" s="265"/>
      <c r="S222" s="219"/>
      <c r="T222" s="215">
        <v>18.046800000000005</v>
      </c>
      <c r="U222" s="215">
        <v>20.052000000000003</v>
      </c>
      <c r="V222" s="215">
        <v>22.28</v>
      </c>
      <c r="W222" s="267"/>
      <c r="Z222" s="272"/>
      <c r="AA222" s="272"/>
    </row>
    <row r="223" spans="2:27" s="242" customFormat="1" ht="24" customHeight="1">
      <c r="C223" s="278">
        <f t="shared" si="10"/>
        <v>60</v>
      </c>
      <c r="D223" s="273" t="str">
        <f t="shared" si="10"/>
        <v>10A</v>
      </c>
      <c r="E223" s="220">
        <v>74.25</v>
      </c>
      <c r="F223" s="220">
        <v>81.75</v>
      </c>
      <c r="G223" s="221"/>
      <c r="H223" s="220">
        <v>84.25</v>
      </c>
      <c r="I223" s="220">
        <v>92</v>
      </c>
      <c r="J223" s="274"/>
      <c r="K223" s="220">
        <v>94.5</v>
      </c>
      <c r="L223" s="220">
        <v>102.25</v>
      </c>
      <c r="M223" s="217"/>
      <c r="N223" s="218"/>
      <c r="O223" s="265"/>
      <c r="P223" s="265"/>
      <c r="S223" s="219"/>
      <c r="T223" s="220">
        <v>22.9878</v>
      </c>
      <c r="U223" s="220">
        <v>25.541999999999998</v>
      </c>
      <c r="V223" s="220">
        <v>28.38</v>
      </c>
      <c r="W223" s="267"/>
      <c r="Z223" s="272"/>
      <c r="AA223" s="272"/>
    </row>
    <row r="224" spans="2:27" s="242" customFormat="1" ht="24" customHeight="1">
      <c r="C224" s="279">
        <f t="shared" si="10"/>
        <v>65</v>
      </c>
      <c r="D224" s="276">
        <f t="shared" si="10"/>
        <v>11</v>
      </c>
      <c r="E224" s="215">
        <v>81.75</v>
      </c>
      <c r="F224" s="215">
        <v>89.75</v>
      </c>
      <c r="G224" s="221"/>
      <c r="H224" s="215">
        <v>92.25</v>
      </c>
      <c r="I224" s="215">
        <v>100.25</v>
      </c>
      <c r="J224" s="274"/>
      <c r="K224" s="215">
        <v>103.25</v>
      </c>
      <c r="L224" s="215">
        <v>110.75</v>
      </c>
      <c r="M224" s="217"/>
      <c r="N224" s="218"/>
      <c r="O224" s="265"/>
      <c r="P224" s="265"/>
      <c r="S224" s="219"/>
      <c r="T224" s="215">
        <v>26.389800000000001</v>
      </c>
      <c r="U224" s="215">
        <v>29.321999999999999</v>
      </c>
      <c r="V224" s="215">
        <v>32.58</v>
      </c>
      <c r="W224" s="267"/>
      <c r="Z224" s="272"/>
      <c r="AA224" s="272"/>
    </row>
    <row r="225" spans="2:27" s="242" customFormat="1" ht="24" customHeight="1">
      <c r="C225" s="279">
        <f t="shared" si="10"/>
        <v>0</v>
      </c>
      <c r="D225" s="273" t="str">
        <f t="shared" si="10"/>
        <v>11A</v>
      </c>
      <c r="E225" s="220">
        <v>89</v>
      </c>
      <c r="F225" s="220">
        <v>97</v>
      </c>
      <c r="G225" s="221"/>
      <c r="H225" s="220">
        <v>100</v>
      </c>
      <c r="I225" s="220">
        <v>107.75</v>
      </c>
      <c r="J225" s="274"/>
      <c r="K225" s="220">
        <v>111</v>
      </c>
      <c r="L225" s="220">
        <v>118</v>
      </c>
      <c r="M225" s="217"/>
      <c r="N225" s="218"/>
      <c r="O225" s="265"/>
      <c r="P225" s="265"/>
      <c r="S225" s="219"/>
      <c r="T225" s="220">
        <v>28.309500000000003</v>
      </c>
      <c r="U225" s="220">
        <v>31.455000000000002</v>
      </c>
      <c r="V225" s="220">
        <v>34.950000000000003</v>
      </c>
      <c r="W225" s="267"/>
      <c r="Z225" s="272"/>
      <c r="AA225" s="272"/>
    </row>
    <row r="226" spans="2:27" s="242" customFormat="1" ht="24" customHeight="1">
      <c r="C226" s="280">
        <f t="shared" si="10"/>
        <v>70</v>
      </c>
      <c r="D226" s="276">
        <f t="shared" si="10"/>
        <v>12</v>
      </c>
      <c r="E226" s="215">
        <v>95.25</v>
      </c>
      <c r="F226" s="215">
        <v>103.25</v>
      </c>
      <c r="G226" s="221"/>
      <c r="H226" s="215">
        <v>106.25</v>
      </c>
      <c r="I226" s="215">
        <v>113.5</v>
      </c>
      <c r="J226" s="274"/>
      <c r="K226" s="215">
        <v>116.75</v>
      </c>
      <c r="L226" s="215">
        <v>123.75</v>
      </c>
      <c r="M226" s="217"/>
      <c r="N226" s="218"/>
      <c r="O226" s="265"/>
      <c r="P226" s="265"/>
      <c r="S226" s="219"/>
      <c r="T226" s="215">
        <v>29.427300000000002</v>
      </c>
      <c r="U226" s="215">
        <v>32.697000000000003</v>
      </c>
      <c r="V226" s="215">
        <v>36.33</v>
      </c>
      <c r="W226" s="267"/>
      <c r="Z226" s="272"/>
      <c r="AA226" s="272"/>
    </row>
    <row r="227" spans="2:27" s="242" customFormat="1" ht="24" customHeight="1">
      <c r="C227" s="280">
        <f t="shared" si="10"/>
        <v>0</v>
      </c>
      <c r="D227" s="273">
        <f t="shared" si="10"/>
        <v>13</v>
      </c>
      <c r="E227" s="220">
        <v>104.25</v>
      </c>
      <c r="F227" s="220">
        <v>111.5</v>
      </c>
      <c r="G227" s="221"/>
      <c r="H227" s="220">
        <v>114.75</v>
      </c>
      <c r="I227" s="220">
        <v>121.5</v>
      </c>
      <c r="J227" s="274"/>
      <c r="K227" s="220">
        <v>125</v>
      </c>
      <c r="L227" s="220">
        <v>132</v>
      </c>
      <c r="M227" s="217"/>
      <c r="N227" s="218"/>
      <c r="O227" s="265"/>
      <c r="P227" s="265"/>
      <c r="S227" s="219"/>
      <c r="T227" s="220">
        <v>30.431700000000003</v>
      </c>
      <c r="U227" s="220">
        <v>33.813000000000002</v>
      </c>
      <c r="V227" s="220">
        <v>37.57</v>
      </c>
      <c r="W227" s="267"/>
    </row>
    <row r="228" spans="2:27" s="242" customFormat="1" ht="24" customHeight="1">
      <c r="C228" s="281">
        <f t="shared" si="10"/>
        <v>75</v>
      </c>
      <c r="D228" s="276">
        <f t="shared" si="10"/>
        <v>14</v>
      </c>
      <c r="E228" s="215">
        <v>108</v>
      </c>
      <c r="F228" s="215">
        <v>116.25</v>
      </c>
      <c r="G228" s="221"/>
      <c r="H228" s="215">
        <v>119.25</v>
      </c>
      <c r="I228" s="215">
        <v>127.75</v>
      </c>
      <c r="J228" s="274"/>
      <c r="K228" s="215">
        <v>131.25</v>
      </c>
      <c r="L228" s="215">
        <v>139.5</v>
      </c>
      <c r="M228" s="217"/>
      <c r="N228" s="218"/>
      <c r="O228" s="282"/>
      <c r="P228" s="282"/>
      <c r="S228" s="219"/>
      <c r="T228" s="215">
        <v>30.067200000000003</v>
      </c>
      <c r="U228" s="215">
        <v>33.408000000000001</v>
      </c>
      <c r="V228" s="215">
        <v>37.119999999999997</v>
      </c>
      <c r="W228" s="267"/>
    </row>
    <row r="229" spans="2:27" s="242" customFormat="1" ht="24" customHeight="1">
      <c r="C229" s="281">
        <f t="shared" si="10"/>
        <v>0</v>
      </c>
      <c r="D229" s="273">
        <f t="shared" si="10"/>
        <v>15</v>
      </c>
      <c r="E229" s="220">
        <v>115.75</v>
      </c>
      <c r="F229" s="220">
        <v>125.5</v>
      </c>
      <c r="G229" s="223"/>
      <c r="H229" s="220">
        <v>128.75</v>
      </c>
      <c r="I229" s="220">
        <v>138.5</v>
      </c>
      <c r="J229" s="283"/>
      <c r="K229" s="220">
        <v>142.25</v>
      </c>
      <c r="L229" s="220">
        <v>151.75</v>
      </c>
      <c r="M229" s="217"/>
      <c r="N229" s="218"/>
      <c r="O229" s="282"/>
      <c r="P229" s="282"/>
      <c r="S229" s="219"/>
      <c r="T229" s="220">
        <v>32.675400000000003</v>
      </c>
      <c r="U229" s="220">
        <v>36.306000000000004</v>
      </c>
      <c r="V229" s="220">
        <v>40.340000000000003</v>
      </c>
      <c r="W229" s="267"/>
    </row>
    <row r="230" spans="2:27" s="244" customFormat="1" ht="24" customHeight="1">
      <c r="C230" s="284">
        <f t="shared" si="10"/>
        <v>80</v>
      </c>
      <c r="D230" s="276">
        <f t="shared" si="10"/>
        <v>16</v>
      </c>
      <c r="E230" s="215">
        <v>122</v>
      </c>
      <c r="F230" s="215">
        <v>133.25</v>
      </c>
      <c r="G230" s="224"/>
      <c r="H230" s="215">
        <v>136.75</v>
      </c>
      <c r="I230" s="215">
        <v>148</v>
      </c>
      <c r="J230" s="285"/>
      <c r="K230" s="215">
        <v>151.75</v>
      </c>
      <c r="L230" s="215">
        <v>163</v>
      </c>
      <c r="M230" s="217"/>
      <c r="N230" s="218"/>
      <c r="O230" s="282"/>
      <c r="P230" s="282"/>
      <c r="S230" s="219"/>
      <c r="T230" s="215">
        <v>34.028100000000002</v>
      </c>
      <c r="U230" s="215">
        <v>37.808999999999997</v>
      </c>
      <c r="V230" s="215">
        <v>42.01</v>
      </c>
      <c r="W230" s="267"/>
      <c r="X230" s="242"/>
    </row>
    <row r="231" spans="2:27" s="244" customFormat="1" ht="24" customHeight="1" outlineLevel="7">
      <c r="C231" s="284">
        <f t="shared" si="10"/>
        <v>0</v>
      </c>
      <c r="D231" s="273">
        <f t="shared" si="10"/>
        <v>17</v>
      </c>
      <c r="E231" s="220">
        <v>131.25</v>
      </c>
      <c r="F231" s="220">
        <v>143.25</v>
      </c>
      <c r="G231" s="224"/>
      <c r="H231" s="220">
        <v>146.75</v>
      </c>
      <c r="I231" s="220">
        <v>159</v>
      </c>
      <c r="J231" s="285"/>
      <c r="K231" s="220">
        <v>163</v>
      </c>
      <c r="L231" s="220">
        <v>173.5</v>
      </c>
      <c r="M231" s="217"/>
      <c r="N231" s="218"/>
      <c r="O231" s="282"/>
      <c r="P231" s="282"/>
      <c r="S231" s="219"/>
      <c r="T231" s="220">
        <v>34.797600000000003</v>
      </c>
      <c r="U231" s="220">
        <v>38.664000000000001</v>
      </c>
      <c r="V231" s="220">
        <v>42.96</v>
      </c>
      <c r="W231" s="267"/>
      <c r="X231" s="242"/>
    </row>
    <row r="232" spans="2:27" s="244" customFormat="1" ht="24" customHeight="1" outlineLevel="7">
      <c r="C232" s="286">
        <f t="shared" si="10"/>
        <v>0</v>
      </c>
      <c r="D232" s="287">
        <f t="shared" si="10"/>
        <v>18</v>
      </c>
      <c r="E232" s="217">
        <v>141</v>
      </c>
      <c r="F232" s="217">
        <v>154</v>
      </c>
      <c r="G232" s="224"/>
      <c r="H232" s="217">
        <v>157.75</v>
      </c>
      <c r="I232" s="217">
        <v>169.5</v>
      </c>
      <c r="J232" s="285"/>
      <c r="K232" s="217">
        <v>173.5</v>
      </c>
      <c r="L232" s="217">
        <v>184.5</v>
      </c>
      <c r="M232" s="217"/>
      <c r="N232" s="218"/>
      <c r="O232" s="282"/>
      <c r="P232" s="282"/>
      <c r="S232" s="219"/>
      <c r="T232" s="217">
        <v>35.810100000000006</v>
      </c>
      <c r="U232" s="217">
        <v>39.789000000000001</v>
      </c>
      <c r="V232" s="217">
        <v>44.21</v>
      </c>
      <c r="W232" s="267"/>
      <c r="X232" s="242"/>
    </row>
    <row r="233" spans="2:27" s="244" customFormat="1" ht="15" customHeight="1" thickBot="1">
      <c r="C233" s="288"/>
      <c r="D233" s="288"/>
      <c r="E233" s="225"/>
      <c r="F233" s="225"/>
      <c r="G233" s="226"/>
      <c r="H233" s="226"/>
      <c r="I233" s="226"/>
      <c r="J233" s="289"/>
      <c r="K233" s="219"/>
      <c r="L233" s="219"/>
      <c r="M233" s="219"/>
      <c r="N233" s="227"/>
      <c r="O233" s="282"/>
      <c r="P233" s="282"/>
      <c r="S233" s="219"/>
      <c r="T233" s="219"/>
      <c r="U233" s="242"/>
      <c r="V233" s="267"/>
      <c r="W233" s="267"/>
      <c r="X233" s="242"/>
    </row>
    <row r="234" spans="2:27" s="244" customFormat="1" ht="15" thickTop="1">
      <c r="B234" s="290"/>
      <c r="C234" s="290"/>
      <c r="D234" s="290"/>
      <c r="E234" s="290"/>
      <c r="F234" s="290"/>
      <c r="G234" s="290"/>
      <c r="H234" s="290"/>
      <c r="I234" s="290"/>
      <c r="J234" s="290"/>
      <c r="K234" s="290"/>
      <c r="L234" s="290"/>
      <c r="M234" s="290"/>
      <c r="N234" s="290"/>
      <c r="O234" s="290"/>
      <c r="P234" s="290"/>
      <c r="V234" s="267"/>
      <c r="W234" s="267"/>
    </row>
    <row r="581" spans="3:16" s="244" customFormat="1" ht="16" hidden="1">
      <c r="C581" s="292" t="s">
        <v>98</v>
      </c>
      <c r="D581" s="292" t="s">
        <v>98</v>
      </c>
      <c r="E581" s="293"/>
      <c r="F581" s="294" t="s">
        <v>99</v>
      </c>
      <c r="G581" s="294" t="s">
        <v>100</v>
      </c>
      <c r="H581" s="294" t="s">
        <v>101</v>
      </c>
      <c r="I581" s="294" t="s">
        <v>102</v>
      </c>
      <c r="J581" s="294" t="s">
        <v>103</v>
      </c>
      <c r="K581" s="294" t="s">
        <v>104</v>
      </c>
      <c r="L581" s="294" t="s">
        <v>105</v>
      </c>
      <c r="M581" s="294"/>
      <c r="N581" s="294" t="s">
        <v>106</v>
      </c>
      <c r="O581" s="294" t="s">
        <v>107</v>
      </c>
      <c r="P581" s="294" t="s">
        <v>108</v>
      </c>
    </row>
    <row r="582" spans="3:16" s="244" customFormat="1" ht="17" hidden="1">
      <c r="C582" s="295" t="s">
        <v>109</v>
      </c>
      <c r="D582" s="295" t="s">
        <v>109</v>
      </c>
      <c r="E582" s="296"/>
      <c r="F582" s="229" t="e">
        <f>#REF!+#REF!</f>
        <v>#REF!</v>
      </c>
      <c r="G582" s="229" t="e">
        <f>#REF!+#REF!</f>
        <v>#REF!</v>
      </c>
      <c r="H582" s="229" t="e">
        <f>#REF!+#REF!</f>
        <v>#REF!</v>
      </c>
      <c r="I582" s="229" t="e">
        <f>#REF!+#REF!</f>
        <v>#REF!</v>
      </c>
      <c r="J582" s="229" t="e">
        <f>#REF!+#REF!</f>
        <v>#REF!</v>
      </c>
      <c r="K582" s="229" t="e">
        <f>#REF!+#REF!</f>
        <v>#REF!</v>
      </c>
      <c r="L582" s="229" t="e">
        <f>#REF!+#REF!</f>
        <v>#REF!</v>
      </c>
      <c r="M582" s="229"/>
      <c r="N582" s="229" t="e">
        <f>#REF!+#REF!</f>
        <v>#REF!</v>
      </c>
      <c r="O582" s="229" t="e">
        <f>#REF!+#REF!</f>
        <v>#REF!</v>
      </c>
      <c r="P582" s="229" t="e">
        <f>#REF!+#REF!</f>
        <v>#REF!</v>
      </c>
    </row>
    <row r="583" spans="3:16" s="244" customFormat="1" ht="17" hidden="1">
      <c r="C583" s="295" t="s">
        <v>110</v>
      </c>
      <c r="D583" s="295" t="s">
        <v>110</v>
      </c>
      <c r="E583" s="230"/>
      <c r="F583" s="229" t="e">
        <f>#REF!+#REF!</f>
        <v>#REF!</v>
      </c>
      <c r="G583" s="229" t="e">
        <f>#REF!+#REF!</f>
        <v>#REF!</v>
      </c>
      <c r="H583" s="229" t="e">
        <f>#REF!+#REF!</f>
        <v>#REF!</v>
      </c>
      <c r="I583" s="229" t="e">
        <f>#REF!+#REF!</f>
        <v>#REF!</v>
      </c>
      <c r="J583" s="229" t="e">
        <f>#REF!+#REF!</f>
        <v>#REF!</v>
      </c>
      <c r="K583" s="229" t="e">
        <f>#REF!+#REF!</f>
        <v>#REF!</v>
      </c>
      <c r="L583" s="229" t="e">
        <f>#REF!+#REF!</f>
        <v>#REF!</v>
      </c>
      <c r="M583" s="229"/>
      <c r="N583" s="229" t="e">
        <f>#REF!+#REF!</f>
        <v>#REF!</v>
      </c>
      <c r="O583" s="229" t="e">
        <f>#REF!+#REF!</f>
        <v>#REF!</v>
      </c>
      <c r="P583" s="229" t="e">
        <f>#REF!+#REF!</f>
        <v>#REF!</v>
      </c>
    </row>
    <row r="584" spans="3:16" s="244" customFormat="1" ht="17" hidden="1">
      <c r="C584" s="295" t="s">
        <v>111</v>
      </c>
      <c r="D584" s="295" t="s">
        <v>111</v>
      </c>
      <c r="E584" s="230"/>
      <c r="F584" s="229" t="e">
        <f>#REF!+#REF!</f>
        <v>#REF!</v>
      </c>
      <c r="G584" s="229" t="e">
        <f>#REF!+#REF!</f>
        <v>#REF!</v>
      </c>
      <c r="H584" s="229" t="e">
        <f>#REF!+#REF!</f>
        <v>#REF!</v>
      </c>
      <c r="I584" s="229" t="e">
        <f>#REF!+#REF!</f>
        <v>#REF!</v>
      </c>
      <c r="J584" s="229" t="e">
        <f>#REF!+#REF!</f>
        <v>#REF!</v>
      </c>
      <c r="K584" s="229" t="e">
        <f>#REF!+#REF!</f>
        <v>#REF!</v>
      </c>
      <c r="L584" s="229" t="e">
        <f>#REF!+#REF!</f>
        <v>#REF!</v>
      </c>
      <c r="M584" s="229"/>
      <c r="N584" s="229" t="e">
        <f>#REF!+#REF!</f>
        <v>#REF!</v>
      </c>
      <c r="O584" s="229" t="e">
        <f>#REF!+#REF!</f>
        <v>#REF!</v>
      </c>
      <c r="P584" s="229" t="e">
        <f>#REF!+#REF!</f>
        <v>#REF!</v>
      </c>
    </row>
    <row r="585" spans="3:16" s="244" customFormat="1" ht="17" hidden="1">
      <c r="C585" s="295" t="s">
        <v>71</v>
      </c>
      <c r="D585" s="295" t="s">
        <v>71</v>
      </c>
      <c r="E585" s="230"/>
      <c r="F585" s="229" t="e">
        <f>#REF!+#REF!</f>
        <v>#REF!</v>
      </c>
      <c r="G585" s="229" t="e">
        <f>#REF!+#REF!</f>
        <v>#REF!</v>
      </c>
      <c r="H585" s="229" t="e">
        <f>#REF!+#REF!</f>
        <v>#REF!</v>
      </c>
      <c r="I585" s="229" t="e">
        <f>#REF!+#REF!</f>
        <v>#REF!</v>
      </c>
      <c r="J585" s="229" t="e">
        <f>#REF!+#REF!</f>
        <v>#REF!</v>
      </c>
      <c r="K585" s="229" t="e">
        <f>#REF!+#REF!</f>
        <v>#REF!</v>
      </c>
      <c r="L585" s="229" t="e">
        <f>#REF!+#REF!</f>
        <v>#REF!</v>
      </c>
      <c r="M585" s="229"/>
      <c r="N585" s="229" t="e">
        <f>#REF!+#REF!</f>
        <v>#REF!</v>
      </c>
      <c r="O585" s="229" t="e">
        <f>#REF!+#REF!</f>
        <v>#REF!</v>
      </c>
      <c r="P585" s="229" t="e">
        <f>#REF!+#REF!</f>
        <v>#REF!</v>
      </c>
    </row>
    <row r="586" spans="3:16" s="244" customFormat="1" ht="17" hidden="1">
      <c r="C586" s="295" t="s">
        <v>112</v>
      </c>
      <c r="D586" s="295" t="s">
        <v>112</v>
      </c>
      <c r="E586" s="230"/>
      <c r="F586" s="229" t="e">
        <f>#REF!+#REF!</f>
        <v>#REF!</v>
      </c>
      <c r="G586" s="229" t="e">
        <f>#REF!+#REF!</f>
        <v>#REF!</v>
      </c>
      <c r="H586" s="229" t="e">
        <f>#REF!+#REF!</f>
        <v>#REF!</v>
      </c>
      <c r="I586" s="229" t="e">
        <f>#REF!+#REF!</f>
        <v>#REF!</v>
      </c>
      <c r="J586" s="229" t="e">
        <f>#REF!+#REF!</f>
        <v>#REF!</v>
      </c>
      <c r="K586" s="229" t="e">
        <f>#REF!+#REF!</f>
        <v>#REF!</v>
      </c>
      <c r="L586" s="229" t="e">
        <f>#REF!+#REF!</f>
        <v>#REF!</v>
      </c>
      <c r="M586" s="229"/>
      <c r="N586" s="229" t="e">
        <f>#REF!+#REF!</f>
        <v>#REF!</v>
      </c>
      <c r="O586" s="229" t="e">
        <f>#REF!+#REF!</f>
        <v>#REF!</v>
      </c>
      <c r="P586" s="229" t="e">
        <f>#REF!+#REF!</f>
        <v>#REF!</v>
      </c>
    </row>
    <row r="587" spans="3:16" s="244" customFormat="1" ht="17" hidden="1">
      <c r="C587" s="297" t="s">
        <v>68</v>
      </c>
      <c r="D587" s="297" t="s">
        <v>68</v>
      </c>
      <c r="E587" s="230"/>
      <c r="F587" s="229" t="e">
        <f>#REF!+#REF!</f>
        <v>#REF!</v>
      </c>
      <c r="G587" s="229" t="e">
        <f>#REF!+#REF!</f>
        <v>#REF!</v>
      </c>
      <c r="H587" s="229" t="e">
        <f>#REF!+#REF!</f>
        <v>#REF!</v>
      </c>
      <c r="I587" s="229" t="e">
        <f>#REF!+#REF!</f>
        <v>#REF!</v>
      </c>
      <c r="J587" s="229" t="e">
        <f>#REF!+#REF!</f>
        <v>#REF!</v>
      </c>
      <c r="K587" s="229" t="e">
        <f>#REF!+#REF!</f>
        <v>#REF!</v>
      </c>
      <c r="L587" s="229" t="e">
        <f>#REF!+#REF!</f>
        <v>#REF!</v>
      </c>
      <c r="M587" s="229"/>
      <c r="N587" s="229" t="e">
        <f>#REF!+#REF!</f>
        <v>#REF!</v>
      </c>
      <c r="O587" s="229" t="e">
        <f>#REF!+#REF!</f>
        <v>#REF!</v>
      </c>
      <c r="P587" s="229" t="e">
        <f>#REF!+#REF!</f>
        <v>#REF!</v>
      </c>
    </row>
    <row r="588" spans="3:16" s="244" customFormat="1" ht="51" hidden="1">
      <c r="C588" s="298" t="s">
        <v>113</v>
      </c>
      <c r="D588" s="298" t="s">
        <v>113</v>
      </c>
      <c r="E588" s="231"/>
      <c r="F588" s="229" t="e">
        <f>#REF!+#REF!</f>
        <v>#REF!</v>
      </c>
      <c r="G588" s="229" t="e">
        <f>#REF!+#REF!</f>
        <v>#REF!</v>
      </c>
      <c r="H588" s="229" t="e">
        <f>#REF!+#REF!</f>
        <v>#REF!</v>
      </c>
      <c r="I588" s="229" t="e">
        <f>#REF!+#REF!</f>
        <v>#REF!</v>
      </c>
      <c r="J588" s="229" t="e">
        <f>#REF!+#REF!</f>
        <v>#REF!</v>
      </c>
      <c r="K588" s="229" t="e">
        <f>#REF!+#REF!</f>
        <v>#REF!</v>
      </c>
      <c r="L588" s="229" t="e">
        <f>#REF!+#REF!</f>
        <v>#REF!</v>
      </c>
      <c r="M588" s="229"/>
      <c r="N588" s="229" t="e">
        <f>#REF!+#REF!</f>
        <v>#REF!</v>
      </c>
      <c r="O588" s="229" t="e">
        <f>#REF!+#REF!</f>
        <v>#REF!</v>
      </c>
      <c r="P588" s="229" t="e">
        <f>#REF!+#REF!</f>
        <v>#REF!</v>
      </c>
    </row>
    <row r="589" spans="3:16" s="244" customFormat="1" ht="51" hidden="1">
      <c r="C589" s="298" t="s">
        <v>114</v>
      </c>
      <c r="D589" s="298" t="s">
        <v>114</v>
      </c>
      <c r="E589" s="231"/>
      <c r="F589" s="229" t="e">
        <f>#REF!+#REF!</f>
        <v>#REF!</v>
      </c>
      <c r="G589" s="229" t="e">
        <f>#REF!+#REF!</f>
        <v>#REF!</v>
      </c>
      <c r="H589" s="229" t="e">
        <f>#REF!+#REF!</f>
        <v>#REF!</v>
      </c>
      <c r="I589" s="229" t="e">
        <f>#REF!+#REF!</f>
        <v>#REF!</v>
      </c>
      <c r="J589" s="229" t="e">
        <f>#REF!+#REF!</f>
        <v>#REF!</v>
      </c>
      <c r="K589" s="229" t="e">
        <f>#REF!+#REF!</f>
        <v>#REF!</v>
      </c>
      <c r="L589" s="229" t="e">
        <f>#REF!+#REF!</f>
        <v>#REF!</v>
      </c>
      <c r="M589" s="229"/>
      <c r="N589" s="229" t="e">
        <f>#REF!+#REF!</f>
        <v>#REF!</v>
      </c>
      <c r="O589" s="229" t="e">
        <f>#REF!+#REF!</f>
        <v>#REF!</v>
      </c>
      <c r="P589" s="229" t="e">
        <f>#REF!+#REF!</f>
        <v>#REF!</v>
      </c>
    </row>
    <row r="590" spans="3:16" s="244" customFormat="1" ht="51" hidden="1">
      <c r="C590" s="298" t="s">
        <v>115</v>
      </c>
      <c r="D590" s="298" t="s">
        <v>115</v>
      </c>
      <c r="E590" s="299"/>
      <c r="F590" s="229" t="e">
        <f>#REF!+#REF!</f>
        <v>#REF!</v>
      </c>
      <c r="G590" s="229" t="e">
        <f>#REF!+#REF!</f>
        <v>#REF!</v>
      </c>
      <c r="H590" s="229" t="e">
        <f>#REF!+#REF!</f>
        <v>#REF!</v>
      </c>
      <c r="I590" s="229" t="e">
        <f>#REF!+#REF!</f>
        <v>#REF!</v>
      </c>
      <c r="J590" s="229" t="e">
        <f>#REF!+#REF!</f>
        <v>#REF!</v>
      </c>
      <c r="K590" s="229" t="e">
        <f>#REF!+#REF!</f>
        <v>#REF!</v>
      </c>
      <c r="L590" s="229" t="e">
        <f>#REF!+#REF!</f>
        <v>#REF!</v>
      </c>
      <c r="M590" s="229"/>
      <c r="N590" s="229" t="e">
        <f>#REF!+#REF!</f>
        <v>#REF!</v>
      </c>
      <c r="O590" s="229" t="e">
        <f>#REF!+#REF!</f>
        <v>#REF!</v>
      </c>
      <c r="P590" s="229" t="e">
        <f>#REF!+#REF!</f>
        <v>#REF!</v>
      </c>
    </row>
    <row r="591" spans="3:16" s="244" customFormat="1" ht="51" hidden="1">
      <c r="C591" s="298" t="s">
        <v>116</v>
      </c>
      <c r="D591" s="298" t="s">
        <v>116</v>
      </c>
      <c r="E591" s="300"/>
      <c r="F591" s="229" t="e">
        <f>#REF!+#REF!</f>
        <v>#REF!</v>
      </c>
      <c r="G591" s="229" t="e">
        <f>#REF!+#REF!</f>
        <v>#REF!</v>
      </c>
      <c r="H591" s="229" t="e">
        <f>#REF!+#REF!</f>
        <v>#REF!</v>
      </c>
      <c r="I591" s="229" t="e">
        <f>#REF!+#REF!</f>
        <v>#REF!</v>
      </c>
      <c r="J591" s="229" t="e">
        <f>#REF!+#REF!</f>
        <v>#REF!</v>
      </c>
      <c r="K591" s="229" t="e">
        <f>#REF!+#REF!</f>
        <v>#REF!</v>
      </c>
      <c r="L591" s="229" t="e">
        <f>#REF!+#REF!</f>
        <v>#REF!</v>
      </c>
      <c r="M591" s="229"/>
      <c r="N591" s="229" t="e">
        <f>#REF!+#REF!</f>
        <v>#REF!</v>
      </c>
      <c r="O591" s="229" t="e">
        <f>#REF!+#REF!</f>
        <v>#REF!</v>
      </c>
      <c r="P591" s="229" t="e">
        <f>#REF!+#REF!</f>
        <v>#REF!</v>
      </c>
    </row>
    <row r="592" spans="3:16" s="244" customFormat="1" ht="34" hidden="1">
      <c r="C592" s="298" t="s">
        <v>117</v>
      </c>
      <c r="D592" s="298" t="s">
        <v>117</v>
      </c>
      <c r="E592" s="300"/>
      <c r="F592" s="229" t="e">
        <f>#REF!+#REF!</f>
        <v>#REF!</v>
      </c>
      <c r="G592" s="229" t="e">
        <f>#REF!+#REF!</f>
        <v>#REF!</v>
      </c>
      <c r="H592" s="229" t="e">
        <f>#REF!+#REF!</f>
        <v>#REF!</v>
      </c>
      <c r="I592" s="229" t="e">
        <f>#REF!+#REF!</f>
        <v>#REF!</v>
      </c>
      <c r="J592" s="229" t="e">
        <f>#REF!+#REF!</f>
        <v>#REF!</v>
      </c>
      <c r="K592" s="229" t="e">
        <f>#REF!+#REF!</f>
        <v>#REF!</v>
      </c>
      <c r="L592" s="229" t="e">
        <f>#REF!+#REF!</f>
        <v>#REF!</v>
      </c>
      <c r="M592" s="229"/>
      <c r="N592" s="229" t="e">
        <f>#REF!+#REF!</f>
        <v>#REF!</v>
      </c>
      <c r="O592" s="229" t="e">
        <f>#REF!+#REF!</f>
        <v>#REF!</v>
      </c>
      <c r="P592" s="229" t="e">
        <f>#REF!+#REF!</f>
        <v>#REF!</v>
      </c>
    </row>
    <row r="593" spans="3:16" s="244" customFormat="1" ht="17" hidden="1">
      <c r="C593" s="298" t="s">
        <v>118</v>
      </c>
      <c r="D593" s="298" t="s">
        <v>118</v>
      </c>
      <c r="E593" s="299"/>
      <c r="F593" s="229" t="e">
        <f>#REF!+#REF!</f>
        <v>#REF!</v>
      </c>
      <c r="G593" s="229" t="e">
        <f>#REF!+#REF!</f>
        <v>#REF!</v>
      </c>
      <c r="H593" s="229" t="e">
        <f>#REF!+#REF!</f>
        <v>#REF!</v>
      </c>
      <c r="I593" s="229" t="e">
        <f>#REF!+#REF!</f>
        <v>#REF!</v>
      </c>
      <c r="J593" s="229" t="e">
        <f>#REF!+#REF!</f>
        <v>#REF!</v>
      </c>
      <c r="K593" s="229" t="e">
        <f>#REF!+#REF!</f>
        <v>#REF!</v>
      </c>
      <c r="L593" s="229" t="e">
        <f>#REF!+#REF!</f>
        <v>#REF!</v>
      </c>
      <c r="M593" s="229"/>
      <c r="N593" s="229" t="e">
        <f>#REF!+#REF!</f>
        <v>#REF!</v>
      </c>
      <c r="O593" s="229" t="e">
        <f>#REF!+#REF!</f>
        <v>#REF!</v>
      </c>
      <c r="P593" s="229" t="e">
        <f>#REF!+#REF!</f>
        <v>#REF!</v>
      </c>
    </row>
    <row r="594" spans="3:16" s="244" customFormat="1" ht="51" hidden="1">
      <c r="C594" s="301" t="s">
        <v>119</v>
      </c>
      <c r="D594" s="301" t="s">
        <v>119</v>
      </c>
      <c r="F594" s="229" t="e">
        <f>#REF!+#REF!</f>
        <v>#REF!</v>
      </c>
      <c r="G594" s="229" t="e">
        <f>#REF!+#REF!</f>
        <v>#REF!</v>
      </c>
      <c r="H594" s="229" t="e">
        <f>#REF!+#REF!</f>
        <v>#REF!</v>
      </c>
      <c r="I594" s="229" t="e">
        <f>#REF!+#REF!</f>
        <v>#REF!</v>
      </c>
      <c r="J594" s="229" t="e">
        <f>#REF!+#REF!</f>
        <v>#REF!</v>
      </c>
      <c r="K594" s="229" t="e">
        <f>#REF!+#REF!</f>
        <v>#REF!</v>
      </c>
      <c r="L594" s="229" t="e">
        <f>#REF!+#REF!</f>
        <v>#REF!</v>
      </c>
      <c r="M594" s="229"/>
      <c r="N594" s="229" t="e">
        <f>#REF!+#REF!</f>
        <v>#REF!</v>
      </c>
      <c r="O594" s="229" t="e">
        <f>#REF!+#REF!</f>
        <v>#REF!</v>
      </c>
      <c r="P594" s="229" t="e">
        <f>#REF!+#REF!</f>
        <v>#REF!</v>
      </c>
    </row>
    <row r="595" spans="3:16" s="244" customFormat="1" ht="17" hidden="1">
      <c r="C595" s="302" t="s">
        <v>120</v>
      </c>
      <c r="D595" s="302" t="s">
        <v>120</v>
      </c>
      <c r="F595" s="229" t="e">
        <f>#REF!+#REF!</f>
        <v>#REF!</v>
      </c>
      <c r="G595" s="229" t="e">
        <f>#REF!+#REF!</f>
        <v>#REF!</v>
      </c>
      <c r="H595" s="229" t="e">
        <f>#REF!+#REF!</f>
        <v>#REF!</v>
      </c>
      <c r="I595" s="229" t="e">
        <f>#REF!+#REF!</f>
        <v>#REF!</v>
      </c>
      <c r="J595" s="229" t="e">
        <f>#REF!+#REF!</f>
        <v>#REF!</v>
      </c>
      <c r="K595" s="229" t="e">
        <f>#REF!+#REF!</f>
        <v>#REF!</v>
      </c>
      <c r="L595" s="229" t="e">
        <f>#REF!+#REF!</f>
        <v>#REF!</v>
      </c>
      <c r="M595" s="229"/>
      <c r="N595" s="229" t="e">
        <f>#REF!+#REF!</f>
        <v>#REF!</v>
      </c>
      <c r="O595" s="229" t="e">
        <f>#REF!+#REF!</f>
        <v>#REF!</v>
      </c>
      <c r="P595" s="229" t="e">
        <f>#REF!+#REF!</f>
        <v>#REF!</v>
      </c>
    </row>
    <row r="596" spans="3:16" s="244" customFormat="1" ht="17" hidden="1">
      <c r="C596" s="298" t="s">
        <v>61</v>
      </c>
      <c r="D596" s="298" t="s">
        <v>61</v>
      </c>
      <c r="F596" s="229" t="e">
        <f>#REF!+#REF!</f>
        <v>#REF!</v>
      </c>
      <c r="G596" s="229" t="e">
        <f>#REF!+#REF!</f>
        <v>#REF!</v>
      </c>
      <c r="H596" s="229" t="e">
        <f>#REF!+#REF!</f>
        <v>#REF!</v>
      </c>
      <c r="I596" s="229" t="e">
        <f>#REF!+#REF!</f>
        <v>#REF!</v>
      </c>
      <c r="J596" s="229" t="e">
        <f>#REF!+#REF!</f>
        <v>#REF!</v>
      </c>
      <c r="K596" s="229" t="e">
        <f>#REF!+#REF!</f>
        <v>#REF!</v>
      </c>
      <c r="L596" s="229" t="e">
        <f>#REF!+#REF!</f>
        <v>#REF!</v>
      </c>
      <c r="M596" s="229"/>
      <c r="N596" s="229" t="e">
        <f>#REF!+#REF!</f>
        <v>#REF!</v>
      </c>
      <c r="O596" s="229" t="e">
        <f>#REF!+#REF!</f>
        <v>#REF!</v>
      </c>
      <c r="P596" s="229" t="e">
        <f>#REF!+#REF!</f>
        <v>#REF!</v>
      </c>
    </row>
  </sheetData>
  <sheetProtection algorithmName="SHA-512" hashValue="jaStynBitrYkSO0gCSEOXegQE4ZtTP99hrvQ7BS1+Fz6oOc3yKJsDtbNc+32aVJJ3mpT8UiPWPjWowLyCM1iuQ==" saltValue="3bzlkkYSmNVgebi5Z5Ptsw==" spinCount="100000" sheet="1" objects="1" scenarios="1"/>
  <mergeCells count="122">
    <mergeCell ref="B4:P4"/>
    <mergeCell ref="C228:C229"/>
    <mergeCell ref="C230:C231"/>
    <mergeCell ref="H217:I217"/>
    <mergeCell ref="E218:F218"/>
    <mergeCell ref="H218:I218"/>
    <mergeCell ref="K218:L218"/>
    <mergeCell ref="O219:P227"/>
    <mergeCell ref="C224:C225"/>
    <mergeCell ref="C226:C227"/>
    <mergeCell ref="O200:P208"/>
    <mergeCell ref="C205:C206"/>
    <mergeCell ref="C207:C208"/>
    <mergeCell ref="C209:C210"/>
    <mergeCell ref="C211:C212"/>
    <mergeCell ref="S216:T216"/>
    <mergeCell ref="C190:C191"/>
    <mergeCell ref="C192:C193"/>
    <mergeCell ref="S197:T197"/>
    <mergeCell ref="H198:I198"/>
    <mergeCell ref="E199:F199"/>
    <mergeCell ref="H199:I199"/>
    <mergeCell ref="K199:L199"/>
    <mergeCell ref="H179:I179"/>
    <mergeCell ref="E180:F180"/>
    <mergeCell ref="H180:I180"/>
    <mergeCell ref="K180:L180"/>
    <mergeCell ref="O181:P189"/>
    <mergeCell ref="C186:C187"/>
    <mergeCell ref="C188:C189"/>
    <mergeCell ref="O162:P170"/>
    <mergeCell ref="C167:C168"/>
    <mergeCell ref="C169:C170"/>
    <mergeCell ref="C171:C172"/>
    <mergeCell ref="C173:C174"/>
    <mergeCell ref="S178:T178"/>
    <mergeCell ref="C152:C153"/>
    <mergeCell ref="C154:C155"/>
    <mergeCell ref="S159:T159"/>
    <mergeCell ref="H160:I160"/>
    <mergeCell ref="E161:F161"/>
    <mergeCell ref="H161:I161"/>
    <mergeCell ref="K161:L161"/>
    <mergeCell ref="H141:I141"/>
    <mergeCell ref="E142:F142"/>
    <mergeCell ref="H142:I142"/>
    <mergeCell ref="K142:L142"/>
    <mergeCell ref="O143:P151"/>
    <mergeCell ref="C148:C149"/>
    <mergeCell ref="C150:C151"/>
    <mergeCell ref="O124:P132"/>
    <mergeCell ref="C129:C130"/>
    <mergeCell ref="C131:C132"/>
    <mergeCell ref="C133:C134"/>
    <mergeCell ref="C135:C136"/>
    <mergeCell ref="S140:T140"/>
    <mergeCell ref="C114:C115"/>
    <mergeCell ref="C116:C117"/>
    <mergeCell ref="S121:T121"/>
    <mergeCell ref="H122:I122"/>
    <mergeCell ref="E123:F123"/>
    <mergeCell ref="H123:I123"/>
    <mergeCell ref="K123:L123"/>
    <mergeCell ref="H103:I103"/>
    <mergeCell ref="E104:F104"/>
    <mergeCell ref="H104:I104"/>
    <mergeCell ref="K104:L104"/>
    <mergeCell ref="O105:P113"/>
    <mergeCell ref="C110:C111"/>
    <mergeCell ref="C112:C113"/>
    <mergeCell ref="O86:P94"/>
    <mergeCell ref="C91:C92"/>
    <mergeCell ref="C93:C94"/>
    <mergeCell ref="C95:C96"/>
    <mergeCell ref="C97:C98"/>
    <mergeCell ref="S102:T102"/>
    <mergeCell ref="C76:C77"/>
    <mergeCell ref="C78:C79"/>
    <mergeCell ref="S83:T83"/>
    <mergeCell ref="H84:I84"/>
    <mergeCell ref="E85:F85"/>
    <mergeCell ref="H85:I85"/>
    <mergeCell ref="K85:L85"/>
    <mergeCell ref="H65:I65"/>
    <mergeCell ref="E66:F66"/>
    <mergeCell ref="H66:I66"/>
    <mergeCell ref="K66:L66"/>
    <mergeCell ref="O67:P75"/>
    <mergeCell ref="C72:C73"/>
    <mergeCell ref="C74:C75"/>
    <mergeCell ref="O48:P56"/>
    <mergeCell ref="C53:C54"/>
    <mergeCell ref="C55:C56"/>
    <mergeCell ref="C57:C58"/>
    <mergeCell ref="C59:C60"/>
    <mergeCell ref="S64:T64"/>
    <mergeCell ref="C38:C39"/>
    <mergeCell ref="C40:C41"/>
    <mergeCell ref="S45:T45"/>
    <mergeCell ref="H46:I46"/>
    <mergeCell ref="E47:F47"/>
    <mergeCell ref="H47:I47"/>
    <mergeCell ref="K47:L47"/>
    <mergeCell ref="H27:I27"/>
    <mergeCell ref="E28:F28"/>
    <mergeCell ref="H28:I28"/>
    <mergeCell ref="K28:L28"/>
    <mergeCell ref="O29:P37"/>
    <mergeCell ref="C34:C35"/>
    <mergeCell ref="C36:C37"/>
    <mergeCell ref="O10:P18"/>
    <mergeCell ref="C15:C16"/>
    <mergeCell ref="C17:C18"/>
    <mergeCell ref="C19:C20"/>
    <mergeCell ref="C21:C22"/>
    <mergeCell ref="S26:T26"/>
    <mergeCell ref="B5:P5"/>
    <mergeCell ref="S7:T7"/>
    <mergeCell ref="H8:I8"/>
    <mergeCell ref="E9:F9"/>
    <mergeCell ref="H9:I9"/>
    <mergeCell ref="K9:L9"/>
  </mergeCells>
  <printOptions horizontalCentered="1"/>
  <pageMargins left="0.39370078740157499" right="0.35433070866141703" top="0.511811023622047" bottom="0.55118110236220497" header="0.31496062992126" footer="0.31496062992126"/>
  <pageSetup paperSize="9" scale="65" fitToHeight="2" orientation="landscape"/>
  <headerFooter alignWithMargins="0">
    <oddFooter>&amp;L&amp;K000000&amp;P van &amp;N&amp;R&amp;8&amp;K000000&amp;D</oddFooter>
  </headerFooter>
  <rowBreaks count="11" manualBreakCount="11">
    <brk id="25" max="15" man="1"/>
    <brk id="44" max="15" man="1"/>
    <brk id="63" max="15" man="1"/>
    <brk id="82" max="15" man="1"/>
    <brk id="101" max="15" man="1"/>
    <brk id="120" max="15" man="1"/>
    <brk id="139" max="15" man="1"/>
    <brk id="158" max="15" man="1"/>
    <brk id="177" max="15" man="1"/>
    <brk id="196" max="15" man="1"/>
    <brk id="215" max="15"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B4B7C086C7B249A89845BCE0F89C9F" ma:contentTypeVersion="4" ma:contentTypeDescription="Een nieuw document maken." ma:contentTypeScope="" ma:versionID="18234be26e7446ecfb9d0115161bdccb">
  <xsd:schema xmlns:xsd="http://www.w3.org/2001/XMLSchema" xmlns:xs="http://www.w3.org/2001/XMLSchema" xmlns:p="http://schemas.microsoft.com/office/2006/metadata/properties" xmlns:ns2="c3ee47b1-ca3b-4b2b-8c5e-c433d314300c" xmlns:ns3="2f515fc1-fd0e-4ac4-8eec-f9f8a245360e" targetNamespace="http://schemas.microsoft.com/office/2006/metadata/properties" ma:root="true" ma:fieldsID="cf2cd675c791b10300f49edd933493c9" ns2:_="" ns3:_="">
    <xsd:import namespace="c3ee47b1-ca3b-4b2b-8c5e-c433d314300c"/>
    <xsd:import namespace="2f515fc1-fd0e-4ac4-8eec-f9f8a24536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ee47b1-ca3b-4b2b-8c5e-c433d3143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515fc1-fd0e-4ac4-8eec-f9f8a245360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2.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761449B-93B5-4412-92E4-B98C6A5E6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ee47b1-ca3b-4b2b-8c5e-c433d314300c"/>
    <ds:schemaRef ds:uri="2f515fc1-fd0e-4ac4-8eec-f9f8a2453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80</vt:i4>
      </vt:variant>
    </vt:vector>
  </HeadingPairs>
  <TitlesOfParts>
    <vt:vector size="87" baseType="lpstr">
      <vt:lpstr>Colofon 1</vt:lpstr>
      <vt:lpstr>1.Algemene info</vt:lpstr>
      <vt:lpstr>2.Prijsopgaaf Broker opslagen</vt:lpstr>
      <vt:lpstr>3. % doelstelling per doelgroep</vt:lpstr>
      <vt:lpstr>4.Berekening inschrijfprijs</vt:lpstr>
      <vt:lpstr>5.Prijsscore</vt:lpstr>
      <vt:lpstr>6. Richtlijntarieven</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Broker opslagen'!Afdrukbereik</vt:lpstr>
      <vt:lpstr>'3. % doelstelling per doelgroep'!Afdrukbereik</vt:lpstr>
      <vt:lpstr>'4.Berekening inschrijfprijs'!Afdrukbereik</vt:lpstr>
      <vt:lpstr>'5.Prijsscore'!Afdrukbereik</vt:lpstr>
      <vt:lpstr>'6. Richtlijntarieven'!Afdrukbereik</vt:lpstr>
      <vt:lpstr>'Colofon 1'!Afdrukbereik</vt:lpstr>
      <vt:lpstr>'1.Algemene info'!Afdruktitels</vt:lpstr>
      <vt:lpstr>'6. Richtlijntarieven'!Afdruktitels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Arjen Veenstra</cp:lastModifiedBy>
  <cp:lastPrinted>2024-12-02T08:36:46Z</cp:lastPrinted>
  <dcterms:created xsi:type="dcterms:W3CDTF">2021-01-27T10:13:38Z</dcterms:created>
  <dcterms:modified xsi:type="dcterms:W3CDTF">2024-12-02T08:45:54Z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0x0101001CB4B7C086C7B249A89845BCE0F89C9F</vt:lpwstr>
  </property>
</Properties>
</file>