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https://bicbv.sharepoint.com/sites/BiC-aanbestedingen/Gedeelde documenten/Lopende aanbestedingen/Firda/EA Reclamediensten/Aanbestedingsdocument en bijlagen/Concept/"/>
    </mc:Choice>
  </mc:AlternateContent>
  <xr:revisionPtr revIDLastSave="675" documentId="13_ncr:1_{280A5900-DE39-0E45-8A96-32AC1E86447E}" xr6:coauthVersionLast="47" xr6:coauthVersionMax="47" xr10:uidLastSave="{92418B1D-746E-FF43-9761-6D81E07403F3}"/>
  <bookViews>
    <workbookView xWindow="31800" yWindow="500" windowWidth="44480" windowHeight="19820" xr2:uid="{26A0E56A-9CA4-EB40-BF12-5B4691CBE874}"/>
  </bookViews>
  <sheets>
    <sheet name="Waardes" sheetId="3"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3" l="1"/>
  <c r="M12" i="3"/>
  <c r="E3" i="3"/>
  <c r="B22" i="3"/>
  <c r="C22" i="3"/>
  <c r="D22" i="3"/>
  <c r="B13" i="3"/>
  <c r="C13" i="3"/>
  <c r="D13" i="3"/>
  <c r="E13" i="3"/>
  <c r="F13" i="3"/>
  <c r="G13" i="3"/>
  <c r="H13" i="3"/>
  <c r="I13" i="3"/>
  <c r="J13" i="3"/>
  <c r="K13" i="3"/>
  <c r="L13" i="3"/>
  <c r="M13" i="3"/>
  <c r="B4" i="3"/>
  <c r="C4" i="3"/>
  <c r="D4" i="3"/>
  <c r="E4" i="3"/>
  <c r="B14" i="3"/>
  <c r="C14" i="3"/>
  <c r="D14" i="3"/>
  <c r="E14" i="3"/>
  <c r="F14" i="3"/>
  <c r="G14" i="3"/>
  <c r="H14" i="3"/>
  <c r="I14" i="3"/>
  <c r="J14" i="3"/>
  <c r="K14" i="3"/>
  <c r="L14" i="3"/>
  <c r="M14" i="3"/>
  <c r="K16" i="3"/>
  <c r="J16" i="3"/>
  <c r="I16" i="3"/>
  <c r="H16" i="3"/>
  <c r="G16" i="3"/>
  <c r="F16" i="3"/>
  <c r="C16" i="3"/>
  <c r="E16" i="3"/>
  <c r="D16" i="3"/>
  <c r="B16" i="3"/>
  <c r="C23" i="3"/>
  <c r="C5" i="3"/>
  <c r="D5" i="3"/>
  <c r="D7" i="3"/>
  <c r="C7" i="3"/>
  <c r="B5" i="3"/>
  <c r="E5" i="3"/>
  <c r="B7" i="3"/>
  <c r="B23" i="3"/>
  <c r="L16" i="3"/>
</calcChain>
</file>

<file path=xl/sharedStrings.xml><?xml version="1.0" encoding="utf-8"?>
<sst xmlns="http://schemas.openxmlformats.org/spreadsheetml/2006/main" count="57" uniqueCount="32">
  <si>
    <t>Totaal:</t>
  </si>
  <si>
    <t>Percentage</t>
  </si>
  <si>
    <t>Knock out</t>
  </si>
  <si>
    <t xml:space="preserve"> </t>
  </si>
  <si>
    <t>Totaal te behalen waarde kwaliteit</t>
  </si>
  <si>
    <t>Raming opdracht incl. BTW</t>
  </si>
  <si>
    <t>1. 	PLAN VAN AANPAK/AANVANG DIENSTVERLENING ALGEMEEN</t>
  </si>
  <si>
    <t xml:space="preserve">2.	 MARKTCONFORME PRIJSSTELLING </t>
  </si>
  <si>
    <t>3.	 WIJZIGING VORMGEVING</t>
  </si>
  <si>
    <t>BEANTWOORDING OPEN VRAGEN
vraag 1 t/m 3</t>
  </si>
  <si>
    <t>BEANTWOORDING OPEN VRAGEN
vraag 4</t>
  </si>
  <si>
    <t>13. 	De mate van juistheid technische uitvoering van de video</t>
  </si>
  <si>
    <t>12. 	De mate SEO kennis</t>
  </si>
  <si>
    <t>11. 	De mate van SEA kennis</t>
  </si>
  <si>
    <t>10.	 Mate creatief vermogen video en de mate waarin de video past bij de doelgroep</t>
  </si>
  <si>
    <t>9. 	Mate van creatief vermogen en de toepasbaarheid online oplevering</t>
  </si>
  <si>
    <t>8.	 Mate van creatief vermogen offline oplevering</t>
  </si>
  <si>
    <t>7. 	Mate van begrip van de regio Noord in relatie tot de voorgestelde beeldtaal/campagne</t>
  </si>
  <si>
    <t>6. 	Mate van begrip van de doelgroep in relatie tot de middelenmix/inzet crossmediale inzet</t>
  </si>
  <si>
    <t>5. 	Mate van begrip van de doelgroep in relatie tot de voorgestelde concept/beeldtaal/tekstueel/campagne en realisatie van de doelstelling</t>
  </si>
  <si>
    <t>4.	 Mate van realistisch/juist voorstel in relatie tot de tijdsplanning</t>
  </si>
  <si>
    <t>3. 	Mate van realistisch/juist voorstel in relatie tot het budget</t>
  </si>
  <si>
    <t>2.	 Mate van het bereiken van de doelstelling</t>
  </si>
  <si>
    <t>1.	 Mate van begrip van de opdracht</t>
  </si>
  <si>
    <t>Haalbaar</t>
  </si>
  <si>
    <t>Niet haalbaar</t>
  </si>
  <si>
    <t>Uitmuntend</t>
  </si>
  <si>
    <t>Goed</t>
  </si>
  <si>
    <t>Voldoende</t>
  </si>
  <si>
    <t>Matig</t>
  </si>
  <si>
    <t>Onvoldoende</t>
  </si>
  <si>
    <t>NB: zodra een inschrijver over alle kwaliteitscriteria DRIEMAAL of vaker een negatief bedragt scoort zal zij (gemotiveerd) uitgelosten worden van deelname. 
De kwaliteit is dan in zin geheel te matig om tot een gunning te kunnen overgaan.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</si>
</sst>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quot;€&quot;\ #,##0.00"/>
    <numFmt numFmtId="165" formatCode="0.0%"/>
  </numFmts>
  <fonts count="19">
    <font>
      <sz val="12"/>
      <color theme="1"/>
      <name val="Calibri"/>
      <family val="2"/>
      <scheme val="minor"/>
    </font>
    <font>
      <sz val="12"/>
      <color theme="1"/>
      <name val="Calibri"/>
      <family val="2"/>
      <scheme val="minor"/>
    </font>
    <font>
      <sz val="10"/>
      <color theme="1"/>
      <name val="Verdana"/>
      <family val="2"/>
    </font>
    <font>
      <sz val="10"/>
      <color rgb="FF000000"/>
      <name val="Verdana"/>
      <family val="2"/>
    </font>
    <font>
      <b/>
      <sz val="10"/>
      <color rgb="FFFF0000"/>
      <name val="Verdana"/>
      <family val="2"/>
    </font>
    <font>
      <b/>
      <sz val="8"/>
      <color rgb="FF000000"/>
      <name val="Verdana"/>
      <family val="2"/>
    </font>
    <font>
      <sz val="10"/>
      <color theme="1"/>
      <name val="Calibri"/>
      <family val="2"/>
      <scheme val="minor"/>
    </font>
    <font>
      <b/>
      <sz val="10"/>
      <color rgb="FF000000"/>
      <name val="Verdana"/>
      <family val="2"/>
    </font>
    <font>
      <sz val="8"/>
      <name val="Calibri"/>
      <family val="2"/>
      <scheme val="minor"/>
    </font>
    <font>
      <b/>
      <sz val="10"/>
      <color theme="0"/>
      <name val="Rverdana"/>
    </font>
    <font>
      <sz val="12"/>
      <color rgb="FF000000"/>
      <name val="Calibri"/>
      <family val="2"/>
      <scheme val="minor"/>
    </font>
    <font>
      <b/>
      <sz val="10"/>
      <color theme="1"/>
      <name val="Verdana"/>
      <family val="2"/>
    </font>
    <font>
      <b/>
      <sz val="16"/>
      <color theme="1"/>
      <name val="Verdana"/>
      <family val="2"/>
    </font>
    <font>
      <b/>
      <sz val="10"/>
      <color theme="0"/>
      <name val="Verdana"/>
      <family val="2"/>
    </font>
    <font>
      <b/>
      <sz val="16"/>
      <color theme="0"/>
      <name val="Verdana"/>
      <family val="2"/>
    </font>
    <font>
      <b/>
      <sz val="12"/>
      <color theme="0"/>
      <name val="Verdana"/>
      <family val="2"/>
    </font>
    <font>
      <b/>
      <sz val="8"/>
      <color rgb="FFFFFFFF"/>
      <name val="Verdana"/>
      <family val="2"/>
    </font>
    <font>
      <sz val="12"/>
      <color rgb="FFFF0000"/>
      <name val="Calibri"/>
      <family val="2"/>
      <scheme val="minor"/>
    </font>
    <font>
      <sz val="10"/>
      <color rgb="FFFF0000"/>
      <name val="Verdana"/>
      <family val="2"/>
    </font>
  </fonts>
  <fills count="11">
    <fill>
      <patternFill patternType="none"/>
    </fill>
    <fill>
      <patternFill patternType="gray125"/>
    </fill>
    <fill>
      <patternFill patternType="solid">
        <fgColor rgb="FFF2F2F2"/>
        <bgColor indexed="64"/>
      </patternFill>
    </fill>
    <fill>
      <patternFill patternType="solid">
        <fgColor rgb="FFBFBFBF"/>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9" tint="0.59999389629810485"/>
        <bgColor indexed="64"/>
      </patternFill>
    </fill>
    <fill>
      <patternFill patternType="solid">
        <fgColor rgb="FFA6A6A6"/>
        <bgColor indexed="64"/>
      </patternFill>
    </fill>
    <fill>
      <patternFill patternType="solid">
        <fgColor theme="0" tint="-0.34998626667073579"/>
        <bgColor indexed="64"/>
      </patternFill>
    </fill>
    <fill>
      <patternFill patternType="solid">
        <fgColor theme="8" tint="0.7999816888943144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4">
    <xf numFmtId="0" fontId="0" fillId="0" borderId="0" xfId="0"/>
    <xf numFmtId="0" fontId="2" fillId="0" borderId="0" xfId="0" applyFont="1"/>
    <xf numFmtId="0" fontId="5" fillId="3" borderId="1" xfId="0" applyFont="1" applyFill="1" applyBorder="1" applyAlignment="1">
      <alignment horizontal="justify" vertical="center" wrapText="1"/>
    </xf>
    <xf numFmtId="0" fontId="5" fillId="4" borderId="1" xfId="0" applyFont="1" applyFill="1" applyBorder="1" applyAlignment="1">
      <alignment horizontal="justify" vertical="center" wrapText="1"/>
    </xf>
    <xf numFmtId="0" fontId="6" fillId="0" borderId="0" xfId="0" applyFont="1"/>
    <xf numFmtId="9" fontId="7" fillId="4" borderId="1" xfId="1" applyFont="1" applyFill="1" applyBorder="1" applyAlignment="1">
      <alignment horizontal="center" vertical="center" wrapText="1"/>
    </xf>
    <xf numFmtId="164" fontId="2" fillId="6" borderId="1" xfId="0" applyNumberFormat="1" applyFont="1" applyFill="1" applyBorder="1" applyAlignment="1">
      <alignment horizontal="center" vertical="center"/>
    </xf>
    <xf numFmtId="44" fontId="0" fillId="0" borderId="0" xfId="2" applyFont="1" applyFill="1"/>
    <xf numFmtId="44" fontId="10" fillId="0" borderId="0" xfId="0" applyNumberFormat="1" applyFont="1"/>
    <xf numFmtId="164" fontId="11" fillId="7" borderId="1" xfId="0" applyNumberFormat="1" applyFont="1" applyFill="1" applyBorder="1" applyAlignment="1">
      <alignment horizontal="center" vertical="center"/>
    </xf>
    <xf numFmtId="0" fontId="13" fillId="5" borderId="3" xfId="0" applyFont="1" applyFill="1" applyBorder="1" applyAlignment="1">
      <alignment vertical="center"/>
    </xf>
    <xf numFmtId="164" fontId="3" fillId="2" borderId="2"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16" fillId="8" borderId="1" xfId="0" applyFont="1" applyFill="1" applyBorder="1" applyAlignment="1">
      <alignment horizontal="center" vertical="center" wrapText="1"/>
    </xf>
    <xf numFmtId="0" fontId="18" fillId="0" borderId="0" xfId="0" applyFont="1"/>
    <xf numFmtId="0" fontId="17" fillId="0" borderId="0" xfId="0" applyFont="1"/>
    <xf numFmtId="9" fontId="5" fillId="4" borderId="1" xfId="1" applyFont="1" applyFill="1" applyBorder="1" applyAlignment="1">
      <alignment horizontal="justify" vertical="center" wrapText="1"/>
    </xf>
    <xf numFmtId="9" fontId="0" fillId="0" borderId="0" xfId="1" applyFont="1"/>
    <xf numFmtId="0" fontId="5" fillId="0" borderId="0" xfId="0" applyFont="1"/>
    <xf numFmtId="164" fontId="0" fillId="0" borderId="0" xfId="0" applyNumberFormat="1"/>
    <xf numFmtId="9" fontId="2" fillId="10" borderId="1" xfId="1" applyFont="1" applyFill="1" applyBorder="1" applyAlignment="1">
      <alignment horizontal="center" vertical="center"/>
    </xf>
    <xf numFmtId="10" fontId="7" fillId="4" borderId="1" xfId="1" applyNumberFormat="1" applyFont="1" applyFill="1" applyBorder="1" applyAlignment="1">
      <alignment horizontal="center" vertical="center" wrapText="1"/>
    </xf>
    <xf numFmtId="0" fontId="9" fillId="5" borderId="8" xfId="0" applyFont="1" applyFill="1" applyBorder="1" applyAlignment="1">
      <alignment vertical="center"/>
    </xf>
    <xf numFmtId="165" fontId="7" fillId="4" borderId="1" xfId="1" applyNumberFormat="1" applyFont="1" applyFill="1" applyBorder="1" applyAlignment="1">
      <alignment horizontal="center" vertical="center" wrapText="1"/>
    </xf>
    <xf numFmtId="164" fontId="12" fillId="7" borderId="4" xfId="2" applyNumberFormat="1" applyFont="1" applyFill="1" applyBorder="1" applyAlignment="1">
      <alignment horizontal="center" vertical="center"/>
    </xf>
    <xf numFmtId="164" fontId="12" fillId="7" borderId="7" xfId="2" applyNumberFormat="1" applyFont="1" applyFill="1" applyBorder="1" applyAlignment="1">
      <alignment horizontal="center" vertical="center"/>
    </xf>
    <xf numFmtId="164" fontId="12" fillId="7" borderId="5" xfId="2" applyNumberFormat="1" applyFont="1" applyFill="1" applyBorder="1" applyAlignment="1">
      <alignment horizontal="center" vertical="center"/>
    </xf>
    <xf numFmtId="0" fontId="15" fillId="9" borderId="4"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5" fillId="9" borderId="5" xfId="0" applyFont="1" applyFill="1" applyBorder="1" applyAlignment="1">
      <alignment horizontal="center" vertical="center" wrapText="1"/>
    </xf>
    <xf numFmtId="164" fontId="14" fillId="5" borderId="6" xfId="2" applyNumberFormat="1" applyFont="1" applyFill="1" applyBorder="1" applyAlignment="1">
      <alignment horizontal="center" vertical="center"/>
    </xf>
    <xf numFmtId="164" fontId="14" fillId="5" borderId="0" xfId="2" applyNumberFormat="1" applyFont="1" applyFill="1" applyBorder="1" applyAlignment="1">
      <alignment horizontal="center" vertical="center"/>
    </xf>
    <xf numFmtId="0" fontId="17" fillId="0" borderId="9" xfId="0" applyFont="1" applyBorder="1" applyAlignment="1">
      <alignment horizontal="left" vertical="top" wrapText="1"/>
    </xf>
    <xf numFmtId="0" fontId="17" fillId="0" borderId="0" xfId="0" applyFont="1" applyBorder="1" applyAlignment="1">
      <alignment horizontal="left" vertical="top" wrapText="1"/>
    </xf>
  </cellXfs>
  <cellStyles count="3">
    <cellStyle name="Procent" xfId="1" builtinId="5"/>
    <cellStyle name="Standaard" xfId="0" builtinId="0"/>
    <cellStyle name="Valuta" xfId="2" builtinId="4"/>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1166990</xdr:colOff>
      <xdr:row>0</xdr:row>
      <xdr:rowOff>0</xdr:rowOff>
    </xdr:from>
    <xdr:to>
      <xdr:col>6</xdr:col>
      <xdr:colOff>834250</xdr:colOff>
      <xdr:row>1</xdr:row>
      <xdr:rowOff>214630</xdr:rowOff>
    </xdr:to>
    <xdr:pic>
      <xdr:nvPicPr>
        <xdr:cNvPr id="2" name="Firda_Logo_Volgvel">
          <a:extLst>
            <a:ext uri="{FF2B5EF4-FFF2-40B4-BE49-F238E27FC236}">
              <a16:creationId xmlns:a16="http://schemas.microsoft.com/office/drawing/2014/main" id="{94EA9292-58DF-B499-DE8E-44835A927E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54990" y="0"/>
          <a:ext cx="2080260" cy="104013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69E82-D04E-0244-993E-4B95E800DE38}">
  <dimension ref="A1:N39"/>
  <sheetViews>
    <sheetView showGridLines="0" tabSelected="1" topLeftCell="A19" zoomScale="160" zoomScaleNormal="160" workbookViewId="0">
      <selection activeCell="G31" sqref="G31"/>
    </sheetView>
  </sheetViews>
  <sheetFormatPr baseColWidth="10" defaultColWidth="11" defaultRowHeight="16"/>
  <cols>
    <col min="1" max="1" width="25.83203125" customWidth="1"/>
    <col min="2" max="15" width="15.83203125" customWidth="1"/>
  </cols>
  <sheetData>
    <row r="1" spans="1:14" ht="65" customHeight="1" thickBot="1">
      <c r="A1" s="27" t="s">
        <v>9</v>
      </c>
      <c r="B1" s="28"/>
      <c r="C1" s="28"/>
      <c r="D1" s="28"/>
      <c r="E1" s="29"/>
      <c r="G1" s="1"/>
      <c r="H1" s="1"/>
      <c r="I1" s="1"/>
    </row>
    <row r="2" spans="1:14" ht="65" customHeight="1" thickBot="1">
      <c r="A2" s="2"/>
      <c r="B2" s="13" t="s">
        <v>6</v>
      </c>
      <c r="C2" s="13" t="s">
        <v>7</v>
      </c>
      <c r="D2" s="13" t="s">
        <v>8</v>
      </c>
      <c r="E2" s="13" t="s">
        <v>0</v>
      </c>
    </row>
    <row r="3" spans="1:14" ht="22" customHeight="1" thickBot="1">
      <c r="A3" s="3" t="s">
        <v>1</v>
      </c>
      <c r="B3" s="5">
        <v>0.17499999999999999</v>
      </c>
      <c r="C3" s="5">
        <v>0.125</v>
      </c>
      <c r="D3" s="5">
        <v>0.05</v>
      </c>
      <c r="E3" s="20">
        <f>SUM(B3:D3)</f>
        <v>0.35</v>
      </c>
    </row>
    <row r="4" spans="1:14" ht="22" customHeight="1" thickBot="1">
      <c r="A4" s="2" t="s">
        <v>26</v>
      </c>
      <c r="B4" s="11">
        <f>B3*C26</f>
        <v>28874.999999999996</v>
      </c>
      <c r="C4" s="11">
        <f>C3*C26</f>
        <v>20625</v>
      </c>
      <c r="D4" s="11">
        <f>D3*C26</f>
        <v>8250</v>
      </c>
      <c r="E4" s="9">
        <f>SUM(B4:D4)</f>
        <v>57750</v>
      </c>
    </row>
    <row r="5" spans="1:14" ht="22" customHeight="1" thickBot="1">
      <c r="A5" s="2" t="s">
        <v>27</v>
      </c>
      <c r="B5" s="11">
        <f>B4*0.5</f>
        <v>14437.499999999998</v>
      </c>
      <c r="C5" s="11">
        <f t="shared" ref="C5" si="0">C4*0.5</f>
        <v>10312.5</v>
      </c>
      <c r="D5" s="11">
        <f>D4*0.5</f>
        <v>4125</v>
      </c>
      <c r="E5" s="6">
        <f>SUM(B5:D5)</f>
        <v>28875</v>
      </c>
    </row>
    <row r="6" spans="1:14" ht="22" customHeight="1" thickBot="1">
      <c r="A6" s="2" t="s">
        <v>28</v>
      </c>
      <c r="B6" s="11">
        <v>0</v>
      </c>
      <c r="C6" s="11">
        <v>0</v>
      </c>
      <c r="D6" s="11">
        <v>0</v>
      </c>
      <c r="E6" s="6"/>
    </row>
    <row r="7" spans="1:14" ht="22" customHeight="1" thickBot="1">
      <c r="A7" s="2" t="s">
        <v>29</v>
      </c>
      <c r="B7" s="12">
        <f>(0-B5)*3</f>
        <v>-43312.499999999993</v>
      </c>
      <c r="C7" s="12">
        <f>(0-C5)*3</f>
        <v>-30937.5</v>
      </c>
      <c r="D7" s="12">
        <f>(0-D5)*3</f>
        <v>-12375</v>
      </c>
      <c r="E7" s="6"/>
      <c r="F7" s="19"/>
    </row>
    <row r="8" spans="1:14" ht="22" customHeight="1" thickBot="1">
      <c r="A8" s="2" t="s">
        <v>30</v>
      </c>
      <c r="B8" s="12" t="s">
        <v>2</v>
      </c>
      <c r="C8" s="12" t="s">
        <v>2</v>
      </c>
      <c r="D8" s="12" t="s">
        <v>2</v>
      </c>
      <c r="E8" s="6"/>
    </row>
    <row r="9" spans="1:14" ht="17" thickBot="1">
      <c r="A9" s="4"/>
      <c r="B9" s="4"/>
      <c r="C9" s="4"/>
      <c r="D9" s="4"/>
      <c r="E9" s="4"/>
      <c r="F9" s="4"/>
    </row>
    <row r="10" spans="1:14" ht="65" customHeight="1" thickBot="1">
      <c r="A10" s="27" t="s">
        <v>10</v>
      </c>
      <c r="B10" s="28"/>
      <c r="C10" s="28"/>
      <c r="D10" s="28"/>
      <c r="E10" s="28"/>
      <c r="F10" s="28"/>
      <c r="G10" s="28"/>
      <c r="H10" s="28"/>
      <c r="I10" s="28"/>
      <c r="J10" s="28"/>
      <c r="K10" s="28"/>
      <c r="L10" s="28"/>
      <c r="M10" s="29"/>
    </row>
    <row r="11" spans="1:14" ht="109" thickBot="1">
      <c r="A11" s="2"/>
      <c r="B11" s="13" t="s">
        <v>23</v>
      </c>
      <c r="C11" s="13" t="s">
        <v>22</v>
      </c>
      <c r="D11" s="13" t="s">
        <v>19</v>
      </c>
      <c r="E11" s="13" t="s">
        <v>18</v>
      </c>
      <c r="F11" s="13" t="s">
        <v>17</v>
      </c>
      <c r="G11" s="13" t="s">
        <v>16</v>
      </c>
      <c r="H11" s="13" t="s">
        <v>15</v>
      </c>
      <c r="I11" s="13" t="s">
        <v>14</v>
      </c>
      <c r="J11" s="13" t="s">
        <v>13</v>
      </c>
      <c r="K11" s="13" t="s">
        <v>12</v>
      </c>
      <c r="L11" s="13" t="s">
        <v>11</v>
      </c>
      <c r="M11" s="13"/>
    </row>
    <row r="12" spans="1:14" s="17" customFormat="1" ht="22" customHeight="1" thickBot="1">
      <c r="A12" s="16" t="s">
        <v>1</v>
      </c>
      <c r="B12" s="23">
        <v>7.4999999999999997E-2</v>
      </c>
      <c r="C12" s="23">
        <v>2.5000000000000001E-2</v>
      </c>
      <c r="D12" s="23">
        <v>7.4999999999999997E-2</v>
      </c>
      <c r="E12" s="23">
        <v>7.4999999999999997E-2</v>
      </c>
      <c r="F12" s="23">
        <v>2.5000000000000001E-2</v>
      </c>
      <c r="G12" s="23">
        <v>7.4999999999999997E-2</v>
      </c>
      <c r="H12" s="23">
        <v>7.4999999999999997E-2</v>
      </c>
      <c r="I12" s="23">
        <v>0.05</v>
      </c>
      <c r="J12" s="23">
        <v>2.5000000000000001E-2</v>
      </c>
      <c r="K12" s="23">
        <v>2.5000000000000001E-2</v>
      </c>
      <c r="L12" s="23">
        <v>2.5000000000000001E-2</v>
      </c>
      <c r="M12" s="20">
        <f>SUM(B12:L12)</f>
        <v>0.55000000000000004</v>
      </c>
      <c r="N12" s="17">
        <v>0.5</v>
      </c>
    </row>
    <row r="13" spans="1:14" ht="22" customHeight="1" thickBot="1">
      <c r="A13" s="2" t="s">
        <v>26</v>
      </c>
      <c r="B13" s="11">
        <f>B12*C26</f>
        <v>12375</v>
      </c>
      <c r="C13" s="11">
        <f>C12*C26</f>
        <v>4125</v>
      </c>
      <c r="D13" s="11">
        <f>D12*C26</f>
        <v>12375</v>
      </c>
      <c r="E13" s="11">
        <f>E12*C26</f>
        <v>12375</v>
      </c>
      <c r="F13" s="11">
        <f>F12*C26</f>
        <v>4125</v>
      </c>
      <c r="G13" s="11">
        <f>G12*C26</f>
        <v>12375</v>
      </c>
      <c r="H13" s="11">
        <f>H12*C26</f>
        <v>12375</v>
      </c>
      <c r="I13" s="11">
        <f>I12*C26</f>
        <v>8250</v>
      </c>
      <c r="J13" s="11">
        <f>J12*C26</f>
        <v>4125</v>
      </c>
      <c r="K13" s="11">
        <f>K12*C26</f>
        <v>4125</v>
      </c>
      <c r="L13" s="11">
        <f>L12*C26</f>
        <v>4125</v>
      </c>
      <c r="M13" s="9">
        <f>SUM(B13:L13)</f>
        <v>90750</v>
      </c>
    </row>
    <row r="14" spans="1:14" ht="22" customHeight="1" thickBot="1">
      <c r="A14" s="2" t="s">
        <v>27</v>
      </c>
      <c r="B14" s="11">
        <f>B13*0.85</f>
        <v>10518.75</v>
      </c>
      <c r="C14" s="11">
        <f t="shared" ref="C14:K14" si="1">C13*0.85</f>
        <v>3506.25</v>
      </c>
      <c r="D14" s="11">
        <f t="shared" si="1"/>
        <v>10518.75</v>
      </c>
      <c r="E14" s="11">
        <f t="shared" si="1"/>
        <v>10518.75</v>
      </c>
      <c r="F14" s="11">
        <f t="shared" si="1"/>
        <v>3506.25</v>
      </c>
      <c r="G14" s="11">
        <f t="shared" si="1"/>
        <v>10518.75</v>
      </c>
      <c r="H14" s="11">
        <f t="shared" si="1"/>
        <v>10518.75</v>
      </c>
      <c r="I14" s="11">
        <f t="shared" si="1"/>
        <v>7012.5</v>
      </c>
      <c r="J14" s="11">
        <f t="shared" si="1"/>
        <v>3506.25</v>
      </c>
      <c r="K14" s="11">
        <f t="shared" si="1"/>
        <v>3506.25</v>
      </c>
      <c r="L14" s="11">
        <f t="shared" ref="L14" si="2">L13*0.85</f>
        <v>3506.25</v>
      </c>
      <c r="M14" s="6">
        <f>SUM(B14:L14)</f>
        <v>77137.5</v>
      </c>
    </row>
    <row r="15" spans="1:14" ht="22" customHeight="1" thickBot="1">
      <c r="A15" s="2" t="s">
        <v>28</v>
      </c>
      <c r="B15" s="11">
        <v>0</v>
      </c>
      <c r="C15" s="11">
        <v>0</v>
      </c>
      <c r="D15" s="11">
        <v>0</v>
      </c>
      <c r="E15" s="11">
        <v>0</v>
      </c>
      <c r="F15" s="11">
        <v>0</v>
      </c>
      <c r="G15" s="11">
        <v>0</v>
      </c>
      <c r="H15" s="11">
        <v>0</v>
      </c>
      <c r="I15" s="11">
        <v>0</v>
      </c>
      <c r="J15" s="11">
        <v>0</v>
      </c>
      <c r="K15" s="11">
        <v>0</v>
      </c>
      <c r="L15" s="11">
        <v>0</v>
      </c>
      <c r="M15" s="6"/>
    </row>
    <row r="16" spans="1:14" ht="22" customHeight="1" thickBot="1">
      <c r="A16" s="2" t="s">
        <v>29</v>
      </c>
      <c r="B16" s="12">
        <f>0-(5*B13)</f>
        <v>-61875</v>
      </c>
      <c r="C16" s="12">
        <f>0-(5*C13)</f>
        <v>-20625</v>
      </c>
      <c r="D16" s="12">
        <f>0-(5*D13)</f>
        <v>-61875</v>
      </c>
      <c r="E16" s="12">
        <f>0-(5*E13)</f>
        <v>-61875</v>
      </c>
      <c r="F16" s="12">
        <f t="shared" ref="F16:K16" si="3">0-(5*F13)</f>
        <v>-20625</v>
      </c>
      <c r="G16" s="12">
        <f t="shared" si="3"/>
        <v>-61875</v>
      </c>
      <c r="H16" s="12">
        <f t="shared" si="3"/>
        <v>-61875</v>
      </c>
      <c r="I16" s="12">
        <f t="shared" si="3"/>
        <v>-41250</v>
      </c>
      <c r="J16" s="12">
        <f t="shared" si="3"/>
        <v>-20625</v>
      </c>
      <c r="K16" s="12">
        <f t="shared" si="3"/>
        <v>-20625</v>
      </c>
      <c r="L16" s="12">
        <f t="shared" ref="L16" si="4">0-(5*L13)</f>
        <v>-20625</v>
      </c>
      <c r="M16" s="6"/>
    </row>
    <row r="17" spans="1:13" ht="22" customHeight="1" thickBot="1">
      <c r="A17" s="2" t="s">
        <v>30</v>
      </c>
      <c r="B17" s="12" t="s">
        <v>2</v>
      </c>
      <c r="C17" s="12" t="s">
        <v>2</v>
      </c>
      <c r="D17" s="12" t="s">
        <v>2</v>
      </c>
      <c r="E17" s="12" t="s">
        <v>2</v>
      </c>
      <c r="F17" s="12" t="s">
        <v>2</v>
      </c>
      <c r="G17" s="12" t="s">
        <v>2</v>
      </c>
      <c r="H17" s="12" t="s">
        <v>2</v>
      </c>
      <c r="I17" s="12" t="s">
        <v>2</v>
      </c>
      <c r="J17" s="12" t="s">
        <v>2</v>
      </c>
      <c r="K17" s="12" t="s">
        <v>2</v>
      </c>
      <c r="L17" s="12" t="s">
        <v>2</v>
      </c>
      <c r="M17" s="6"/>
    </row>
    <row r="18" spans="1:13" ht="15" customHeight="1" thickBot="1">
      <c r="A18" s="4"/>
      <c r="B18" s="4"/>
      <c r="C18" s="4"/>
      <c r="D18" s="4"/>
      <c r="E18" s="4"/>
      <c r="F18" s="4"/>
    </row>
    <row r="19" spans="1:13" ht="65" customHeight="1" thickBot="1">
      <c r="A19" s="27" t="s">
        <v>10</v>
      </c>
      <c r="B19" s="28"/>
      <c r="C19" s="28"/>
      <c r="D19" s="29"/>
    </row>
    <row r="20" spans="1:13" ht="61" thickBot="1">
      <c r="A20" s="2"/>
      <c r="B20" s="13" t="s">
        <v>21</v>
      </c>
      <c r="C20" s="13" t="s">
        <v>20</v>
      </c>
      <c r="D20" s="13"/>
    </row>
    <row r="21" spans="1:13" s="17" customFormat="1" ht="22" customHeight="1" thickBot="1">
      <c r="A21" s="16" t="s">
        <v>1</v>
      </c>
      <c r="B21" s="21">
        <v>0.05</v>
      </c>
      <c r="C21" s="21">
        <v>0.05</v>
      </c>
      <c r="D21" s="20">
        <f>SUM(B21:C21)</f>
        <v>0.1</v>
      </c>
    </row>
    <row r="22" spans="1:13" ht="22" customHeight="1" thickBot="1">
      <c r="A22" s="2" t="s">
        <v>24</v>
      </c>
      <c r="B22" s="11">
        <f>B21*C26</f>
        <v>8250</v>
      </c>
      <c r="C22" s="11">
        <f>C21*C26</f>
        <v>8250</v>
      </c>
      <c r="D22" s="9">
        <f>SUM(B22:C22)</f>
        <v>16500</v>
      </c>
    </row>
    <row r="23" spans="1:13" ht="22" customHeight="1" thickBot="1">
      <c r="A23" s="2" t="s">
        <v>25</v>
      </c>
      <c r="B23" s="12">
        <f>0-(4*B22)</f>
        <v>-33000</v>
      </c>
      <c r="C23" s="12">
        <f>0-(4*C22)</f>
        <v>-33000</v>
      </c>
      <c r="D23" s="6"/>
      <c r="F23" s="19"/>
    </row>
    <row r="24" spans="1:13" ht="15" customHeight="1">
      <c r="A24" s="4"/>
      <c r="B24" s="4"/>
      <c r="C24" s="4"/>
      <c r="D24" s="4"/>
      <c r="E24" s="4"/>
      <c r="F24" s="4"/>
    </row>
    <row r="25" spans="1:13" s="17" customFormat="1" ht="22" customHeight="1" thickBot="1">
      <c r="A25" s="18"/>
      <c r="B25" s="4"/>
      <c r="C25" s="4"/>
      <c r="D25" s="4"/>
      <c r="E25" s="4"/>
      <c r="F25" s="15"/>
    </row>
    <row r="26" spans="1:13" ht="52" customHeight="1" thickBot="1">
      <c r="A26" s="10" t="s">
        <v>4</v>
      </c>
      <c r="B26" s="22"/>
      <c r="C26" s="24">
        <v>165000</v>
      </c>
      <c r="D26" s="25"/>
      <c r="E26" s="26"/>
      <c r="F26" s="32" t="s">
        <v>31</v>
      </c>
      <c r="G26" s="33"/>
      <c r="H26" s="33"/>
      <c r="I26" s="33"/>
      <c r="J26" s="33"/>
    </row>
    <row r="27" spans="1:13" ht="22" customHeight="1">
      <c r="A27" s="4"/>
      <c r="B27" s="4"/>
      <c r="C27" s="4"/>
      <c r="D27" s="4"/>
      <c r="E27" s="4"/>
    </row>
    <row r="28" spans="1:13" ht="52" customHeight="1">
      <c r="A28" s="10" t="s">
        <v>5</v>
      </c>
      <c r="B28" s="10"/>
      <c r="C28" s="30">
        <v>650000</v>
      </c>
      <c r="D28" s="31"/>
      <c r="E28" s="31"/>
    </row>
    <row r="29" spans="1:13" ht="22" customHeight="1"/>
    <row r="30" spans="1:13" ht="15" customHeight="1">
      <c r="A30" s="14" t="s">
        <v>3</v>
      </c>
      <c r="B30" s="15"/>
      <c r="C30" s="15"/>
      <c r="D30" s="15"/>
      <c r="E30" s="15"/>
      <c r="F30" s="4"/>
    </row>
    <row r="31" spans="1:13" ht="52" customHeight="1">
      <c r="H31" t="s">
        <v>3</v>
      </c>
    </row>
    <row r="32" spans="1:13" ht="10" customHeight="1">
      <c r="D32" s="19" t="s">
        <v>3</v>
      </c>
      <c r="F32" s="4"/>
      <c r="I32" t="s">
        <v>3</v>
      </c>
    </row>
    <row r="33" spans="1:9" ht="48" customHeight="1">
      <c r="F33" s="1"/>
      <c r="I33" t="s">
        <v>3</v>
      </c>
    </row>
    <row r="35" spans="1:9" s="15" customFormat="1">
      <c r="A35"/>
      <c r="B35"/>
      <c r="C35"/>
      <c r="D35"/>
      <c r="E35"/>
    </row>
    <row r="36" spans="1:9">
      <c r="F36" s="7"/>
      <c r="G36" s="8"/>
    </row>
    <row r="37" spans="1:9">
      <c r="F37" s="7"/>
      <c r="G37" s="8"/>
    </row>
    <row r="38" spans="1:9">
      <c r="F38" s="7"/>
      <c r="G38" s="8"/>
    </row>
    <row r="39" spans="1:9">
      <c r="G39" s="7"/>
    </row>
  </sheetData>
  <sheetProtection algorithmName="SHA-512" hashValue="KF8wjTGnI9QaJbchjk/fHn1NpdCWc4w+K6qtOzRP8gwBDbPEVWl8nuvND+n18LmDfjDuuEnPbTwQX+At6U1k/g==" saltValue="GTVwwLZe1MwV+uQvmErmbA==" spinCount="100000" sheet="1" objects="1" scenarios="1"/>
  <mergeCells count="6">
    <mergeCell ref="C26:E26"/>
    <mergeCell ref="A1:E1"/>
    <mergeCell ref="C28:E28"/>
    <mergeCell ref="A19:D19"/>
    <mergeCell ref="A10:M10"/>
    <mergeCell ref="F26:J26"/>
  </mergeCells>
  <phoneticPr fontId="8"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3bbc45e1762022e22ca0153a50361aad">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16b47c6a34ba05ee4c441637e1b8d82d"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1CD061-9C02-49CA-B1A4-ADD72C4FCCAB}">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04d4ff2e-cf62-40b0-a5cf-f8c6524922a9"/>
    <ds:schemaRef ds:uri="http://purl.org/dc/elements/1.1/"/>
    <ds:schemaRef ds:uri="http://www.w3.org/XML/1998/namespace"/>
    <ds:schemaRef ds:uri="cdfd6af9-2027-427e-aee7-f2f3dc2ea94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5F05A9A-10CC-422D-9AFD-18B6B9DB9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D4D4A1-05BF-4658-8890-6B6B602DB9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Waardes</vt:lpstr>
    </vt:vector>
  </TitlesOfParts>
  <Manager/>
  <Company>inkoopadviesbureau BiC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Saskia Roos</dc:creator>
  <cp:keywords/>
  <dc:description>Copyright BiC
</dc:description>
  <cp:lastModifiedBy>Saskia Roos</cp:lastModifiedBy>
  <cp:revision/>
  <dcterms:created xsi:type="dcterms:W3CDTF">2020-03-23T12:24:07Z</dcterms:created>
  <dcterms:modified xsi:type="dcterms:W3CDTF">2025-05-19T13:17:24Z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