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asgvo.sharepoint.com/sites/SB-Inkoop-AanbestedingAVmiddelenenHardwareICT/Gedeelde documenten/poging 2/"/>
    </mc:Choice>
  </mc:AlternateContent>
  <xr:revisionPtr revIDLastSave="0" documentId="8_{E5ACFC8E-0A2C-4EF3-8B7E-B796F0FAB6C4}" xr6:coauthVersionLast="47" xr6:coauthVersionMax="47" xr10:uidLastSave="{00000000-0000-0000-0000-000000000000}"/>
  <bookViews>
    <workbookView xWindow="-108" yWindow="-108" windowWidth="23256" windowHeight="12456" xr2:uid="{DD630729-767F-4DCC-BC09-205DED6A63B2}"/>
  </bookViews>
  <sheets>
    <sheet name="Waardes" sheetId="3" r:id="rId1"/>
    <sheet name="uitwerking voorbeeld" sheetId="5"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3" l="1"/>
  <c r="B13" i="3"/>
  <c r="L3" i="5"/>
  <c r="L7" i="5"/>
  <c r="L9" i="5"/>
  <c r="L8" i="5"/>
  <c r="K8" i="5"/>
  <c r="K7" i="5"/>
  <c r="L4" i="5"/>
  <c r="L2" i="5"/>
  <c r="K2" i="5"/>
  <c r="K3" i="5"/>
  <c r="H8" i="5"/>
  <c r="H9" i="5"/>
  <c r="H7" i="5"/>
  <c r="H2" i="5"/>
  <c r="H4" i="5"/>
  <c r="D14" i="3" l="1"/>
  <c r="F4" i="3"/>
  <c r="B4" i="3"/>
  <c r="D4" i="3"/>
  <c r="C4" i="3"/>
  <c r="C7" i="3"/>
  <c r="D7" i="3"/>
  <c r="E4" i="3" l="1"/>
  <c r="E5" i="3" s="1"/>
  <c r="E7" i="3"/>
  <c r="B7" i="3"/>
  <c r="B5" i="3"/>
  <c r="C5" i="3"/>
  <c r="J7" i="5" s="1"/>
  <c r="D5" i="3"/>
  <c r="J2" i="5" l="1"/>
  <c r="J4" i="5"/>
  <c r="J9" i="5"/>
  <c r="J3" i="5"/>
  <c r="J8" i="5"/>
</calcChain>
</file>

<file path=xl/sharedStrings.xml><?xml version="1.0" encoding="utf-8"?>
<sst xmlns="http://schemas.openxmlformats.org/spreadsheetml/2006/main" count="76" uniqueCount="39">
  <si>
    <t>SCORE</t>
  </si>
  <si>
    <t>1. product</t>
  </si>
  <si>
    <t>2. aanleveren specs</t>
  </si>
  <si>
    <t>3. service</t>
  </si>
  <si>
    <t>3. proefopstelling</t>
  </si>
  <si>
    <t>Totaal:</t>
  </si>
  <si>
    <t>Percentage</t>
  </si>
  <si>
    <t>Uitmuntend</t>
  </si>
  <si>
    <t>Goed</t>
  </si>
  <si>
    <t>Voldoende</t>
  </si>
  <si>
    <t>Matig</t>
  </si>
  <si>
    <t>Onvoldoende</t>
  </si>
  <si>
    <t>KO</t>
  </si>
  <si>
    <t>Score</t>
  </si>
  <si>
    <t>Geraamde omvang (exclusief BTW):</t>
  </si>
  <si>
    <t>% voor waardering kwaliteit</t>
  </si>
  <si>
    <t>Totaal kwaliteit:</t>
  </si>
  <si>
    <t>Kwaliteit domineert in dit gunningsmodel. Naar verwachting zal het prijsverschil niet groter zijn dan 10%</t>
  </si>
  <si>
    <t>Stel:</t>
  </si>
  <si>
    <t xml:space="preserve">prijs </t>
  </si>
  <si>
    <t>ficiteve prijs GOW</t>
  </si>
  <si>
    <t>Punten bij eertse 2 inschrijvers</t>
  </si>
  <si>
    <t>Punten bij 3 inschrijvers</t>
  </si>
  <si>
    <t>Inschrijver 1</t>
  </si>
  <si>
    <t>uitmuntend</t>
  </si>
  <si>
    <t>goed</t>
  </si>
  <si>
    <t>Inschrijver 2</t>
  </si>
  <si>
    <t>Inschrijver 3</t>
  </si>
  <si>
    <t xml:space="preserve">goed </t>
  </si>
  <si>
    <t>voldoende</t>
  </si>
  <si>
    <t>In het eerste voorbeeld wint de goedkoopste inschrijver bij beide systemen, omdat de kwaliteit gelijk is aan de 2e iets duurdere  inschrijver</t>
  </si>
  <si>
    <t xml:space="preserve">In het tweede voorbeeld zou in het punten systeem nog steeds de goedkoopste winnen. 
</t>
  </si>
  <si>
    <t>Maar bij gunnen op waarde komt eruit dat zij een voldoende scoren op iets wat wij heel belangrijk vinden en daar gaat de score uit elkaar lopen en wint de 2e</t>
  </si>
  <si>
    <t>Bij punten toekenning wordt vaak een rapportcijfer gegeven:</t>
  </si>
  <si>
    <t>Konck out</t>
  </si>
  <si>
    <t>Dit betekent dat je bij een slechte score nog steeds pinten krijgt.</t>
  </si>
  <si>
    <t>Bij gunnen op waarde ben je niet bereid extra te betalen voor een voldoende kwaliteit.</t>
  </si>
  <si>
    <t>Daarnaast levert een matige kwaliteit fictief hogere kosten op</t>
  </si>
  <si>
    <t>En als de kwaliteit op enig punt onvoldoende is, dan ligt die partij eruit.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</si>
</sst>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quot;€&quot;\ #,##0.00"/>
    <numFmt numFmtId="165" formatCode="&quot;€&quot;\ #,##0"/>
    <numFmt numFmtId="166" formatCode="_ * #,##0.0_ ;_ * \-#,##0.0_ ;_ * &quot;-&quot;??_ ;_ @_ "/>
  </numFmts>
  <fonts count="10" x14ac:knownFonts="1">
    <font>
      <sz val="11"/>
      <color theme="1"/>
      <name val="Aptos Narrow"/>
      <family val="2"/>
      <scheme val="minor"/>
    </font>
    <font>
      <sz val="11"/>
      <color theme="1"/>
      <name val="Aptos Narrow"/>
      <family val="2"/>
      <scheme val="minor"/>
    </font>
    <font>
      <b/>
      <sz val="8"/>
      <color rgb="FF000000"/>
      <name val="Verdana"/>
      <family val="2"/>
    </font>
    <font>
      <b/>
      <sz val="8"/>
      <color theme="1"/>
      <name val="Aptos Narrow"/>
      <family val="2"/>
      <scheme val="minor"/>
    </font>
    <font>
      <sz val="8"/>
      <color theme="1"/>
      <name val="Aptos Narrow"/>
      <family val="2"/>
      <scheme val="minor"/>
    </font>
    <font>
      <sz val="8"/>
      <color theme="1"/>
      <name val="Verdana"/>
      <family val="2"/>
    </font>
    <font>
      <sz val="8"/>
      <color rgb="FF000000"/>
      <name val="Verdana"/>
      <family val="2"/>
    </font>
    <font>
      <b/>
      <sz val="8"/>
      <color rgb="FFFF0000"/>
      <name val="Verdana"/>
      <family val="2"/>
    </font>
    <font>
      <sz val="8"/>
      <color rgb="FFFF0000"/>
      <name val="Aptos Narrow"/>
      <family val="2"/>
      <scheme val="minor"/>
    </font>
    <font>
      <sz val="8"/>
      <color theme="0"/>
      <name val="Aptos Narrow"/>
      <family val="2"/>
      <scheme val="minor"/>
    </font>
  </fonts>
  <fills count="7">
    <fill>
      <patternFill patternType="none"/>
    </fill>
    <fill>
      <patternFill patternType="gray125"/>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2F2F2"/>
        <bgColor indexed="64"/>
      </patternFill>
    </fill>
    <fill>
      <patternFill patternType="solid">
        <fgColor theme="9" tint="0.59999389629810485"/>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30">
    <xf numFmtId="0" fontId="0" fillId="0" borderId="0" xfId="0"/>
    <xf numFmtId="0" fontId="2" fillId="2" borderId="1" xfId="0" applyFont="1" applyFill="1" applyBorder="1" applyAlignment="1">
      <alignment horizontal="center" vertical="center" wrapText="1"/>
    </xf>
    <xf numFmtId="0" fontId="3" fillId="0" borderId="0" xfId="0" applyFont="1"/>
    <xf numFmtId="0" fontId="4" fillId="0" borderId="0" xfId="0" applyFont="1"/>
    <xf numFmtId="0" fontId="2" fillId="2" borderId="1" xfId="0" applyFont="1" applyFill="1" applyBorder="1" applyAlignment="1">
      <alignment horizontal="justify" vertical="center" wrapText="1"/>
    </xf>
    <xf numFmtId="0" fontId="2" fillId="3" borderId="1" xfId="0" applyFont="1" applyFill="1" applyBorder="1" applyAlignment="1">
      <alignment horizontal="justify" vertical="center" wrapText="1"/>
    </xf>
    <xf numFmtId="9" fontId="2" fillId="3" borderId="1" xfId="2" applyFont="1" applyFill="1" applyBorder="1" applyAlignment="1">
      <alignment horizontal="center" vertical="center" wrapText="1"/>
    </xf>
    <xf numFmtId="9" fontId="5" fillId="4" borderId="1" xfId="0" applyNumberFormat="1" applyFont="1" applyFill="1" applyBorder="1" applyAlignment="1">
      <alignment horizontal="center" vertical="center"/>
    </xf>
    <xf numFmtId="165" fontId="6" fillId="5" borderId="3" xfId="1" applyNumberFormat="1" applyFont="1" applyFill="1" applyBorder="1" applyAlignment="1">
      <alignment horizontal="center" vertical="center" wrapText="1"/>
    </xf>
    <xf numFmtId="165" fontId="5" fillId="6" borderId="1" xfId="1" applyNumberFormat="1" applyFont="1" applyFill="1" applyBorder="1" applyAlignment="1">
      <alignment horizontal="center" vertical="center"/>
    </xf>
    <xf numFmtId="165" fontId="5" fillId="4" borderId="1" xfId="1" applyNumberFormat="1" applyFont="1" applyFill="1" applyBorder="1" applyAlignment="1">
      <alignment horizontal="center" vertical="center"/>
    </xf>
    <xf numFmtId="165" fontId="7" fillId="5" borderId="3" xfId="1" applyNumberFormat="1" applyFont="1" applyFill="1" applyBorder="1" applyAlignment="1">
      <alignment horizontal="center" vertical="center" wrapText="1"/>
    </xf>
    <xf numFmtId="0" fontId="7" fillId="5" borderId="3" xfId="0" applyFont="1" applyFill="1" applyBorder="1" applyAlignment="1">
      <alignment horizontal="center" vertical="center" wrapText="1"/>
    </xf>
    <xf numFmtId="0" fontId="5" fillId="4" borderId="1" xfId="0" applyFont="1" applyFill="1" applyBorder="1" applyAlignment="1">
      <alignment horizontal="center" vertical="center"/>
    </xf>
    <xf numFmtId="0" fontId="4" fillId="0" borderId="0" xfId="0" applyFont="1" applyAlignment="1">
      <alignment horizontal="center" vertical="center"/>
    </xf>
    <xf numFmtId="165" fontId="4" fillId="6" borderId="1" xfId="0" applyNumberFormat="1" applyFont="1" applyFill="1" applyBorder="1" applyAlignment="1">
      <alignment vertical="center"/>
    </xf>
    <xf numFmtId="164" fontId="4" fillId="0" borderId="0" xfId="0" applyNumberFormat="1" applyFont="1"/>
    <xf numFmtId="0" fontId="2" fillId="2" borderId="4" xfId="0" applyFont="1" applyFill="1" applyBorder="1" applyAlignment="1">
      <alignment horizontal="justify" vertical="center" wrapText="1"/>
    </xf>
    <xf numFmtId="165" fontId="4" fillId="0" borderId="1" xfId="0" applyNumberFormat="1" applyFont="1" applyBorder="1" applyAlignment="1">
      <alignment vertical="center"/>
    </xf>
    <xf numFmtId="0" fontId="8" fillId="0" borderId="0" xfId="0" applyFont="1"/>
    <xf numFmtId="0" fontId="4" fillId="0" borderId="2" xfId="0" applyFont="1" applyBorder="1"/>
    <xf numFmtId="9" fontId="4" fillId="0" borderId="2" xfId="0" applyNumberFormat="1" applyFont="1" applyBorder="1"/>
    <xf numFmtId="0" fontId="0" fillId="0" borderId="0" xfId="0" applyAlignment="1">
      <alignment wrapText="1"/>
    </xf>
    <xf numFmtId="0" fontId="9" fillId="0" borderId="0" xfId="0" applyFont="1"/>
    <xf numFmtId="43" fontId="0" fillId="0" borderId="0" xfId="1" applyFont="1"/>
    <xf numFmtId="166" fontId="0" fillId="0" borderId="0" xfId="1" applyNumberFormat="1" applyFont="1"/>
    <xf numFmtId="9" fontId="0" fillId="0" borderId="0" xfId="0" applyNumberFormat="1"/>
    <xf numFmtId="0" fontId="8" fillId="0" borderId="0" xfId="0" applyFont="1" applyAlignment="1">
      <alignment horizontal="left" wrapText="1"/>
    </xf>
    <xf numFmtId="43" fontId="4" fillId="0" borderId="0" xfId="1" applyFont="1" applyAlignment="1">
      <alignment horizontal="left" wrapText="1"/>
    </xf>
    <xf numFmtId="0" fontId="4" fillId="0" borderId="0" xfId="0" applyFont="1" applyAlignment="1">
      <alignment horizontal="left"/>
    </xf>
  </cellXfs>
  <cellStyles count="3">
    <cellStyle name="Komma" xfId="1" builtinId="3"/>
    <cellStyle name="Procent" xfId="2"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BA0BB-8FF3-42C2-89EF-F80668A9DF23}">
  <dimension ref="A1:F14"/>
  <sheetViews>
    <sheetView tabSelected="1" zoomScale="110" zoomScaleNormal="110" workbookViewId="0">
      <selection activeCell="C21" sqref="C21"/>
    </sheetView>
  </sheetViews>
  <sheetFormatPr defaultColWidth="12.33203125" defaultRowHeight="10.8" x14ac:dyDescent="0.25"/>
  <cols>
    <col min="1" max="1" width="30.88671875" style="3" customWidth="1"/>
    <col min="2" max="2" width="18.5546875" style="3" customWidth="1"/>
    <col min="3" max="3" width="17.109375" style="3" customWidth="1"/>
    <col min="4" max="4" width="16.33203125" style="3" customWidth="1"/>
    <col min="5" max="5" width="15.33203125" style="14" customWidth="1"/>
    <col min="6" max="6" width="33.44140625" style="3" customWidth="1"/>
    <col min="7" max="7" width="22.6640625" style="3" customWidth="1"/>
    <col min="8" max="8" width="26.33203125" style="3" customWidth="1"/>
    <col min="9" max="9" width="24" style="3" customWidth="1"/>
    <col min="10" max="16384" width="12.33203125" style="3"/>
  </cols>
  <sheetData>
    <row r="1" spans="1:6" ht="11.4" customHeight="1" thickBot="1" x14ac:dyDescent="0.3">
      <c r="A1" s="2"/>
      <c r="B1" s="2"/>
      <c r="C1" s="2"/>
      <c r="E1" s="3"/>
    </row>
    <row r="2" spans="1:6" s="2" customFormat="1" ht="21" thickBot="1" x14ac:dyDescent="0.3">
      <c r="A2" s="4" t="s">
        <v>0</v>
      </c>
      <c r="B2" s="1" t="s">
        <v>1</v>
      </c>
      <c r="C2" s="1" t="s">
        <v>2</v>
      </c>
      <c r="D2" s="1" t="s">
        <v>3</v>
      </c>
      <c r="E2" s="1" t="s">
        <v>4</v>
      </c>
      <c r="F2" s="1" t="s">
        <v>5</v>
      </c>
    </row>
    <row r="3" spans="1:6" x14ac:dyDescent="0.25">
      <c r="A3" s="5" t="s">
        <v>6</v>
      </c>
      <c r="B3" s="6">
        <v>0.15</v>
      </c>
      <c r="C3" s="6">
        <v>0.05</v>
      </c>
      <c r="D3" s="6">
        <v>0.2</v>
      </c>
      <c r="E3" s="6">
        <v>0.6</v>
      </c>
      <c r="F3" s="7">
        <f>SUM(B3:E3)</f>
        <v>1</v>
      </c>
    </row>
    <row r="4" spans="1:6" ht="11.4" thickBot="1" x14ac:dyDescent="0.3">
      <c r="A4" s="4" t="s">
        <v>7</v>
      </c>
      <c r="B4" s="8">
        <f>$F$4*B3</f>
        <v>10800</v>
      </c>
      <c r="C4" s="8">
        <f>$F$4*C3</f>
        <v>3600</v>
      </c>
      <c r="D4" s="8">
        <f>$F$4*D3</f>
        <v>14400</v>
      </c>
      <c r="E4" s="8">
        <f>$F$4*E3</f>
        <v>43200</v>
      </c>
      <c r="F4" s="9">
        <f>B13</f>
        <v>72000</v>
      </c>
    </row>
    <row r="5" spans="1:6" ht="11.4" thickBot="1" x14ac:dyDescent="0.3">
      <c r="A5" s="4" t="s">
        <v>8</v>
      </c>
      <c r="B5" s="8">
        <f>B4*0.8</f>
        <v>8640</v>
      </c>
      <c r="C5" s="8">
        <f>C4*0.8</f>
        <v>2880</v>
      </c>
      <c r="D5" s="8">
        <f>D4*0.8</f>
        <v>11520</v>
      </c>
      <c r="E5" s="8">
        <f>E4*0.8</f>
        <v>34560</v>
      </c>
      <c r="F5" s="10"/>
    </row>
    <row r="6" spans="1:6" x14ac:dyDescent="0.25">
      <c r="A6" s="4" t="s">
        <v>9</v>
      </c>
      <c r="B6" s="8">
        <v>0</v>
      </c>
      <c r="C6" s="8">
        <v>0</v>
      </c>
      <c r="D6" s="8">
        <v>0</v>
      </c>
      <c r="E6" s="8">
        <v>0</v>
      </c>
      <c r="F6" s="10"/>
    </row>
    <row r="7" spans="1:6" ht="11.4" thickBot="1" x14ac:dyDescent="0.3">
      <c r="A7" s="4" t="s">
        <v>10</v>
      </c>
      <c r="B7" s="11">
        <f>-$F$4*B3</f>
        <v>-10800</v>
      </c>
      <c r="C7" s="11">
        <f>-$F$4*C3</f>
        <v>-3600</v>
      </c>
      <c r="D7" s="11">
        <f>-$F$4*D3</f>
        <v>-14400</v>
      </c>
      <c r="E7" s="11">
        <f>-$F$4*E3</f>
        <v>-43200</v>
      </c>
      <c r="F7" s="10"/>
    </row>
    <row r="8" spans="1:6" ht="11.4" thickBot="1" x14ac:dyDescent="0.3">
      <c r="A8" s="4" t="s">
        <v>11</v>
      </c>
      <c r="B8" s="12" t="s">
        <v>12</v>
      </c>
      <c r="C8" s="12" t="s">
        <v>12</v>
      </c>
      <c r="D8" s="12" t="s">
        <v>12</v>
      </c>
      <c r="E8" s="12" t="s">
        <v>12</v>
      </c>
      <c r="F8" s="13"/>
    </row>
    <row r="9" spans="1:6" x14ac:dyDescent="0.25">
      <c r="A9" s="23" t="s">
        <v>13</v>
      </c>
    </row>
    <row r="10" spans="1:6" ht="11.4" thickBot="1" x14ac:dyDescent="0.3"/>
    <row r="11" spans="1:6" ht="16.2" customHeight="1" thickBot="1" x14ac:dyDescent="0.3">
      <c r="A11" s="17" t="s">
        <v>14</v>
      </c>
      <c r="B11" s="18">
        <v>240000</v>
      </c>
      <c r="C11" s="16"/>
      <c r="D11" s="27"/>
      <c r="E11" s="27"/>
    </row>
    <row r="12" spans="1:6" ht="11.4" thickBot="1" x14ac:dyDescent="0.3">
      <c r="A12" s="20" t="s">
        <v>15</v>
      </c>
      <c r="B12" s="21">
        <v>0.3</v>
      </c>
      <c r="C12" s="16"/>
      <c r="D12" s="19"/>
    </row>
    <row r="13" spans="1:6" ht="11.4" thickBot="1" x14ac:dyDescent="0.3">
      <c r="A13" s="4" t="s">
        <v>16</v>
      </c>
      <c r="B13" s="15">
        <f>B11*B12</f>
        <v>72000</v>
      </c>
      <c r="D13" s="29" t="s">
        <v>17</v>
      </c>
      <c r="E13" s="29"/>
      <c r="F13" s="29"/>
    </row>
    <row r="14" spans="1:6" ht="21.6" customHeight="1" x14ac:dyDescent="0.25">
      <c r="D14" s="28" t="str">
        <f>"De maximaal te behalen score op kwaliteit bedraagt € "&amp;B13/1000&amp;"k met een onderwaarde van maximaal minus "&amp;B13/1000&amp;"k,  waardoor kwaliteit domineert met "&amp;(2*B13/1000)&amp;"k ten opzichte van "&amp;B11*0.1/1000&amp;"k prijs"</f>
        <v>De maximaal te behalen score op kwaliteit bedraagt € 72k met een onderwaarde van maximaal minus 72k,  waardoor kwaliteit domineert met 144k ten opzichte van 24k prijs</v>
      </c>
      <c r="E14" s="28"/>
      <c r="F14" s="28"/>
    </row>
  </sheetData>
  <mergeCells count="3">
    <mergeCell ref="D11:E11"/>
    <mergeCell ref="D14:F14"/>
    <mergeCell ref="D13:F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04AC7-9879-4B02-BEFA-084BC1CBB0CB}">
  <dimension ref="B1:L26"/>
  <sheetViews>
    <sheetView workbookViewId="0">
      <selection activeCell="J7" sqref="J7"/>
    </sheetView>
  </sheetViews>
  <sheetFormatPr defaultRowHeight="14.4" x14ac:dyDescent="0.3"/>
  <cols>
    <col min="2" max="2" width="13.109375" customWidth="1"/>
    <col min="3" max="8" width="11.33203125" customWidth="1"/>
    <col min="10" max="10" width="12.44140625" customWidth="1"/>
    <col min="11" max="11" width="14.33203125" customWidth="1"/>
    <col min="12" max="12" width="10.6640625" customWidth="1"/>
  </cols>
  <sheetData>
    <row r="1" spans="2:12" ht="43.2" x14ac:dyDescent="0.3">
      <c r="B1" t="s">
        <v>18</v>
      </c>
      <c r="C1">
        <v>1</v>
      </c>
      <c r="D1">
        <v>2</v>
      </c>
      <c r="E1">
        <v>3</v>
      </c>
      <c r="F1">
        <v>4</v>
      </c>
      <c r="G1">
        <v>5</v>
      </c>
      <c r="H1" t="s">
        <v>19</v>
      </c>
      <c r="J1" s="22" t="s">
        <v>20</v>
      </c>
      <c r="K1" s="22" t="s">
        <v>21</v>
      </c>
      <c r="L1" s="22" t="s">
        <v>22</v>
      </c>
    </row>
    <row r="2" spans="2:12" x14ac:dyDescent="0.3">
      <c r="B2" t="s">
        <v>23</v>
      </c>
      <c r="C2" t="s">
        <v>24</v>
      </c>
      <c r="D2" t="s">
        <v>25</v>
      </c>
      <c r="E2" t="s">
        <v>25</v>
      </c>
      <c r="F2" t="s">
        <v>24</v>
      </c>
      <c r="G2" t="s">
        <v>24</v>
      </c>
      <c r="H2">
        <f>H3*1.1</f>
        <v>187000.00000000003</v>
      </c>
      <c r="J2" s="24" t="e">
        <f>H2-(Waardes!B4+Waardes!C5+Waardes!D5+Waardes!#REF!+Waardes!#REF!)</f>
        <v>#REF!</v>
      </c>
      <c r="K2" s="25">
        <f>C18+2*C19+3*C19+2*C18+2*C18+H3/H2*100</f>
        <v>180.90909090909088</v>
      </c>
      <c r="L2" s="25">
        <f>C18+2*C19+3*C19+2*C18+2*C18+H4/H2*100</f>
        <v>171.81818181818181</v>
      </c>
    </row>
    <row r="3" spans="2:12" x14ac:dyDescent="0.3">
      <c r="B3" t="s">
        <v>26</v>
      </c>
      <c r="C3" t="s">
        <v>25</v>
      </c>
      <c r="D3" t="s">
        <v>25</v>
      </c>
      <c r="E3" t="s">
        <v>25</v>
      </c>
      <c r="F3" t="s">
        <v>25</v>
      </c>
      <c r="G3" t="s">
        <v>25</v>
      </c>
      <c r="H3">
        <v>170000</v>
      </c>
      <c r="J3" s="24" t="e">
        <f>H3-(Waardes!B5+Waardes!C5+Waardes!D5+Waardes!#REF!+Waardes!#REF!)</f>
        <v>#REF!</v>
      </c>
      <c r="K3" s="25">
        <f>C19+2*C19+3*C19+2*C19+2*C19+H3/H3*100</f>
        <v>180</v>
      </c>
      <c r="L3" s="25">
        <f>C19+2*C19+3*C19+2*C19+2*C19+H4/H3*100</f>
        <v>170</v>
      </c>
    </row>
    <row r="4" spans="2:12" x14ac:dyDescent="0.3">
      <c r="B4" t="s">
        <v>27</v>
      </c>
      <c r="C4" t="s">
        <v>28</v>
      </c>
      <c r="D4" t="s">
        <v>25</v>
      </c>
      <c r="E4" t="s">
        <v>25</v>
      </c>
      <c r="F4" t="s">
        <v>25</v>
      </c>
      <c r="G4" t="s">
        <v>25</v>
      </c>
      <c r="H4">
        <f>H3*0.9</f>
        <v>153000</v>
      </c>
      <c r="J4" s="24" t="e">
        <f>H4-(Waardes!B5+Waardes!C5+Waardes!D5+Waardes!#REF!+Waardes!#REF!)</f>
        <v>#REF!</v>
      </c>
      <c r="K4" s="25"/>
      <c r="L4" s="25">
        <f>C19+2*C19+3*C19+2*C19+2*C19+H4/H4*100</f>
        <v>180</v>
      </c>
    </row>
    <row r="7" spans="2:12" x14ac:dyDescent="0.3">
      <c r="B7" t="s">
        <v>23</v>
      </c>
      <c r="C7" t="s">
        <v>24</v>
      </c>
      <c r="D7" t="s">
        <v>25</v>
      </c>
      <c r="E7" t="s">
        <v>24</v>
      </c>
      <c r="F7" t="s">
        <v>25</v>
      </c>
      <c r="G7" t="s">
        <v>24</v>
      </c>
      <c r="H7">
        <f>H2</f>
        <v>187000.00000000003</v>
      </c>
      <c r="J7" s="24" t="e">
        <f>H7-(Waardes!B4+Waardes!C5+Waardes!D4+Waardes!#REF!+Waardes!#REF!)</f>
        <v>#REF!</v>
      </c>
      <c r="K7" s="25">
        <f>C18+2*C19+3*C18+2*C19+2*C18+H8/H7*100</f>
        <v>182.90909090909088</v>
      </c>
      <c r="L7" s="25">
        <f>C18+2*C19+3*C18+2*C19+2*C18+H9/H7*100</f>
        <v>173.81818181818181</v>
      </c>
    </row>
    <row r="8" spans="2:12" x14ac:dyDescent="0.3">
      <c r="B8" t="s">
        <v>26</v>
      </c>
      <c r="C8" t="s">
        <v>25</v>
      </c>
      <c r="D8" t="s">
        <v>25</v>
      </c>
      <c r="E8" t="s">
        <v>25</v>
      </c>
      <c r="F8" t="s">
        <v>25</v>
      </c>
      <c r="G8" t="s">
        <v>25</v>
      </c>
      <c r="H8">
        <f t="shared" ref="H8:H9" si="0">H3</f>
        <v>170000</v>
      </c>
      <c r="J8" s="24" t="e">
        <f>H8-(Waardes!B5+Waardes!C5+Waardes!D5+Waardes!#REF!+Waardes!#REF!)</f>
        <v>#REF!</v>
      </c>
      <c r="K8" s="25">
        <f>C19+2*C19+3*C19+2*C19+2*C19+H8/H8*100</f>
        <v>180</v>
      </c>
      <c r="L8" s="25">
        <f>C19+2*C19+3*C19+2*C19+2*C19+H9/H8*100</f>
        <v>170</v>
      </c>
    </row>
    <row r="9" spans="2:12" x14ac:dyDescent="0.3">
      <c r="B9" t="s">
        <v>27</v>
      </c>
      <c r="C9" t="s">
        <v>28</v>
      </c>
      <c r="D9" t="s">
        <v>25</v>
      </c>
      <c r="E9" t="s">
        <v>29</v>
      </c>
      <c r="F9" t="s">
        <v>25</v>
      </c>
      <c r="G9" t="s">
        <v>25</v>
      </c>
      <c r="H9">
        <f t="shared" si="0"/>
        <v>153000</v>
      </c>
      <c r="J9" s="24" t="e">
        <f>H9-(Waardes!B5+Waardes!C5+Waardes!D6+Waardes!#REF!+Waardes!#REF!)</f>
        <v>#REF!</v>
      </c>
      <c r="K9" s="25"/>
      <c r="L9" s="25">
        <f>C19+2*C19+3*C20+2*C19+2*C19+H9/H9*100</f>
        <v>174</v>
      </c>
    </row>
    <row r="12" spans="2:12" x14ac:dyDescent="0.3">
      <c r="B12" t="s">
        <v>30</v>
      </c>
    </row>
    <row r="13" spans="2:12" ht="12.6" customHeight="1" x14ac:dyDescent="0.3">
      <c r="B13" t="s">
        <v>31</v>
      </c>
    </row>
    <row r="14" spans="2:12" x14ac:dyDescent="0.3">
      <c r="B14" t="s">
        <v>32</v>
      </c>
    </row>
    <row r="17" spans="2:4" x14ac:dyDescent="0.3">
      <c r="B17" t="s">
        <v>33</v>
      </c>
    </row>
    <row r="18" spans="2:4" x14ac:dyDescent="0.3">
      <c r="B18" t="s">
        <v>7</v>
      </c>
      <c r="C18">
        <v>10</v>
      </c>
      <c r="D18" s="26">
        <v>1</v>
      </c>
    </row>
    <row r="19" spans="2:4" x14ac:dyDescent="0.3">
      <c r="B19" t="s">
        <v>8</v>
      </c>
      <c r="C19">
        <v>8</v>
      </c>
      <c r="D19" s="26">
        <v>0.8</v>
      </c>
    </row>
    <row r="20" spans="2:4" x14ac:dyDescent="0.3">
      <c r="B20" t="s">
        <v>9</v>
      </c>
      <c r="C20">
        <v>6</v>
      </c>
      <c r="D20">
        <v>0</v>
      </c>
    </row>
    <row r="21" spans="2:4" x14ac:dyDescent="0.3">
      <c r="B21" t="s">
        <v>10</v>
      </c>
      <c r="C21">
        <v>4</v>
      </c>
      <c r="D21" s="26">
        <v>-1</v>
      </c>
    </row>
    <row r="22" spans="2:4" x14ac:dyDescent="0.3">
      <c r="B22" t="s">
        <v>11</v>
      </c>
      <c r="C22">
        <v>2</v>
      </c>
      <c r="D22" t="s">
        <v>34</v>
      </c>
    </row>
    <row r="23" spans="2:4" x14ac:dyDescent="0.3">
      <c r="B23" t="s">
        <v>35</v>
      </c>
    </row>
    <row r="24" spans="2:4" x14ac:dyDescent="0.3">
      <c r="B24" t="s">
        <v>36</v>
      </c>
    </row>
    <row r="25" spans="2:4" x14ac:dyDescent="0.3">
      <c r="B25" t="s">
        <v>37</v>
      </c>
    </row>
    <row r="26" spans="2:4" x14ac:dyDescent="0.3">
      <c r="B26" t="s">
        <v>38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145BF97F7036C448FA394B6D07A1704" ma:contentTypeVersion="4" ma:contentTypeDescription="Een nieuw document maken." ma:contentTypeScope="" ma:versionID="dbef28595976df510dd847a24fb3ac64">
  <xsd:schema xmlns:xsd="http://www.w3.org/2001/XMLSchema" xmlns:xs="http://www.w3.org/2001/XMLSchema" xmlns:p="http://schemas.microsoft.com/office/2006/metadata/properties" xmlns:ns2="39263515-5713-4bb4-993b-9e3c2b493025" targetNamespace="http://schemas.microsoft.com/office/2006/metadata/properties" ma:root="true" ma:fieldsID="850ecc94daf016e9a2b7a00488524947" ns2:_="">
    <xsd:import namespace="39263515-5713-4bb4-993b-9e3c2b493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263515-5713-4bb4-993b-9e3c2b4930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37FF59-3747-454C-AC04-FB82482C09C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FA1A2F9-0E71-4759-98E8-65CFC5AE7004}">
  <ds:schemaRefs>
    <ds:schemaRef ds:uri="http://schemas.microsoft.com/sharepoint/v3/contenttype/forms"/>
  </ds:schemaRefs>
</ds:datastoreItem>
</file>

<file path=customXml/itemProps3.xml><?xml version="1.0" encoding="utf-8"?>
<ds:datastoreItem xmlns:ds="http://schemas.openxmlformats.org/officeDocument/2006/customXml" ds:itemID="{3BA01D95-C19E-4BF1-B876-07D3ED1FE0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263515-5713-4bb4-993b-9e3c2b4930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Waardes</vt:lpstr>
      <vt:lpstr>uitwerking voorbeeld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Janine Postma - Theebe</dc:creator>
  <cp:keywords/>
  <dc:description/>
  <cp:lastModifiedBy>Janine Postma - Theebe</cp:lastModifiedBy>
  <cp:revision/>
  <dcterms:created xsi:type="dcterms:W3CDTF">2024-06-23T07:10:51Z</dcterms:created>
  <dcterms:modified xsi:type="dcterms:W3CDTF">2024-12-04T09:47:11Z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0x010100E145BF97F7036C448FA394B6D07A1704</vt:lpwstr>
  </property>
  <property fmtid="{D5CDD505-2E9C-101B-9397-08002B2CF9AE}" pid="3" name="MediaServiceImageTags">
    <vt:lpwstr/>
  </property>
</Properties>
</file>