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M:\ECData\1 EC Advies\Projecten\Avans Hogeschool\EU aanbesteding 2026 en verder\Bestek\te publiceren\"/>
    </mc:Choice>
  </mc:AlternateContent>
  <xr:revisionPtr revIDLastSave="0" documentId="13_ncr:1_{AC25A640-E397-4884-8BCE-767EB10246E6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Elektriciteit" sheetId="1" r:id="rId1"/>
    <sheet name="Aardgas" sheetId="4" r:id="rId2"/>
  </sheets>
  <definedNames>
    <definedName name="_xlnm._FilterDatabase" localSheetId="1" hidden="1">Aardgas!#REF!</definedName>
    <definedName name="_xlnm._FilterDatabase" localSheetId="0" hidden="1">Elektriciteit!#REF!</definedName>
    <definedName name="DATA1" localSheetId="1">Aardgas!#REF!</definedName>
    <definedName name="DATA1">Elektriciteit!#REF!</definedName>
    <definedName name="DATA10" localSheetId="1">Aardgas!#REF!</definedName>
    <definedName name="DATA10">Elektriciteit!#REF!</definedName>
    <definedName name="DATA11" localSheetId="1">Aardgas!#REF!</definedName>
    <definedName name="DATA11">Elektriciteit!#REF!</definedName>
    <definedName name="DATA12" localSheetId="1">Aardgas!#REF!</definedName>
    <definedName name="DATA12">Elektriciteit!#REF!</definedName>
    <definedName name="DATA13" localSheetId="1">Aardgas!#REF!</definedName>
    <definedName name="DATA13">Elektriciteit!#REF!</definedName>
    <definedName name="DATA14" localSheetId="1">Aardgas!#REF!</definedName>
    <definedName name="DATA14">Elektriciteit!#REF!</definedName>
    <definedName name="DATA15" localSheetId="1">Aardgas!#REF!</definedName>
    <definedName name="DATA15">Elektriciteit!#REF!</definedName>
    <definedName name="DATA16" localSheetId="1">Aardgas!#REF!</definedName>
    <definedName name="DATA16">Elektriciteit!#REF!</definedName>
    <definedName name="DATA17" localSheetId="1">Aardgas!#REF!</definedName>
    <definedName name="DATA17">Elektriciteit!#REF!</definedName>
    <definedName name="DATA18" localSheetId="1">Aardgas!#REF!</definedName>
    <definedName name="DATA18">Elektriciteit!#REF!</definedName>
    <definedName name="DATA19" localSheetId="1">Aardgas!#REF!</definedName>
    <definedName name="DATA19">Elektriciteit!#REF!</definedName>
    <definedName name="DATA2" localSheetId="1">Aardgas!#REF!</definedName>
    <definedName name="DATA2">Elektriciteit!#REF!</definedName>
    <definedName name="DATA20" localSheetId="1">Aardgas!#REF!</definedName>
    <definedName name="DATA20">Elektriciteit!#REF!</definedName>
    <definedName name="DATA21" localSheetId="1">Aardgas!#REF!</definedName>
    <definedName name="DATA21">Elektriciteit!#REF!</definedName>
    <definedName name="DATA22" localSheetId="1">Aardgas!#REF!</definedName>
    <definedName name="DATA22">Elektriciteit!#REF!</definedName>
    <definedName name="DATA23" localSheetId="1">Aardgas!#REF!</definedName>
    <definedName name="DATA23">Elektriciteit!#REF!</definedName>
    <definedName name="DATA24" localSheetId="1">Aardgas!#REF!</definedName>
    <definedName name="DATA24">Elektriciteit!#REF!</definedName>
    <definedName name="DATA25" localSheetId="1">Aardgas!#REF!</definedName>
    <definedName name="DATA25">Elektriciteit!#REF!</definedName>
    <definedName name="DATA26" localSheetId="1">Aardgas!#REF!</definedName>
    <definedName name="DATA26">Elektriciteit!#REF!</definedName>
    <definedName name="DATA27" localSheetId="1">Aardgas!#REF!</definedName>
    <definedName name="DATA27">Elektriciteit!#REF!</definedName>
    <definedName name="DATA28" localSheetId="1">Aardgas!#REF!</definedName>
    <definedName name="DATA28">Elektriciteit!#REF!</definedName>
    <definedName name="DATA29" localSheetId="1">Aardgas!#REF!</definedName>
    <definedName name="DATA29">Elektriciteit!#REF!</definedName>
    <definedName name="DATA3" localSheetId="1">Aardgas!#REF!</definedName>
    <definedName name="DATA3">Elektriciteit!#REF!</definedName>
    <definedName name="DATA30" localSheetId="1">Aardgas!#REF!</definedName>
    <definedName name="DATA30">Elektriciteit!#REF!</definedName>
    <definedName name="DATA31" localSheetId="1">Aardgas!#REF!</definedName>
    <definedName name="DATA31">Elektriciteit!#REF!</definedName>
    <definedName name="DATA32" localSheetId="1">Aardgas!#REF!</definedName>
    <definedName name="DATA32">Elektriciteit!#REF!</definedName>
    <definedName name="DATA33" localSheetId="1">Aardgas!#REF!</definedName>
    <definedName name="DATA33">Elektriciteit!#REF!</definedName>
    <definedName name="DATA34" localSheetId="1">Aardgas!#REF!</definedName>
    <definedName name="DATA34">Elektriciteit!#REF!</definedName>
    <definedName name="DATA35" localSheetId="1">Aardgas!#REF!</definedName>
    <definedName name="DATA35">Elektriciteit!#REF!</definedName>
    <definedName name="DATA36" localSheetId="1">Aardgas!#REF!</definedName>
    <definedName name="DATA36">Elektriciteit!#REF!</definedName>
    <definedName name="DATA4" localSheetId="1">Aardgas!#REF!</definedName>
    <definedName name="DATA4">Elektriciteit!#REF!</definedName>
    <definedName name="DATA5" localSheetId="1">Aardgas!#REF!</definedName>
    <definedName name="DATA5">Elektriciteit!#REF!</definedName>
    <definedName name="DATA6" localSheetId="1">Aardgas!#REF!</definedName>
    <definedName name="DATA6">Elektriciteit!#REF!</definedName>
    <definedName name="DATA7" localSheetId="1">Aardgas!#REF!</definedName>
    <definedName name="DATA7">Elektriciteit!#REF!</definedName>
    <definedName name="DATA8" localSheetId="1">Aardgas!#REF!</definedName>
    <definedName name="DATA8">Elektriciteit!#REF!</definedName>
    <definedName name="DATA9" localSheetId="1">Aardgas!#REF!</definedName>
    <definedName name="DATA9">Elektriciteit!#REF!</definedName>
    <definedName name="TEST0" localSheetId="1">Aardgas!#REF!</definedName>
    <definedName name="TEST0">Elektriciteit!#REF!</definedName>
    <definedName name="TESTHKEY" localSheetId="1">Aardgas!#REF!</definedName>
    <definedName name="TESTHKEY">Elektriciteit!#REF!</definedName>
    <definedName name="TESTKEYS" localSheetId="1">Aardgas!#REF!</definedName>
    <definedName name="TESTKEYS">Elektriciteit!#REF!</definedName>
    <definedName name="TESTVKEY" localSheetId="1">Aardgas!#REF!</definedName>
    <definedName name="TESTVKEY">Elektriciteit!#REF!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4" l="1"/>
  <c r="L13" i="4"/>
  <c r="K13" i="4"/>
  <c r="M9" i="4"/>
  <c r="M13" i="4" s="1"/>
  <c r="V17" i="1"/>
  <c r="S17" i="1"/>
  <c r="P17" i="1"/>
  <c r="V16" i="1"/>
  <c r="V15" i="1"/>
  <c r="V14" i="1"/>
  <c r="V13" i="1"/>
  <c r="V12" i="1"/>
  <c r="V11" i="1"/>
  <c r="V10" i="1"/>
  <c r="V8" i="1"/>
  <c r="V7" i="1"/>
  <c r="V6" i="1"/>
  <c r="V5" i="1"/>
  <c r="W19" i="1"/>
  <c r="M17" i="1"/>
  <c r="R11" i="1" l="1"/>
  <c r="Q11" i="1"/>
  <c r="S16" i="1"/>
  <c r="S15" i="1"/>
  <c r="S14" i="1"/>
  <c r="S13" i="1"/>
  <c r="S12" i="1"/>
  <c r="S10" i="1"/>
  <c r="S8" i="1"/>
  <c r="S7" i="1"/>
  <c r="S6" i="1"/>
  <c r="S5" i="1"/>
  <c r="P5" i="1"/>
  <c r="P6" i="1"/>
  <c r="P7" i="1"/>
  <c r="P8" i="1"/>
  <c r="P10" i="1"/>
  <c r="P11" i="1"/>
  <c r="P13" i="1"/>
  <c r="P14" i="1"/>
  <c r="P12" i="1"/>
  <c r="P15" i="1"/>
  <c r="P16" i="1"/>
  <c r="M18" i="1"/>
  <c r="M16" i="1"/>
  <c r="M5" i="1"/>
  <c r="M6" i="1"/>
  <c r="M7" i="1"/>
  <c r="M8" i="1"/>
  <c r="M9" i="1"/>
  <c r="M10" i="1"/>
  <c r="M11" i="1"/>
  <c r="M12" i="1"/>
  <c r="M13" i="1"/>
  <c r="M14" i="1"/>
  <c r="M15" i="1"/>
  <c r="K17" i="1"/>
  <c r="K19" i="1" s="1"/>
  <c r="L17" i="1"/>
  <c r="L19" i="1" s="1"/>
  <c r="S11" i="1" l="1"/>
  <c r="M19" i="1"/>
  <c r="O18" i="1"/>
  <c r="R18" i="1" s="1"/>
  <c r="U18" i="1" s="1"/>
  <c r="N18" i="1"/>
  <c r="Q18" i="1" s="1"/>
  <c r="O9" i="1"/>
  <c r="R9" i="1" s="1"/>
  <c r="R19" i="1" l="1"/>
  <c r="U9" i="1"/>
  <c r="U19" i="1" s="1"/>
  <c r="S18" i="1"/>
  <c r="T18" i="1"/>
  <c r="V18" i="1" s="1"/>
  <c r="O19" i="1"/>
  <c r="P18" i="1"/>
  <c r="N9" i="1"/>
  <c r="P9" i="1" l="1"/>
  <c r="P19" i="1" s="1"/>
  <c r="Q9" i="1"/>
  <c r="T9" i="1" s="1"/>
  <c r="N19" i="1"/>
  <c r="T19" i="1" l="1"/>
  <c r="V9" i="1"/>
  <c r="V19" i="1" s="1"/>
  <c r="S9" i="1"/>
  <c r="S19" i="1" s="1"/>
  <c r="Q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Edwin Bossenbroek | Energy Circle</author>
  </authors>
  <commentList>
    <comment ref="B7" authorId="0" shapeId="0" xr:uid="{E7855585-65F5-4B88-8674-252ACA933959}">
      <text>
        <r>
          <rPr>
            <b/>
            <sz val="9"/>
            <color indexed="81"/>
            <rFont val="Tahoma"/>
            <charset val="1"/>
          </rPr>
          <t xml:space="preserve">Edwin Bossenbroek | </t>
        </r>
        <r>
          <rPr>
            <sz val="9"/>
            <color indexed="81"/>
            <rFont val="Tahoma"/>
            <charset val="1"/>
          </rPr>
          <t xml:space="preserve">
Aansluiting heeft andere EAN code gekregen, deel meetdata ontbreekt vanaf wijziging</t>
        </r>
      </text>
    </comment>
    <comment ref="D14" authorId="0" shapeId="0" xr:uid="{DD58C275-ABC3-4D33-94FF-981F0EB5A080}">
      <text>
        <r>
          <rPr>
            <b/>
            <sz val="9"/>
            <color indexed="81"/>
            <rFont val="Tahoma"/>
            <charset val="1"/>
          </rPr>
          <t>Edwin Bossenbroek | Huisnummer is gewijzigd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7" authorId="0" shapeId="0" xr:uid="{19F7AF5B-B352-4BDA-A2B0-34B58FBD4593}">
      <text>
        <r>
          <rPr>
            <b/>
            <sz val="9"/>
            <color indexed="81"/>
            <rFont val="Tahoma"/>
            <charset val="1"/>
          </rPr>
          <t>Edwin Bossenbroek
Is vanaf medio 2024 een bouwaansluiting!</t>
        </r>
      </text>
    </comment>
    <comment ref="D17" authorId="0" shapeId="0" xr:uid="{61B52BFA-BCD9-4C09-AF9C-ED410A76CA62}">
      <text>
        <r>
          <rPr>
            <b/>
            <sz val="9"/>
            <color indexed="81"/>
            <rFont val="Tahoma"/>
            <charset val="1"/>
          </rPr>
          <t>Edwin Bossenbroek | Huisnummer is gewijzigd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7" authorId="0" shapeId="0" xr:uid="{DD90CCE8-5007-44FD-A4E3-0C9FF0C3FDB4}">
      <text>
        <r>
          <rPr>
            <b/>
            <sz val="9"/>
            <color indexed="81"/>
            <rFont val="Tahoma"/>
            <charset val="1"/>
          </rPr>
          <t xml:space="preserve">Edwin Bossenbroek | </t>
        </r>
        <r>
          <rPr>
            <sz val="9"/>
            <color indexed="81"/>
            <rFont val="Tahoma"/>
            <charset val="1"/>
          </rPr>
          <t xml:space="preserve">
geraamd over geheel jaar obv kengetal 50 kWh/m2</t>
        </r>
      </text>
    </comment>
  </commentList>
</comments>
</file>

<file path=xl/sharedStrings.xml><?xml version="1.0" encoding="utf-8"?>
<sst xmlns="http://schemas.openxmlformats.org/spreadsheetml/2006/main" count="261" uniqueCount="112">
  <si>
    <t>Avans Hogeschool</t>
  </si>
  <si>
    <t/>
  </si>
  <si>
    <t>S-HERTOGENBOSCH</t>
  </si>
  <si>
    <t>ELK</t>
  </si>
  <si>
    <t>TMT</t>
  </si>
  <si>
    <t>2</t>
  </si>
  <si>
    <t>BREDA</t>
  </si>
  <si>
    <t>871687910000039780</t>
  </si>
  <si>
    <t>Claudius Prinsenlaan</t>
  </si>
  <si>
    <t>128</t>
  </si>
  <si>
    <t>TM 136</t>
  </si>
  <si>
    <t>4818CP</t>
  </si>
  <si>
    <t>871687910000065673</t>
  </si>
  <si>
    <t>Onderwijsboulevard</t>
  </si>
  <si>
    <t>215</t>
  </si>
  <si>
    <t>5223DE</t>
  </si>
  <si>
    <t>1</t>
  </si>
  <si>
    <t>Hogeschoollaan</t>
  </si>
  <si>
    <t>4818CR</t>
  </si>
  <si>
    <t>871687910000056244</t>
  </si>
  <si>
    <t>Beukenlaan</t>
  </si>
  <si>
    <t>4854TA</t>
  </si>
  <si>
    <t>BAVEL</t>
  </si>
  <si>
    <t>871687910000340244</t>
  </si>
  <si>
    <t>MND</t>
  </si>
  <si>
    <t>871687910000373228</t>
  </si>
  <si>
    <t>Lovensdijkstraat</t>
  </si>
  <si>
    <t>63</t>
  </si>
  <si>
    <t>4818AJ</t>
  </si>
  <si>
    <t>871687910000065543</t>
  </si>
  <si>
    <t>Hervenplein</t>
  </si>
  <si>
    <t>5232JE</t>
  </si>
  <si>
    <t>871687910000377707</t>
  </si>
  <si>
    <t>61</t>
  </si>
  <si>
    <t>871687910000271043</t>
  </si>
  <si>
    <t>Prof Cobbenhagenlaan</t>
  </si>
  <si>
    <t>13</t>
  </si>
  <si>
    <t>5037DA</t>
  </si>
  <si>
    <t>TILBURG</t>
  </si>
  <si>
    <t>871687910000413894</t>
  </si>
  <si>
    <t>Product</t>
  </si>
  <si>
    <t>Bedrijfsnaam</t>
  </si>
  <si>
    <t>EAN-code</t>
  </si>
  <si>
    <t>Straat</t>
  </si>
  <si>
    <t>Huisnr.</t>
  </si>
  <si>
    <t>Toev.</t>
  </si>
  <si>
    <t>Postcode</t>
  </si>
  <si>
    <t>Plaats</t>
  </si>
  <si>
    <t>Bemetering</t>
  </si>
  <si>
    <t>871687910000063631</t>
  </si>
  <si>
    <t>Parallelweg</t>
  </si>
  <si>
    <t>5223AL</t>
  </si>
  <si>
    <t>Piek kWh</t>
  </si>
  <si>
    <t>Dal kWh</t>
  </si>
  <si>
    <t>871687940023877083</t>
  </si>
  <si>
    <t>871687910000236158</t>
  </si>
  <si>
    <t>871687910000225626</t>
  </si>
  <si>
    <t>G65</t>
  </si>
  <si>
    <t>G160</t>
  </si>
  <si>
    <t>Gas</t>
  </si>
  <si>
    <t>verbruik m3</t>
  </si>
  <si>
    <t>871687910000222182</t>
  </si>
  <si>
    <t>Capaciteit (m3/h)</t>
  </si>
  <si>
    <t>Meter</t>
  </si>
  <si>
    <t>G250</t>
  </si>
  <si>
    <t>Havensingel</t>
  </si>
  <si>
    <t>871687940006882691</t>
  </si>
  <si>
    <t>25</t>
  </si>
  <si>
    <t>5211TX</t>
  </si>
  <si>
    <t>871687940023597820</t>
  </si>
  <si>
    <t>TOTAAL</t>
  </si>
  <si>
    <t>Opmerking</t>
  </si>
  <si>
    <t>Statenlaan</t>
  </si>
  <si>
    <t>49 - 67</t>
  </si>
  <si>
    <t>871687910000066137</t>
  </si>
  <si>
    <t>871687940023778687</t>
  </si>
  <si>
    <t>29  47</t>
  </si>
  <si>
    <t>Dal kWh2</t>
  </si>
  <si>
    <t>Totaal kWh</t>
  </si>
  <si>
    <t>Piek kWh2</t>
  </si>
  <si>
    <t>Totaal kWh2</t>
  </si>
  <si>
    <t>Teruglevering kWh</t>
  </si>
  <si>
    <t>300</t>
  </si>
  <si>
    <t>AANBESTEDING 2024 - 2025</t>
  </si>
  <si>
    <t>AANBESTEDING 2026 - 2027</t>
  </si>
  <si>
    <t>Daadwerkelijk verbruik 2024</t>
  </si>
  <si>
    <t>Geprognotiseerd verbruik 2025</t>
  </si>
  <si>
    <t>21</t>
  </si>
  <si>
    <t xml:space="preserve">Wordt afgestoten in de zomer van 2026 </t>
  </si>
  <si>
    <t>Kleinverbruik</t>
  </si>
  <si>
    <t>871687910000512238</t>
  </si>
  <si>
    <t xml:space="preserve">Door afstoten deel tuinlokalen een lager verbruik </t>
  </si>
  <si>
    <t>871687910000520554</t>
  </si>
  <si>
    <t>126</t>
  </si>
  <si>
    <t>Door afstoten deel van pand en het plaatsen van een warmtepomp in de loop van 2025 wordt gasverbruik vanaf 2025 lager</t>
  </si>
  <si>
    <t>Geprognotiseerd verbruik 2026</t>
  </si>
  <si>
    <t>5223LA</t>
  </si>
  <si>
    <t xml:space="preserve">Vanaf september 2025 volledig in gebruik, totaalverbruik is inschatting </t>
  </si>
  <si>
    <t>Geprognotiseerd verbruik 2027</t>
  </si>
  <si>
    <t>Verbruik m</t>
  </si>
  <si>
    <t>Verbruik m2</t>
  </si>
  <si>
    <t>Verbruik m4</t>
  </si>
  <si>
    <t>E3C</t>
  </si>
  <si>
    <t>E3B</t>
  </si>
  <si>
    <t>E3A</t>
  </si>
  <si>
    <t>E2B</t>
  </si>
  <si>
    <t>Profielcode</t>
  </si>
  <si>
    <t>GXX</t>
  </si>
  <si>
    <t>G2C</t>
  </si>
  <si>
    <t>G2A</t>
  </si>
  <si>
    <t>Verbruiken ingeschat</t>
  </si>
  <si>
    <t xml:space="preserve">Effect warmtepompen meegenomen in berekening verbruik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</si>
</sst>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Roboto"/>
      <family val="2"/>
    </font>
    <font>
      <b/>
      <sz val="10"/>
      <color theme="1"/>
      <name val="Roboto"/>
    </font>
    <font>
      <b/>
      <sz val="10"/>
      <color theme="0"/>
      <name val="Roboto"/>
      <family val="2"/>
    </font>
    <font>
      <sz val="10"/>
      <name val="Roboto"/>
      <family val="2"/>
    </font>
    <font>
      <b/>
      <sz val="10"/>
      <color theme="0"/>
      <name val="Roboto"/>
    </font>
    <font>
      <b/>
      <sz val="10"/>
      <color theme="1"/>
      <name val="Roboto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Roboto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1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/>
      <right/>
      <top/>
      <bottom style="thin">
        <color theme="9" tint="0.39997558519241921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0" xfId="0" applyNumberFormat="1"/>
    <xf numFmtId="49" fontId="0" fillId="0" borderId="0" xfId="0" quotePrefix="1" applyNumberFormat="1"/>
    <xf numFmtId="3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3" xfId="0" applyFont="1" applyFill="1" applyBorder="1" applyAlignment="1">
      <alignment horizontal="left"/>
    </xf>
    <xf numFmtId="49" fontId="0" fillId="3" borderId="1" xfId="0" applyNumberFormat="1" applyFill="1" applyBorder="1"/>
    <xf numFmtId="49" fontId="0" fillId="3" borderId="2" xfId="0" applyNumberFormat="1" applyFill="1" applyBorder="1"/>
    <xf numFmtId="3" fontId="0" fillId="3" borderId="3" xfId="0" applyNumberFormat="1" applyFill="1" applyBorder="1"/>
    <xf numFmtId="49" fontId="0" fillId="0" borderId="2" xfId="0" applyNumberFormat="1" applyBorder="1"/>
    <xf numFmtId="49" fontId="0" fillId="3" borderId="2" xfId="0" quotePrefix="1" applyNumberFormat="1" applyFill="1" applyBorder="1"/>
    <xf numFmtId="49" fontId="0" fillId="0" borderId="2" xfId="0" quotePrefix="1" applyNumberFormat="1" applyBorder="1"/>
    <xf numFmtId="3" fontId="1" fillId="0" borderId="0" xfId="0" applyNumberFormat="1" applyFont="1"/>
    <xf numFmtId="49" fontId="3" fillId="0" borderId="0" xfId="0" applyNumberFormat="1" applyFont="1"/>
    <xf numFmtId="3" fontId="0" fillId="0" borderId="3" xfId="0" applyNumberFormat="1" applyBorder="1" applyAlignment="1">
      <alignment horizontal="center"/>
    </xf>
    <xf numFmtId="3" fontId="0" fillId="3" borderId="3" xfId="0" applyNumberFormat="1" applyFill="1" applyBorder="1" applyAlignment="1">
      <alignment horizontal="center"/>
    </xf>
    <xf numFmtId="0" fontId="4" fillId="4" borderId="0" xfId="0" applyFont="1" applyFill="1"/>
    <xf numFmtId="0" fontId="1" fillId="0" borderId="6" xfId="0" applyFont="1" applyBorder="1"/>
    <xf numFmtId="3" fontId="1" fillId="0" borderId="6" xfId="0" applyNumberFormat="1" applyFont="1" applyBorder="1"/>
    <xf numFmtId="0" fontId="2" fillId="5" borderId="9" xfId="0" applyFont="1" applyFill="1" applyBorder="1" applyAlignment="1">
      <alignment horizontal="center"/>
    </xf>
    <xf numFmtId="3" fontId="1" fillId="6" borderId="6" xfId="0" applyNumberFormat="1" applyFont="1" applyFill="1" applyBorder="1"/>
    <xf numFmtId="3" fontId="1" fillId="6" borderId="7" xfId="0" applyNumberFormat="1" applyFont="1" applyFill="1" applyBorder="1"/>
    <xf numFmtId="3" fontId="0" fillId="0" borderId="3" xfId="0" applyNumberFormat="1" applyBorder="1"/>
    <xf numFmtId="3" fontId="0" fillId="3" borderId="2" xfId="0" applyNumberFormat="1" applyFill="1" applyBorder="1"/>
    <xf numFmtId="3" fontId="0" fillId="0" borderId="2" xfId="0" applyNumberFormat="1" applyBorder="1"/>
    <xf numFmtId="3" fontId="0" fillId="0" borderId="4" xfId="0" applyNumberFormat="1" applyBorder="1"/>
    <xf numFmtId="3" fontId="0" fillId="3" borderId="5" xfId="0" applyNumberFormat="1" applyFill="1" applyBorder="1"/>
    <xf numFmtId="0" fontId="5" fillId="0" borderId="0" xfId="0" applyFont="1" applyAlignment="1">
      <alignment horizontal="left"/>
    </xf>
    <xf numFmtId="3" fontId="0" fillId="0" borderId="5" xfId="0" applyNumberFormat="1" applyBorder="1"/>
    <xf numFmtId="0" fontId="2" fillId="5" borderId="0" xfId="0" applyFont="1" applyFill="1" applyAlignment="1">
      <alignment horizontal="center"/>
    </xf>
    <xf numFmtId="0" fontId="5" fillId="0" borderId="0" xfId="0" applyFont="1"/>
    <xf numFmtId="3" fontId="0" fillId="0" borderId="3" xfId="0" applyNumberForma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49" fontId="0" fillId="3" borderId="2" xfId="0" applyNumberFormat="1" applyFont="1" applyFill="1" applyBorder="1"/>
  </cellXfs>
  <cellStyles count="1">
    <cellStyle name="Standaard" xfId="0" builtinId="0"/>
  </cellStyles>
  <dxfs count="34"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</dxf>
    <dxf>
      <numFmt numFmtId="3" formatCode="#,##0"/>
    </dxf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</dxf>
    <dxf>
      <numFmt numFmtId="3" formatCode="#,##0"/>
      <fill>
        <patternFill patternType="solid">
          <fgColor indexed="64"/>
          <bgColor theme="9" tint="0.59999389629810485"/>
        </patternFill>
      </fill>
    </dxf>
    <dxf>
      <numFmt numFmtId="3" formatCode="#,##0"/>
      <fill>
        <patternFill patternType="solid">
          <fgColor indexed="64"/>
          <bgColor theme="9" tint="0.59999389629810485"/>
        </patternFill>
      </fill>
    </dxf>
    <dxf>
      <numFmt numFmtId="3" formatCode="#,##0"/>
      <fill>
        <patternFill patternType="solid">
          <fgColor indexed="64"/>
          <bgColor theme="9" tint="0.59999389629810485"/>
        </patternFill>
      </fill>
    </dxf>
    <dxf>
      <numFmt numFmtId="3" formatCode="#,##0"/>
      <fill>
        <patternFill patternType="solid">
          <fgColor indexed="64"/>
          <bgColor theme="9" tint="0.59999389629810485"/>
        </patternFill>
      </fill>
      <border diagonalUp="0" diagonalDown="0">
        <left/>
        <right style="medium">
          <color indexed="64"/>
        </right>
        <vertical/>
      </border>
    </dxf>
    <dxf>
      <numFmt numFmtId="3" formatCode="#,##0"/>
      <fill>
        <patternFill patternType="solid">
          <fgColor indexed="64"/>
          <bgColor theme="9" tint="0.59999389629810485"/>
        </patternFill>
      </fill>
    </dxf>
    <dxf>
      <numFmt numFmtId="30" formatCode="@"/>
      <fill>
        <patternFill patternType="solid">
          <fgColor indexed="64"/>
          <bgColor theme="9" tint="0.5999938962981048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53005B-E70D-47DB-A72C-C31A9A3DB262}" name="Table14" displayName="Table14" ref="A4:P14" totalsRowShown="0" dataDxfId="33">
  <autoFilter ref="A4:P14" xr:uid="{6C53005B-E70D-47DB-A72C-C31A9A3DB262}"/>
  <tableColumns count="16">
    <tableColumn id="1" xr3:uid="{F53EB008-DE3B-423E-B7C4-3DFBC11FCFFA}" name="Bedrijfsnaam" dataDxfId="32"/>
    <tableColumn id="2" xr3:uid="{86C95227-7E5F-4FC2-A0C7-F6FAE80E35B8}" name="EAN-code" dataDxfId="31"/>
    <tableColumn id="3" xr3:uid="{66E3DBE2-9003-429E-B1FE-F79BB2C6AFA3}" name="Straat" dataDxfId="30"/>
    <tableColumn id="4" xr3:uid="{D469B9B0-2D2D-4BAA-9577-F255C59A8794}" name="Huisnr." dataDxfId="29"/>
    <tableColumn id="5" xr3:uid="{C5DD9C37-66D4-4697-8262-C94251C5C0DD}" name="Toev." dataDxfId="28"/>
    <tableColumn id="6" xr3:uid="{DE6580FA-C9D4-4AF3-8FBF-26B38ECB39CE}" name="Postcode" dataDxfId="27"/>
    <tableColumn id="7" xr3:uid="{4408FBA2-9275-49C5-ADC5-5E4581B961AC}" name="Plaats" dataDxfId="26"/>
    <tableColumn id="8" xr3:uid="{967B9F0C-5585-45B7-8BDB-4467A3E0517D}" name="Product" dataDxfId="25"/>
    <tableColumn id="18" xr3:uid="{E0BF0AEF-B978-4715-9878-09D8A8B5B178}" name="Profielcode" dataDxfId="24"/>
    <tableColumn id="10" xr3:uid="{EC3F6092-7BDE-4BD5-91E6-76312C6C1B95}" name="Bemetering" dataDxfId="23"/>
    <tableColumn id="13" xr3:uid="{23CC84DA-355B-4488-B90D-E85A7C96BA92}" name="Piek kWh" dataDxfId="22"/>
    <tableColumn id="14" xr3:uid="{3A9599C4-168E-4BAE-9410-2E4BBF155C1B}" name="Dal kWh" dataDxfId="21"/>
    <tableColumn id="9" xr3:uid="{B14A0E68-64C5-483E-8997-70535867A43B}" name="Totaal kWh" dataDxfId="20">
      <calculatedColumnFormula>K5+L5</calculatedColumnFormula>
    </tableColumn>
    <tableColumn id="11" xr3:uid="{81F872E2-333C-46FB-A4D4-3535CEFABAFD}" name="Piek kWh2" dataDxfId="19">
      <calculatedColumnFormula>K5</calculatedColumnFormula>
    </tableColumn>
    <tableColumn id="12" xr3:uid="{7463728F-CB0F-4150-B486-4AFB86C8E775}" name="Dal kWh2" dataDxfId="18">
      <calculatedColumnFormula>L5</calculatedColumnFormula>
    </tableColumn>
    <tableColumn id="15" xr3:uid="{9E083515-641C-4191-9A32-131DC00D6CE3}" name="Totaal kWh2" dataDxfId="17">
      <calculatedColumnFormula>N5+O5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C520535-7AE5-4FCF-8D38-7A291886ADD9}" name="Table135" displayName="Table135" ref="A6:O13" totalsRowShown="0" headerRowDxfId="16" dataDxfId="15">
  <autoFilter ref="A6:O13" xr:uid="{8C520535-7AE5-4FCF-8D38-7A291886ADD9}"/>
  <tableColumns count="15">
    <tableColumn id="1" xr3:uid="{B3027BFC-2E2D-48D0-BB4A-00AA8166402B}" name="Bedrijfsnaam" dataDxfId="14"/>
    <tableColumn id="2" xr3:uid="{A85D71A7-0208-4944-8E71-68EC91C75BFD}" name="EAN-code" dataDxfId="13"/>
    <tableColumn id="3" xr3:uid="{7CB15E8D-7DD1-4642-A821-2BE5F5AB3353}" name="Straat" dataDxfId="12"/>
    <tableColumn id="4" xr3:uid="{410171C0-5419-4750-91B4-E5757772823B}" name="Huisnr." dataDxfId="11"/>
    <tableColumn id="5" xr3:uid="{3EDE0DB2-F8CA-4DCE-8394-83F2CCB5B05F}" name="Toev." dataDxfId="10"/>
    <tableColumn id="6" xr3:uid="{12D27DA8-7122-4AFE-804C-577EE9B9F98F}" name="Postcode" dataDxfId="9"/>
    <tableColumn id="7" xr3:uid="{B9F58955-271D-4B24-9BCD-DA9C48795F03}" name="Plaats" dataDxfId="8"/>
    <tableColumn id="8" xr3:uid="{8F8849D2-E33C-4480-B3B1-33F315DE82F5}" name="Product" dataDxfId="7"/>
    <tableColumn id="15" xr3:uid="{2B355E25-3F90-4608-BFD8-42601130DB1E}" name="Profielcode" dataDxfId="6"/>
    <tableColumn id="10" xr3:uid="{276803F5-1B87-400F-8D78-BBCE5C2767E8}" name="Bemetering" dataDxfId="5"/>
    <tableColumn id="13" xr3:uid="{BB792859-CCE8-482C-A231-406AA358216A}" name="verbruik m3" dataDxfId="4"/>
    <tableColumn id="9" xr3:uid="{D458772C-46C4-41CA-8D3C-8F13F510722D}" name="Verbruik m" dataDxfId="3"/>
    <tableColumn id="11" xr3:uid="{E8CB392D-ACC3-4826-872B-795F2575C4FC}" name="Verbruik m2" dataDxfId="2"/>
    <tableColumn id="12" xr3:uid="{3156002F-C36C-4D48-BB16-4ED4B34C9E5E}" name="Verbruik m4" dataDxfId="1"/>
    <tableColumn id="14" xr3:uid="{9E349B3B-330F-466F-AE6F-5E1915EA50F2}" name="Capaciteit (m3/h)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9"/>
  <sheetViews>
    <sheetView tabSelected="1" workbookViewId="0">
      <selection activeCell="F22" sqref="F22"/>
    </sheetView>
  </sheetViews>
  <sheetFormatPr defaultColWidth="9.140625" defaultRowHeight="12.75" x14ac:dyDescent="0.2"/>
  <cols>
    <col min="1" max="1" width="16.7109375" customWidth="1"/>
    <col min="2" max="2" width="19.5703125" customWidth="1"/>
    <col min="3" max="3" width="19.7109375" bestFit="1" customWidth="1"/>
    <col min="4" max="4" width="6.7109375" customWidth="1"/>
    <col min="5" max="5" width="8" hidden="1" customWidth="1"/>
    <col min="6" max="6" width="9.42578125" customWidth="1"/>
    <col min="7" max="7" width="17.85546875" customWidth="1"/>
    <col min="8" max="9" width="6.5703125" customWidth="1"/>
    <col min="10" max="10" width="9.42578125" customWidth="1"/>
    <col min="11" max="11" width="10.7109375" bestFit="1" customWidth="1"/>
    <col min="12" max="12" width="9.7109375" bestFit="1" customWidth="1"/>
    <col min="13" max="13" width="11.7109375" customWidth="1"/>
    <col min="14" max="15" width="9.7109375" customWidth="1"/>
    <col min="16" max="22" width="11.140625" customWidth="1"/>
    <col min="23" max="23" width="15.85546875" customWidth="1"/>
    <col min="24" max="24" width="58" customWidth="1"/>
  </cols>
  <sheetData>
    <row r="3" spans="1:24" x14ac:dyDescent="0.2">
      <c r="B3" s="17" t="s">
        <v>84</v>
      </c>
      <c r="C3" s="17"/>
      <c r="K3" s="33" t="s">
        <v>85</v>
      </c>
      <c r="L3" s="33"/>
      <c r="M3" s="35"/>
      <c r="N3" s="33" t="s">
        <v>86</v>
      </c>
      <c r="O3" s="33"/>
      <c r="P3" s="34"/>
      <c r="Q3" s="33" t="s">
        <v>95</v>
      </c>
      <c r="R3" s="33"/>
      <c r="S3" s="34"/>
      <c r="T3" s="33" t="s">
        <v>98</v>
      </c>
      <c r="U3" s="33"/>
      <c r="V3" s="34"/>
    </row>
    <row r="4" spans="1:24" s="4" customFormat="1" x14ac:dyDescent="0.2">
      <c r="A4" s="4" t="s">
        <v>41</v>
      </c>
      <c r="B4" s="4" t="s">
        <v>42</v>
      </c>
      <c r="C4" s="4" t="s">
        <v>43</v>
      </c>
      <c r="D4" s="4" t="s">
        <v>44</v>
      </c>
      <c r="E4" s="4" t="s">
        <v>45</v>
      </c>
      <c r="F4" s="4" t="s">
        <v>46</v>
      </c>
      <c r="G4" s="4" t="s">
        <v>47</v>
      </c>
      <c r="H4" s="4" t="s">
        <v>40</v>
      </c>
      <c r="I4" s="31" t="s">
        <v>106</v>
      </c>
      <c r="J4" s="4" t="s">
        <v>48</v>
      </c>
      <c r="K4" s="5" t="s">
        <v>52</v>
      </c>
      <c r="L4" s="5" t="s">
        <v>53</v>
      </c>
      <c r="M4" s="5" t="s">
        <v>78</v>
      </c>
      <c r="N4" s="6" t="s">
        <v>79</v>
      </c>
      <c r="O4" s="6" t="s">
        <v>77</v>
      </c>
      <c r="P4" s="4" t="s">
        <v>80</v>
      </c>
      <c r="Q4" s="6" t="s">
        <v>52</v>
      </c>
      <c r="R4" s="6" t="s">
        <v>53</v>
      </c>
      <c r="S4" s="6" t="s">
        <v>78</v>
      </c>
      <c r="T4" s="6" t="s">
        <v>52</v>
      </c>
      <c r="U4" s="6" t="s">
        <v>53</v>
      </c>
      <c r="V4" s="6" t="s">
        <v>78</v>
      </c>
      <c r="W4" s="4" t="s">
        <v>81</v>
      </c>
      <c r="X4" s="4" t="s">
        <v>71</v>
      </c>
    </row>
    <row r="5" spans="1:24" x14ac:dyDescent="0.2">
      <c r="A5" s="1" t="s">
        <v>0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6</v>
      </c>
      <c r="H5" s="1" t="s">
        <v>3</v>
      </c>
      <c r="I5" s="1" t="s">
        <v>103</v>
      </c>
      <c r="J5" s="1" t="s">
        <v>4</v>
      </c>
      <c r="K5" s="3">
        <v>184086</v>
      </c>
      <c r="L5" s="3">
        <v>71408</v>
      </c>
      <c r="M5" s="26">
        <f t="shared" ref="M5:M11" si="0">K5+L5</f>
        <v>255494</v>
      </c>
      <c r="N5" s="3">
        <v>178850.33333333331</v>
      </c>
      <c r="O5" s="3">
        <v>83937.666666666657</v>
      </c>
      <c r="P5" s="3">
        <f t="shared" ref="P5:P11" si="1">N5+O5</f>
        <v>262788</v>
      </c>
      <c r="Q5" s="9">
        <v>178850.33333333331</v>
      </c>
      <c r="R5" s="9">
        <v>83937.666666666657</v>
      </c>
      <c r="S5" s="9">
        <f t="shared" ref="S5:S11" si="2">Q5+R5</f>
        <v>262788</v>
      </c>
      <c r="T5" s="9">
        <v>178850.33333333331</v>
      </c>
      <c r="U5" s="9">
        <v>83937.666666666657</v>
      </c>
      <c r="V5" s="9">
        <f t="shared" ref="V5:V11" si="3">T5+U5</f>
        <v>262788</v>
      </c>
      <c r="W5" s="9"/>
      <c r="X5" s="9"/>
    </row>
    <row r="6" spans="1:24" x14ac:dyDescent="0.2">
      <c r="A6" s="1" t="s">
        <v>0</v>
      </c>
      <c r="B6" s="1" t="s">
        <v>12</v>
      </c>
      <c r="C6" s="1" t="s">
        <v>13</v>
      </c>
      <c r="D6" s="1" t="s">
        <v>14</v>
      </c>
      <c r="E6" s="1" t="s">
        <v>1</v>
      </c>
      <c r="F6" s="1" t="s">
        <v>15</v>
      </c>
      <c r="G6" s="2" t="s">
        <v>2</v>
      </c>
      <c r="H6" s="1" t="s">
        <v>3</v>
      </c>
      <c r="I6" s="1" t="s">
        <v>102</v>
      </c>
      <c r="J6" s="1" t="s">
        <v>4</v>
      </c>
      <c r="K6" s="3">
        <v>1429211</v>
      </c>
      <c r="L6" s="3">
        <v>835198</v>
      </c>
      <c r="M6" s="26">
        <f t="shared" si="0"/>
        <v>2264409</v>
      </c>
      <c r="N6" s="3">
        <v>1457864.7394718898</v>
      </c>
      <c r="O6" s="3">
        <v>728426.86052811006</v>
      </c>
      <c r="P6" s="3">
        <f t="shared" si="1"/>
        <v>2186291.5999999996</v>
      </c>
      <c r="Q6" s="3">
        <v>1457864.7394718898</v>
      </c>
      <c r="R6" s="3">
        <v>728426.86052811006</v>
      </c>
      <c r="S6" s="3">
        <f t="shared" si="2"/>
        <v>2186291.5999999996</v>
      </c>
      <c r="T6" s="3">
        <v>1457864.7394718898</v>
      </c>
      <c r="U6" s="3">
        <v>728426.86052811006</v>
      </c>
      <c r="V6" s="3">
        <f t="shared" si="3"/>
        <v>2186291.5999999996</v>
      </c>
      <c r="W6" s="15">
        <v>25</v>
      </c>
      <c r="X6" s="32" t="s">
        <v>111</v>
      </c>
    </row>
    <row r="7" spans="1:24" x14ac:dyDescent="0.2">
      <c r="A7" s="1" t="s">
        <v>0</v>
      </c>
      <c r="B7" s="14" t="s">
        <v>90</v>
      </c>
      <c r="C7" s="1" t="s">
        <v>17</v>
      </c>
      <c r="D7" s="1" t="s">
        <v>16</v>
      </c>
      <c r="E7" s="1" t="s">
        <v>1</v>
      </c>
      <c r="F7" s="1" t="s">
        <v>18</v>
      </c>
      <c r="G7" s="1" t="s">
        <v>6</v>
      </c>
      <c r="H7" s="1" t="s">
        <v>3</v>
      </c>
      <c r="I7" s="1" t="s">
        <v>102</v>
      </c>
      <c r="J7" s="1" t="s">
        <v>4</v>
      </c>
      <c r="K7" s="3">
        <v>1996896.7426747349</v>
      </c>
      <c r="L7" s="3">
        <v>745677.25732526509</v>
      </c>
      <c r="M7" s="26">
        <f t="shared" si="0"/>
        <v>2742574</v>
      </c>
      <c r="N7" s="3">
        <v>2000635.1398511813</v>
      </c>
      <c r="O7" s="3">
        <v>775042.46014881856</v>
      </c>
      <c r="P7" s="3">
        <f t="shared" si="1"/>
        <v>2775677.5999999996</v>
      </c>
      <c r="Q7" s="9">
        <v>2000635.1398511813</v>
      </c>
      <c r="R7" s="9">
        <v>775042.46014881856</v>
      </c>
      <c r="S7" s="9">
        <f t="shared" si="2"/>
        <v>2775677.5999999996</v>
      </c>
      <c r="T7" s="9">
        <v>2000635.1398511813</v>
      </c>
      <c r="U7" s="9">
        <v>775042.46014881856</v>
      </c>
      <c r="V7" s="9">
        <f t="shared" si="3"/>
        <v>2775677.5999999996</v>
      </c>
      <c r="W7" s="16">
        <v>90</v>
      </c>
      <c r="X7" s="16"/>
    </row>
    <row r="8" spans="1:24" x14ac:dyDescent="0.2">
      <c r="A8" s="1" t="s">
        <v>0</v>
      </c>
      <c r="B8" s="1" t="s">
        <v>19</v>
      </c>
      <c r="C8" s="1" t="s">
        <v>20</v>
      </c>
      <c r="D8" s="1" t="s">
        <v>16</v>
      </c>
      <c r="E8" s="1" t="s">
        <v>1</v>
      </c>
      <c r="F8" s="1" t="s">
        <v>21</v>
      </c>
      <c r="G8" s="1" t="s">
        <v>22</v>
      </c>
      <c r="H8" s="1" t="s">
        <v>3</v>
      </c>
      <c r="I8" s="1" t="s">
        <v>104</v>
      </c>
      <c r="J8" s="1" t="s">
        <v>4</v>
      </c>
      <c r="K8" s="3">
        <v>296979</v>
      </c>
      <c r="L8" s="3">
        <v>133758</v>
      </c>
      <c r="M8" s="26">
        <f t="shared" si="0"/>
        <v>430737</v>
      </c>
      <c r="N8" s="3">
        <v>304513.33333333337</v>
      </c>
      <c r="O8" s="3">
        <v>154448.66666666669</v>
      </c>
      <c r="P8" s="3">
        <f t="shared" si="1"/>
        <v>458962.00000000006</v>
      </c>
      <c r="Q8" s="3">
        <v>304513.33333333337</v>
      </c>
      <c r="R8" s="3">
        <v>154448.66666666669</v>
      </c>
      <c r="S8" s="3">
        <f t="shared" si="2"/>
        <v>458962.00000000006</v>
      </c>
      <c r="T8" s="3">
        <v>304513.33333333337</v>
      </c>
      <c r="U8" s="3">
        <v>154448.66666666669</v>
      </c>
      <c r="V8" s="3">
        <f t="shared" si="3"/>
        <v>458962.00000000006</v>
      </c>
      <c r="W8" s="15">
        <v>9</v>
      </c>
      <c r="X8" s="15"/>
    </row>
    <row r="9" spans="1:24" x14ac:dyDescent="0.2">
      <c r="A9" s="1" t="s">
        <v>0</v>
      </c>
      <c r="B9" s="14" t="s">
        <v>23</v>
      </c>
      <c r="C9" s="1" t="s">
        <v>13</v>
      </c>
      <c r="D9" s="1" t="s">
        <v>14</v>
      </c>
      <c r="E9" s="1" t="s">
        <v>1</v>
      </c>
      <c r="F9" s="1" t="s">
        <v>15</v>
      </c>
      <c r="G9" s="2" t="s">
        <v>2</v>
      </c>
      <c r="H9" s="1" t="s">
        <v>3</v>
      </c>
      <c r="I9" s="1" t="s">
        <v>103</v>
      </c>
      <c r="J9" s="1" t="s">
        <v>24</v>
      </c>
      <c r="K9" s="3">
        <v>26792.32</v>
      </c>
      <c r="L9" s="3">
        <v>7085.76</v>
      </c>
      <c r="M9" s="26">
        <f t="shared" si="0"/>
        <v>33878.080000000002</v>
      </c>
      <c r="N9" s="3">
        <f>K9</f>
        <v>26792.32</v>
      </c>
      <c r="O9" s="3">
        <f>L9</f>
        <v>7085.76</v>
      </c>
      <c r="P9" s="3">
        <f t="shared" si="1"/>
        <v>33878.080000000002</v>
      </c>
      <c r="Q9" s="9">
        <f t="shared" ref="Q9" si="4">N9</f>
        <v>26792.32</v>
      </c>
      <c r="R9" s="9">
        <f t="shared" ref="R9" si="5">O9</f>
        <v>7085.76</v>
      </c>
      <c r="S9" s="9">
        <f t="shared" si="2"/>
        <v>33878.080000000002</v>
      </c>
      <c r="T9" s="9">
        <f t="shared" ref="T9" si="6">Q9</f>
        <v>26792.32</v>
      </c>
      <c r="U9" s="9">
        <f t="shared" ref="U9" si="7">R9</f>
        <v>7085.76</v>
      </c>
      <c r="V9" s="9">
        <f t="shared" si="3"/>
        <v>33878.080000000002</v>
      </c>
      <c r="W9" s="9"/>
      <c r="X9" s="9" t="s">
        <v>91</v>
      </c>
    </row>
    <row r="10" spans="1:24" x14ac:dyDescent="0.2">
      <c r="A10" s="1" t="s">
        <v>0</v>
      </c>
      <c r="B10" s="1" t="s">
        <v>25</v>
      </c>
      <c r="C10" s="1" t="s">
        <v>26</v>
      </c>
      <c r="D10" s="1" t="s">
        <v>27</v>
      </c>
      <c r="E10" s="1" t="s">
        <v>1</v>
      </c>
      <c r="F10" s="1" t="s">
        <v>28</v>
      </c>
      <c r="G10" s="1" t="s">
        <v>6</v>
      </c>
      <c r="H10" s="1" t="s">
        <v>3</v>
      </c>
      <c r="I10" s="1" t="s">
        <v>104</v>
      </c>
      <c r="J10" s="1" t="s">
        <v>4</v>
      </c>
      <c r="K10" s="3">
        <v>225820</v>
      </c>
      <c r="L10" s="3">
        <v>86210</v>
      </c>
      <c r="M10" s="26">
        <f t="shared" si="0"/>
        <v>312030</v>
      </c>
      <c r="N10" s="3">
        <v>240045.33333333331</v>
      </c>
      <c r="O10" s="3">
        <v>79981.666666666686</v>
      </c>
      <c r="P10" s="3">
        <f t="shared" si="1"/>
        <v>320027</v>
      </c>
      <c r="Q10" s="3">
        <v>240045.33333333331</v>
      </c>
      <c r="R10" s="3">
        <v>79981.666666666686</v>
      </c>
      <c r="S10" s="3">
        <f t="shared" si="2"/>
        <v>320027</v>
      </c>
      <c r="T10" s="3">
        <v>240045.33333333331</v>
      </c>
      <c r="U10" s="3">
        <v>79981.666666666686</v>
      </c>
      <c r="V10" s="3">
        <f t="shared" si="3"/>
        <v>320027</v>
      </c>
      <c r="W10" s="15">
        <v>34</v>
      </c>
      <c r="X10" s="15"/>
    </row>
    <row r="11" spans="1:24" x14ac:dyDescent="0.2">
      <c r="A11" s="1" t="s">
        <v>0</v>
      </c>
      <c r="B11" s="1" t="s">
        <v>29</v>
      </c>
      <c r="C11" s="1" t="s">
        <v>30</v>
      </c>
      <c r="D11" s="1" t="s">
        <v>5</v>
      </c>
      <c r="E11" s="1" t="s">
        <v>1</v>
      </c>
      <c r="F11" s="1" t="s">
        <v>31</v>
      </c>
      <c r="G11" s="2" t="s">
        <v>2</v>
      </c>
      <c r="H11" s="1" t="s">
        <v>3</v>
      </c>
      <c r="I11" s="1" t="s">
        <v>103</v>
      </c>
      <c r="J11" s="1" t="s">
        <v>4</v>
      </c>
      <c r="K11" s="3">
        <v>347533</v>
      </c>
      <c r="L11" s="3">
        <v>183128</v>
      </c>
      <c r="M11" s="26">
        <f t="shared" si="0"/>
        <v>530661</v>
      </c>
      <c r="N11" s="3">
        <v>338263.02835609496</v>
      </c>
      <c r="O11" s="3">
        <v>174303.54364390505</v>
      </c>
      <c r="P11" s="3">
        <f t="shared" si="1"/>
        <v>512566.57200000004</v>
      </c>
      <c r="Q11" s="9">
        <f>338263.028356095/2</f>
        <v>169131.51417804751</v>
      </c>
      <c r="R11" s="9">
        <f>174303.543643905/2</f>
        <v>87151.771821952498</v>
      </c>
      <c r="S11" s="9">
        <f t="shared" si="2"/>
        <v>256283.28600000002</v>
      </c>
      <c r="T11" s="9">
        <v>0</v>
      </c>
      <c r="U11" s="9">
        <v>0</v>
      </c>
      <c r="V11" s="9">
        <f t="shared" si="3"/>
        <v>0</v>
      </c>
      <c r="W11" s="9"/>
      <c r="X11" s="9" t="s">
        <v>88</v>
      </c>
    </row>
    <row r="12" spans="1:24" x14ac:dyDescent="0.2">
      <c r="A12" s="1" t="s">
        <v>0</v>
      </c>
      <c r="B12" s="1" t="s">
        <v>32</v>
      </c>
      <c r="C12" s="1" t="s">
        <v>26</v>
      </c>
      <c r="D12" s="1" t="s">
        <v>33</v>
      </c>
      <c r="E12" s="1" t="s">
        <v>1</v>
      </c>
      <c r="F12" s="1" t="s">
        <v>28</v>
      </c>
      <c r="G12" s="1" t="s">
        <v>6</v>
      </c>
      <c r="H12" s="1" t="s">
        <v>3</v>
      </c>
      <c r="I12" s="1" t="s">
        <v>104</v>
      </c>
      <c r="J12" s="1" t="s">
        <v>4</v>
      </c>
      <c r="K12" s="3">
        <v>817421</v>
      </c>
      <c r="L12" s="3">
        <v>500155</v>
      </c>
      <c r="M12" s="26">
        <f>K12+L12</f>
        <v>1317576</v>
      </c>
      <c r="N12" s="3">
        <v>875824.9149250926</v>
      </c>
      <c r="O12" s="3">
        <v>491908.28507490741</v>
      </c>
      <c r="P12" s="3">
        <f>N12+O12</f>
        <v>1367733.2</v>
      </c>
      <c r="Q12" s="3">
        <v>875824.9149250926</v>
      </c>
      <c r="R12" s="3">
        <v>491908.28507490741</v>
      </c>
      <c r="S12" s="3">
        <f>Q12+R12</f>
        <v>1367733.2</v>
      </c>
      <c r="T12" s="3">
        <v>875824.9149250926</v>
      </c>
      <c r="U12" s="3">
        <v>491908.28507490741</v>
      </c>
      <c r="V12" s="3">
        <f>T12+U12</f>
        <v>1367733.2</v>
      </c>
      <c r="W12" s="15">
        <v>38</v>
      </c>
      <c r="X12" s="15"/>
    </row>
    <row r="13" spans="1:24" x14ac:dyDescent="0.2">
      <c r="A13" s="1" t="s">
        <v>0</v>
      </c>
      <c r="B13" s="1" t="s">
        <v>34</v>
      </c>
      <c r="C13" s="1" t="s">
        <v>35</v>
      </c>
      <c r="D13" s="1" t="s">
        <v>36</v>
      </c>
      <c r="E13" s="1" t="s">
        <v>1</v>
      </c>
      <c r="F13" s="1" t="s">
        <v>37</v>
      </c>
      <c r="G13" s="1" t="s">
        <v>38</v>
      </c>
      <c r="H13" s="1" t="s">
        <v>3</v>
      </c>
      <c r="I13" s="1" t="s">
        <v>103</v>
      </c>
      <c r="J13" s="1" t="s">
        <v>4</v>
      </c>
      <c r="K13" s="3">
        <v>505814</v>
      </c>
      <c r="L13" s="3">
        <v>221535</v>
      </c>
      <c r="M13" s="26">
        <f>K13+L13</f>
        <v>727349</v>
      </c>
      <c r="N13" s="3">
        <v>502811.33333333337</v>
      </c>
      <c r="O13" s="3">
        <v>244275.33333333334</v>
      </c>
      <c r="P13" s="3">
        <f t="shared" ref="P13:P14" si="8">N13+O13</f>
        <v>747086.66666666674</v>
      </c>
      <c r="Q13" s="9">
        <v>502811.33333333337</v>
      </c>
      <c r="R13" s="9">
        <v>244275.33333333334</v>
      </c>
      <c r="S13" s="9">
        <f t="shared" ref="S13:S14" si="9">Q13+R13</f>
        <v>747086.66666666674</v>
      </c>
      <c r="T13" s="9">
        <v>502811.33333333337</v>
      </c>
      <c r="U13" s="9">
        <v>244275.33333333334</v>
      </c>
      <c r="V13" s="9">
        <f t="shared" ref="V13:V14" si="10">T13+U13</f>
        <v>747086.66666666674</v>
      </c>
      <c r="W13" s="9"/>
      <c r="X13" s="9"/>
    </row>
    <row r="14" spans="1:24" x14ac:dyDescent="0.2">
      <c r="A14" s="1" t="s">
        <v>0</v>
      </c>
      <c r="B14" s="1" t="s">
        <v>39</v>
      </c>
      <c r="C14" s="1" t="s">
        <v>8</v>
      </c>
      <c r="D14" s="1" t="s">
        <v>93</v>
      </c>
      <c r="E14" s="1" t="s">
        <v>1</v>
      </c>
      <c r="F14" s="1" t="s">
        <v>11</v>
      </c>
      <c r="G14" s="1" t="s">
        <v>6</v>
      </c>
      <c r="H14" s="1" t="s">
        <v>3</v>
      </c>
      <c r="I14" s="1" t="s">
        <v>104</v>
      </c>
      <c r="J14" s="1" t="s">
        <v>4</v>
      </c>
      <c r="K14" s="3">
        <v>153589</v>
      </c>
      <c r="L14" s="3">
        <v>43491</v>
      </c>
      <c r="M14" s="26">
        <f>K14+L14</f>
        <v>197080</v>
      </c>
      <c r="N14" s="3">
        <v>134279.32922888442</v>
      </c>
      <c r="O14" s="3">
        <v>47478.504104448904</v>
      </c>
      <c r="P14" s="3">
        <f t="shared" si="8"/>
        <v>181757.83333333331</v>
      </c>
      <c r="Q14" s="3">
        <v>134279.32922888442</v>
      </c>
      <c r="R14" s="3">
        <v>47478.504104448904</v>
      </c>
      <c r="S14" s="3">
        <f t="shared" si="9"/>
        <v>181757.83333333331</v>
      </c>
      <c r="T14" s="3">
        <v>134279.32922888442</v>
      </c>
      <c r="U14" s="3">
        <v>47478.504104448904</v>
      </c>
      <c r="V14" s="3">
        <f t="shared" si="10"/>
        <v>181757.83333333331</v>
      </c>
      <c r="W14" s="15"/>
      <c r="X14" s="15"/>
    </row>
    <row r="15" spans="1:24" x14ac:dyDescent="0.2">
      <c r="A15" s="7" t="s">
        <v>0</v>
      </c>
      <c r="B15" s="8" t="s">
        <v>49</v>
      </c>
      <c r="C15" s="8" t="s">
        <v>50</v>
      </c>
      <c r="D15" s="8" t="s">
        <v>87</v>
      </c>
      <c r="E15" s="8"/>
      <c r="F15" s="8" t="s">
        <v>51</v>
      </c>
      <c r="G15" s="11" t="s">
        <v>2</v>
      </c>
      <c r="H15" s="8" t="s">
        <v>3</v>
      </c>
      <c r="I15" s="8" t="s">
        <v>102</v>
      </c>
      <c r="J15" s="8" t="s">
        <v>4</v>
      </c>
      <c r="K15" s="24">
        <v>336670.58</v>
      </c>
      <c r="L15" s="24">
        <v>187520.3</v>
      </c>
      <c r="M15" s="27">
        <f>K15+L15</f>
        <v>524190.88</v>
      </c>
      <c r="N15" s="24">
        <v>355631.72452076478</v>
      </c>
      <c r="O15" s="24">
        <v>197627.13947923522</v>
      </c>
      <c r="P15" s="9">
        <f>N15+O15</f>
        <v>553258.86400000006</v>
      </c>
      <c r="Q15" s="24">
        <v>355631.72452076478</v>
      </c>
      <c r="R15" s="24">
        <v>197627.13947923522</v>
      </c>
      <c r="S15" s="9">
        <f>Q15+R15</f>
        <v>553258.86400000006</v>
      </c>
      <c r="T15" s="24">
        <v>355631.72452076478</v>
      </c>
      <c r="U15" s="24">
        <v>197627.13947923522</v>
      </c>
      <c r="V15" s="9">
        <f>T15+U15</f>
        <v>553258.86400000006</v>
      </c>
      <c r="W15" s="9"/>
      <c r="X15" s="9"/>
    </row>
    <row r="16" spans="1:24" x14ac:dyDescent="0.2">
      <c r="A16" s="1" t="s">
        <v>0</v>
      </c>
      <c r="B16" s="1" t="s">
        <v>66</v>
      </c>
      <c r="C16" s="1" t="s">
        <v>65</v>
      </c>
      <c r="D16" s="1" t="s">
        <v>67</v>
      </c>
      <c r="E16" s="1" t="s">
        <v>1</v>
      </c>
      <c r="F16" s="1" t="s">
        <v>68</v>
      </c>
      <c r="G16" s="12" t="s">
        <v>2</v>
      </c>
      <c r="H16" s="1" t="s">
        <v>3</v>
      </c>
      <c r="I16" s="1" t="s">
        <v>105</v>
      </c>
      <c r="J16" s="10" t="s">
        <v>24</v>
      </c>
      <c r="K16" s="25">
        <v>4897.8450000000012</v>
      </c>
      <c r="L16" s="25">
        <v>5145.2129999999997</v>
      </c>
      <c r="M16" s="29">
        <f>K16+L16</f>
        <v>10043.058000000001</v>
      </c>
      <c r="N16" s="25">
        <v>6104.6714999999995</v>
      </c>
      <c r="O16" s="25">
        <v>5180.9145000000008</v>
      </c>
      <c r="P16" s="23">
        <f>N16+O16</f>
        <v>11285.585999999999</v>
      </c>
      <c r="Q16" s="25">
        <v>6104.6714999999995</v>
      </c>
      <c r="R16" s="25">
        <v>5180.9145000000008</v>
      </c>
      <c r="S16" s="23">
        <f>Q16+R16</f>
        <v>11285.585999999999</v>
      </c>
      <c r="T16" s="25">
        <v>6104.6714999999995</v>
      </c>
      <c r="U16" s="25">
        <v>5180.9145000000008</v>
      </c>
      <c r="V16" s="23">
        <f>T16+U16</f>
        <v>11285.585999999999</v>
      </c>
      <c r="W16" s="15"/>
      <c r="X16" s="15"/>
    </row>
    <row r="17" spans="1:24" x14ac:dyDescent="0.2">
      <c r="A17" s="7" t="s">
        <v>0</v>
      </c>
      <c r="B17" s="8" t="s">
        <v>92</v>
      </c>
      <c r="C17" s="8" t="s">
        <v>13</v>
      </c>
      <c r="D17" s="38" t="s">
        <v>82</v>
      </c>
      <c r="E17" s="8"/>
      <c r="F17" s="8" t="s">
        <v>15</v>
      </c>
      <c r="G17" s="11" t="s">
        <v>2</v>
      </c>
      <c r="H17" s="8" t="s">
        <v>3</v>
      </c>
      <c r="I17" s="8" t="s">
        <v>102</v>
      </c>
      <c r="J17" s="8" t="s">
        <v>4</v>
      </c>
      <c r="K17" s="24">
        <f>0.69*M17</f>
        <v>690000</v>
      </c>
      <c r="L17" s="24">
        <f>0.31*M17</f>
        <v>310000</v>
      </c>
      <c r="M17" s="29">
        <f>20000*50</f>
        <v>1000000</v>
      </c>
      <c r="N17" s="24">
        <v>690000</v>
      </c>
      <c r="O17" s="24">
        <v>310000</v>
      </c>
      <c r="P17" s="9">
        <f>N17+O17</f>
        <v>1000000</v>
      </c>
      <c r="Q17" s="24">
        <v>690000</v>
      </c>
      <c r="R17" s="24">
        <v>310000</v>
      </c>
      <c r="S17" s="9">
        <f>Q17+R17</f>
        <v>1000000</v>
      </c>
      <c r="T17" s="24">
        <v>690000</v>
      </c>
      <c r="U17" s="24">
        <v>310000</v>
      </c>
      <c r="V17" s="9">
        <f>T17+U17</f>
        <v>1000000</v>
      </c>
      <c r="W17" s="9"/>
      <c r="X17" s="9" t="s">
        <v>97</v>
      </c>
    </row>
    <row r="18" spans="1:24" ht="13.5" thickBot="1" x14ac:dyDescent="0.25">
      <c r="A18" s="1" t="s">
        <v>0</v>
      </c>
      <c r="B18" s="1" t="s">
        <v>74</v>
      </c>
      <c r="C18" s="1" t="s">
        <v>72</v>
      </c>
      <c r="D18" s="1" t="s">
        <v>73</v>
      </c>
      <c r="E18" s="1"/>
      <c r="F18" s="1" t="s">
        <v>96</v>
      </c>
      <c r="G18" s="12" t="s">
        <v>2</v>
      </c>
      <c r="H18" s="1" t="s">
        <v>3</v>
      </c>
      <c r="I18" s="1" t="s">
        <v>102</v>
      </c>
      <c r="J18" s="10" t="s">
        <v>4</v>
      </c>
      <c r="K18" s="25">
        <v>116513</v>
      </c>
      <c r="L18" s="25">
        <v>29992</v>
      </c>
      <c r="M18" s="29">
        <f>K18+L18</f>
        <v>146505</v>
      </c>
      <c r="N18" s="25">
        <f>K18</f>
        <v>116513</v>
      </c>
      <c r="O18" s="25">
        <f>L18</f>
        <v>29992</v>
      </c>
      <c r="P18" s="25">
        <f t="shared" ref="P18" si="11">N18+O18</f>
        <v>146505</v>
      </c>
      <c r="Q18" s="25">
        <f t="shared" ref="Q18" si="12">N18</f>
        <v>116513</v>
      </c>
      <c r="R18" s="25">
        <f t="shared" ref="R18" si="13">O18</f>
        <v>29992</v>
      </c>
      <c r="S18" s="25">
        <f t="shared" ref="S18" si="14">Q18+R18</f>
        <v>146505</v>
      </c>
      <c r="T18" s="25">
        <f t="shared" ref="T18" si="15">Q18</f>
        <v>116513</v>
      </c>
      <c r="U18" s="25">
        <f t="shared" ref="U18" si="16">R18</f>
        <v>29992</v>
      </c>
      <c r="V18" s="25">
        <f t="shared" ref="V18" si="17">T18+U18</f>
        <v>146505</v>
      </c>
      <c r="W18" s="15"/>
      <c r="X18" s="15"/>
    </row>
    <row r="19" spans="1:24" x14ac:dyDescent="0.2">
      <c r="J19" s="18" t="s">
        <v>70</v>
      </c>
      <c r="K19" s="21">
        <f t="shared" ref="K19:W19" si="18">SUM(K5:K18)</f>
        <v>7132223.4876747346</v>
      </c>
      <c r="L19" s="21">
        <f t="shared" si="18"/>
        <v>3360303.5303252651</v>
      </c>
      <c r="M19" s="22">
        <f t="shared" si="18"/>
        <v>10492527.018000001</v>
      </c>
      <c r="N19" s="21">
        <f t="shared" si="18"/>
        <v>7228129.2011872409</v>
      </c>
      <c r="O19" s="21">
        <f t="shared" si="18"/>
        <v>3329688.800812759</v>
      </c>
      <c r="P19" s="21">
        <f t="shared" si="18"/>
        <v>10557818.001999998</v>
      </c>
      <c r="Q19" s="21">
        <f t="shared" si="18"/>
        <v>7058997.6870091939</v>
      </c>
      <c r="R19" s="21">
        <f t="shared" si="18"/>
        <v>3242537.0289908065</v>
      </c>
      <c r="S19" s="21">
        <f t="shared" si="18"/>
        <v>10301534.716</v>
      </c>
      <c r="T19" s="21">
        <f t="shared" si="18"/>
        <v>6889866.172831147</v>
      </c>
      <c r="U19" s="21">
        <f t="shared" si="18"/>
        <v>3155385.2571688541</v>
      </c>
      <c r="V19" s="21">
        <f t="shared" si="18"/>
        <v>10045251.43</v>
      </c>
      <c r="W19" s="19">
        <f t="shared" si="18"/>
        <v>196</v>
      </c>
    </row>
  </sheetData>
  <mergeCells count="4">
    <mergeCell ref="T3:V3"/>
    <mergeCell ref="K3:M3"/>
    <mergeCell ref="N3:P3"/>
    <mergeCell ref="Q3:S3"/>
  </mergeCell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21"/>
  <sheetViews>
    <sheetView topLeftCell="A3" workbookViewId="0">
      <selection activeCell="Q18" sqref="Q18"/>
    </sheetView>
  </sheetViews>
  <sheetFormatPr defaultColWidth="9.140625" defaultRowHeight="12.75" x14ac:dyDescent="0.2"/>
  <cols>
    <col min="1" max="1" width="15.28515625" customWidth="1"/>
    <col min="2" max="2" width="21.85546875" customWidth="1"/>
    <col min="3" max="3" width="16.140625" customWidth="1"/>
    <col min="4" max="4" width="7" customWidth="1"/>
    <col min="5" max="5" width="3.85546875" hidden="1" customWidth="1"/>
    <col min="6" max="6" width="8.7109375" customWidth="1"/>
    <col min="7" max="7" width="18.42578125" bestFit="1" customWidth="1"/>
    <col min="8" max="9" width="7.7109375" customWidth="1"/>
    <col min="10" max="10" width="10.140625" customWidth="1"/>
    <col min="11" max="11" width="14.7109375" customWidth="1"/>
    <col min="12" max="14" width="14.5703125" customWidth="1"/>
    <col min="15" max="16" width="9.7109375" bestFit="1" customWidth="1"/>
    <col min="17" max="17" width="93" customWidth="1"/>
  </cols>
  <sheetData>
    <row r="2" spans="1:17" ht="13.5" thickBot="1" x14ac:dyDescent="0.25">
      <c r="A2" s="17" t="s">
        <v>83</v>
      </c>
      <c r="B2" s="17"/>
      <c r="K2" s="20">
        <v>2024</v>
      </c>
      <c r="L2" s="20">
        <v>2025</v>
      </c>
      <c r="M2" s="30"/>
      <c r="N2" s="30"/>
    </row>
    <row r="3" spans="1:17" ht="13.5" thickTop="1" x14ac:dyDescent="0.2">
      <c r="K3" s="3"/>
      <c r="L3" s="3"/>
      <c r="M3" s="3"/>
      <c r="N3" s="3"/>
    </row>
    <row r="4" spans="1:17" ht="13.15" customHeight="1" x14ac:dyDescent="0.2">
      <c r="K4" s="36" t="s">
        <v>85</v>
      </c>
      <c r="L4" s="36" t="s">
        <v>86</v>
      </c>
      <c r="M4" s="36" t="s">
        <v>95</v>
      </c>
      <c r="N4" s="36" t="s">
        <v>98</v>
      </c>
    </row>
    <row r="5" spans="1:17" x14ac:dyDescent="0.2">
      <c r="A5" s="17" t="s">
        <v>84</v>
      </c>
      <c r="B5" s="17"/>
      <c r="K5" s="37"/>
      <c r="L5" s="37"/>
      <c r="M5" s="37"/>
      <c r="N5" s="37"/>
    </row>
    <row r="6" spans="1:17" s="4" customFormat="1" x14ac:dyDescent="0.2">
      <c r="A6" s="4" t="s">
        <v>41</v>
      </c>
      <c r="B6" s="4" t="s">
        <v>42</v>
      </c>
      <c r="C6" s="4" t="s">
        <v>43</v>
      </c>
      <c r="D6" s="4" t="s">
        <v>44</v>
      </c>
      <c r="E6" s="4" t="s">
        <v>45</v>
      </c>
      <c r="F6" s="4" t="s">
        <v>46</v>
      </c>
      <c r="G6" s="4" t="s">
        <v>47</v>
      </c>
      <c r="H6" s="4" t="s">
        <v>40</v>
      </c>
      <c r="I6" s="31" t="s">
        <v>106</v>
      </c>
      <c r="J6" s="4" t="s">
        <v>48</v>
      </c>
      <c r="K6" s="5" t="s">
        <v>60</v>
      </c>
      <c r="L6" s="28" t="s">
        <v>99</v>
      </c>
      <c r="M6" s="28" t="s">
        <v>100</v>
      </c>
      <c r="N6" s="28" t="s">
        <v>101</v>
      </c>
      <c r="O6" s="5" t="s">
        <v>62</v>
      </c>
      <c r="P6" s="6" t="s">
        <v>63</v>
      </c>
      <c r="Q6" s="6" t="s">
        <v>71</v>
      </c>
    </row>
    <row r="7" spans="1:17" x14ac:dyDescent="0.2">
      <c r="A7" s="1" t="s">
        <v>0</v>
      </c>
      <c r="B7" s="1" t="s">
        <v>55</v>
      </c>
      <c r="C7" s="1" t="s">
        <v>13</v>
      </c>
      <c r="D7" s="1" t="s">
        <v>14</v>
      </c>
      <c r="E7" s="1" t="s">
        <v>1</v>
      </c>
      <c r="F7" s="1" t="s">
        <v>15</v>
      </c>
      <c r="G7" s="2" t="s">
        <v>2</v>
      </c>
      <c r="H7" s="1" t="s">
        <v>59</v>
      </c>
      <c r="I7" s="1" t="s">
        <v>107</v>
      </c>
      <c r="J7" s="1" t="s">
        <v>4</v>
      </c>
      <c r="K7" s="3">
        <v>253169</v>
      </c>
      <c r="L7" s="3">
        <v>236715</v>
      </c>
      <c r="M7" s="3">
        <v>220261</v>
      </c>
      <c r="N7" s="3">
        <v>220261</v>
      </c>
      <c r="O7" s="3">
        <v>209</v>
      </c>
      <c r="P7" s="9" t="s">
        <v>64</v>
      </c>
      <c r="Q7" s="9" t="s">
        <v>94</v>
      </c>
    </row>
    <row r="8" spans="1:17" x14ac:dyDescent="0.2">
      <c r="A8" s="1" t="s">
        <v>0</v>
      </c>
      <c r="B8" s="1" t="s">
        <v>56</v>
      </c>
      <c r="C8" s="1" t="s">
        <v>20</v>
      </c>
      <c r="D8" s="1" t="s">
        <v>16</v>
      </c>
      <c r="E8" s="1" t="s">
        <v>1</v>
      </c>
      <c r="F8" s="1" t="s">
        <v>21</v>
      </c>
      <c r="G8" s="1" t="s">
        <v>22</v>
      </c>
      <c r="H8" s="1" t="s">
        <v>59</v>
      </c>
      <c r="I8" s="1" t="s">
        <v>107</v>
      </c>
      <c r="J8" s="1" t="s">
        <v>4</v>
      </c>
      <c r="K8" s="3">
        <v>132215</v>
      </c>
      <c r="L8" s="3">
        <v>149500.31983723742</v>
      </c>
      <c r="M8" s="3">
        <v>149500.31983723742</v>
      </c>
      <c r="N8" s="3">
        <v>149500.31983723742</v>
      </c>
      <c r="O8" s="3">
        <v>100</v>
      </c>
      <c r="P8" s="23" t="s">
        <v>58</v>
      </c>
      <c r="Q8" s="23"/>
    </row>
    <row r="9" spans="1:17" x14ac:dyDescent="0.2">
      <c r="A9" s="1" t="s">
        <v>0</v>
      </c>
      <c r="B9" s="1" t="s">
        <v>54</v>
      </c>
      <c r="C9" s="1" t="s">
        <v>30</v>
      </c>
      <c r="D9" s="1" t="s">
        <v>5</v>
      </c>
      <c r="E9" s="1" t="s">
        <v>1</v>
      </c>
      <c r="F9" s="1" t="s">
        <v>31</v>
      </c>
      <c r="G9" s="2" t="s">
        <v>2</v>
      </c>
      <c r="H9" s="1" t="s">
        <v>59</v>
      </c>
      <c r="I9" s="1" t="s">
        <v>108</v>
      </c>
      <c r="J9" s="1" t="s">
        <v>24</v>
      </c>
      <c r="K9" s="3">
        <v>45868.97</v>
      </c>
      <c r="L9" s="3">
        <v>54987.226861094969</v>
      </c>
      <c r="M9" s="3">
        <f>54987.226861095/2</f>
        <v>27493.613430547499</v>
      </c>
      <c r="N9" s="3">
        <v>0</v>
      </c>
      <c r="O9" s="3">
        <v>65</v>
      </c>
      <c r="P9" s="9" t="s">
        <v>57</v>
      </c>
      <c r="Q9" s="9" t="s">
        <v>88</v>
      </c>
    </row>
    <row r="10" spans="1:17" x14ac:dyDescent="0.2">
      <c r="A10" s="1" t="s">
        <v>0</v>
      </c>
      <c r="B10" s="1" t="s">
        <v>61</v>
      </c>
      <c r="C10" s="1" t="s">
        <v>50</v>
      </c>
      <c r="D10" s="1" t="s">
        <v>87</v>
      </c>
      <c r="E10" s="1"/>
      <c r="F10" s="1" t="s">
        <v>51</v>
      </c>
      <c r="G10" s="1" t="s">
        <v>2</v>
      </c>
      <c r="H10" s="1" t="s">
        <v>59</v>
      </c>
      <c r="I10" s="1" t="s">
        <v>108</v>
      </c>
      <c r="J10" s="1" t="s">
        <v>24</v>
      </c>
      <c r="K10" s="3">
        <v>84413.2</v>
      </c>
      <c r="L10" s="3">
        <v>99246.16173030794</v>
      </c>
      <c r="M10" s="3">
        <v>99246.16173030794</v>
      </c>
      <c r="N10" s="3">
        <v>99246.16173030794</v>
      </c>
      <c r="O10" s="3">
        <v>160</v>
      </c>
      <c r="P10" s="23" t="s">
        <v>58</v>
      </c>
      <c r="Q10" s="23"/>
    </row>
    <row r="11" spans="1:17" x14ac:dyDescent="0.2">
      <c r="A11" s="1" t="s">
        <v>0</v>
      </c>
      <c r="B11" s="1" t="s">
        <v>69</v>
      </c>
      <c r="C11" s="1" t="s">
        <v>65</v>
      </c>
      <c r="D11" s="1" t="s">
        <v>67</v>
      </c>
      <c r="E11" s="1" t="s">
        <v>1</v>
      </c>
      <c r="F11" s="1" t="s">
        <v>68</v>
      </c>
      <c r="G11" s="12" t="s">
        <v>2</v>
      </c>
      <c r="H11" s="1" t="s">
        <v>59</v>
      </c>
      <c r="I11" s="1" t="s">
        <v>109</v>
      </c>
      <c r="J11" s="10" t="s">
        <v>24</v>
      </c>
      <c r="K11" s="3">
        <v>4066.1299999999997</v>
      </c>
      <c r="L11" s="3">
        <v>4643.3433601815541</v>
      </c>
      <c r="M11" s="3">
        <v>4643.3433601815541</v>
      </c>
      <c r="N11" s="3">
        <v>4643.3433601815541</v>
      </c>
      <c r="O11" s="3"/>
      <c r="P11" s="9"/>
      <c r="Q11" s="9" t="s">
        <v>89</v>
      </c>
    </row>
    <row r="12" spans="1:17" x14ac:dyDescent="0.2">
      <c r="A12" s="1" t="s">
        <v>0</v>
      </c>
      <c r="B12" s="1" t="s">
        <v>75</v>
      </c>
      <c r="C12" s="1" t="s">
        <v>72</v>
      </c>
      <c r="D12" s="1" t="s">
        <v>76</v>
      </c>
      <c r="E12" s="1"/>
      <c r="F12" s="1" t="s">
        <v>96</v>
      </c>
      <c r="G12" s="12" t="s">
        <v>2</v>
      </c>
      <c r="H12" s="1" t="s">
        <v>59</v>
      </c>
      <c r="I12" s="1" t="s">
        <v>109</v>
      </c>
      <c r="J12" s="10" t="s">
        <v>24</v>
      </c>
      <c r="K12" s="3">
        <v>12670</v>
      </c>
      <c r="L12" s="3">
        <v>12670</v>
      </c>
      <c r="M12" s="3">
        <v>12670</v>
      </c>
      <c r="N12" s="3">
        <v>12670</v>
      </c>
      <c r="O12" s="3"/>
      <c r="P12" s="23"/>
      <c r="Q12" s="23" t="s">
        <v>110</v>
      </c>
    </row>
    <row r="13" spans="1:17" x14ac:dyDescent="0.2">
      <c r="J13" s="4" t="s">
        <v>70</v>
      </c>
      <c r="K13" s="13">
        <f>SUBTOTAL(109,K7:K12)</f>
        <v>532402.30000000005</v>
      </c>
      <c r="L13" s="13">
        <f>SUBTOTAL(109,L7:L12)</f>
        <v>557762.05178882193</v>
      </c>
      <c r="M13" s="13">
        <f>SUBTOTAL(109,M7:M12)</f>
        <v>513814.4383582744</v>
      </c>
      <c r="N13" s="13">
        <f>SUBTOTAL(109,N7:N12)</f>
        <v>486320.82492772688</v>
      </c>
      <c r="P13" s="9"/>
      <c r="Q13" s="9"/>
    </row>
    <row r="21" spans="12:12" x14ac:dyDescent="0.2">
      <c r="L21" s="3"/>
    </row>
  </sheetData>
  <mergeCells count="4">
    <mergeCell ref="K4:K5"/>
    <mergeCell ref="L4:L5"/>
    <mergeCell ref="M4:M5"/>
    <mergeCell ref="N4:N5"/>
  </mergeCells>
  <phoneticPr fontId="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3b3f7b-e465-427f-9370-c4b67dfb6801">
      <Terms xmlns="http://schemas.microsoft.com/office/infopath/2007/PartnerControls"/>
    </lcf76f155ced4ddcb4097134ff3c332f>
    <TaxCatchAll xmlns="d26ffc41-8b95-4bed-a604-6e7a9225f6d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E1C9B28ACB3D4B912ECB887B7EE6A2" ma:contentTypeVersion="18" ma:contentTypeDescription="Create a new document." ma:contentTypeScope="" ma:versionID="0805969171612e0681de4ed68808946f">
  <xsd:schema xmlns:xsd="http://www.w3.org/2001/XMLSchema" xmlns:xs="http://www.w3.org/2001/XMLSchema" xmlns:p="http://schemas.microsoft.com/office/2006/metadata/properties" xmlns:ns2="ae3b3f7b-e465-427f-9370-c4b67dfb6801" xmlns:ns3="d26ffc41-8b95-4bed-a604-6e7a9225f6d9" targetNamespace="http://schemas.microsoft.com/office/2006/metadata/properties" ma:root="true" ma:fieldsID="ff8ea1eb2942c61bff59fbd837d6cc24" ns2:_="" ns3:_="">
    <xsd:import namespace="ae3b3f7b-e465-427f-9370-c4b67dfb6801"/>
    <xsd:import namespace="d26ffc41-8b95-4bed-a604-6e7a9225f6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3b3f7b-e465-427f-9370-c4b67dfb68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ffc41-8b95-4bed-a604-6e7a9225f6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b4ca13-0164-49ed-a18d-2c8ba968ff4c}" ma:internalName="TaxCatchAll" ma:showField="CatchAllData" ma:web="d26ffc41-8b95-4bed-a604-6e7a9225f6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8B9B76-0916-4C1A-BD21-3439A986D4BB}">
  <ds:schemaRefs>
    <ds:schemaRef ds:uri="http://schemas.microsoft.com/office/2006/metadata/properties"/>
    <ds:schemaRef ds:uri="http://schemas.microsoft.com/office/infopath/2007/PartnerControls"/>
    <ds:schemaRef ds:uri="ae3b3f7b-e465-427f-9370-c4b67dfb6801"/>
    <ds:schemaRef ds:uri="d26ffc41-8b95-4bed-a604-6e7a9225f6d9"/>
  </ds:schemaRefs>
</ds:datastoreItem>
</file>

<file path=customXml/itemProps2.xml><?xml version="1.0" encoding="utf-8"?>
<ds:datastoreItem xmlns:ds="http://schemas.openxmlformats.org/officeDocument/2006/customXml" ds:itemID="{1CD03A86-3149-4B31-9BED-E9655F1FF2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3b3f7b-e465-427f-9370-c4b67dfb6801"/>
    <ds:schemaRef ds:uri="d26ffc41-8b95-4bed-a604-6e7a9225f6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1E5769-0827-4303-8F9D-15C6A1566D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Elektriciteit</vt:lpstr>
      <vt:lpstr>Aardgas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Cremers Eveline</dc:creator>
  <cp:lastModifiedBy>Edwin Bossenbroek | Energy Circle</cp:lastModifiedBy>
  <dcterms:created xsi:type="dcterms:W3CDTF">2022-01-27T07:51:17Z</dcterms:created>
  <dcterms:modified xsi:type="dcterms:W3CDTF">2025-02-27T07:22:59Z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35c4ba-2280-41f8-be7d-6f21d368baa3_Enabled">
    <vt:lpwstr>true</vt:lpwstr>
  </property>
  <property fmtid="{D5CDD505-2E9C-101B-9397-08002B2CF9AE}" pid="3" name="MSIP_Label_c135c4ba-2280-41f8-be7d-6f21d368baa3_SetDate">
    <vt:lpwstr>2022-01-27T07:56:06Z</vt:lpwstr>
  </property>
  <property fmtid="{D5CDD505-2E9C-101B-9397-08002B2CF9AE}" pid="4" name="MSIP_Label_c135c4ba-2280-41f8-be7d-6f21d368baa3_Method">
    <vt:lpwstr>Standard</vt:lpwstr>
  </property>
  <property fmtid="{D5CDD505-2E9C-101B-9397-08002B2CF9AE}" pid="5" name="MSIP_Label_c135c4ba-2280-41f8-be7d-6f21d368baa3_Name">
    <vt:lpwstr>c135c4ba-2280-41f8-be7d-6f21d368baa3</vt:lpwstr>
  </property>
  <property fmtid="{D5CDD505-2E9C-101B-9397-08002B2CF9AE}" pid="6" name="MSIP_Label_c135c4ba-2280-41f8-be7d-6f21d368baa3_SiteId">
    <vt:lpwstr>24139d14-c62c-4c47-8bdd-ce71ea1d50cf</vt:lpwstr>
  </property>
  <property fmtid="{D5CDD505-2E9C-101B-9397-08002B2CF9AE}" pid="7" name="MSIP_Label_c135c4ba-2280-41f8-be7d-6f21d368baa3_ActionId">
    <vt:lpwstr>518ccb19-9372-4c7d-840a-8a2967087cc0</vt:lpwstr>
  </property>
  <property fmtid="{D5CDD505-2E9C-101B-9397-08002B2CF9AE}" pid="8" name="MSIP_Label_c135c4ba-2280-41f8-be7d-6f21d368baa3_ContentBits">
    <vt:lpwstr>0</vt:lpwstr>
  </property>
  <property fmtid="{D5CDD505-2E9C-101B-9397-08002B2CF9AE}" pid="9" name="ContentTypeId">
    <vt:lpwstr>0x010100DAE1C9B28ACB3D4B912ECB887B7EE6A2</vt:lpwstr>
  </property>
  <property fmtid="{D5CDD505-2E9C-101B-9397-08002B2CF9AE}" pid="10" name="MediaServiceImageTags">
    <vt:lpwstr/>
  </property>
</Properties>
</file>